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240" windowWidth="25440" windowHeight="15840" tabRatio="70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 RFZO" sheetId="225" r:id="rId7"/>
    <sheet name="Kapaciteti i korišćenje УКУПНО." sheetId="228" r:id="rId8"/>
    <sheet name="Pratioci" sheetId="197" r:id="rId9"/>
    <sheet name="Dnevne.bolnice" sheetId="208" r:id="rId10"/>
    <sheet name="Neonatologija" sheetId="183" r:id="rId11"/>
    <sheet name="Pregledi RFZO" sheetId="220" r:id="rId12"/>
    <sheet name="Pregledi UKUPNO." sheetId="229" r:id="rId13"/>
    <sheet name="Operacije" sheetId="213" r:id="rId14"/>
    <sheet name="DSG" sheetId="212" r:id="rId15"/>
    <sheet name="Usluge" sheetId="216" r:id="rId16"/>
    <sheet name="Dijagnostika" sheetId="217" r:id="rId17"/>
    <sheet name="Lab" sheetId="218" r:id="rId18"/>
    <sheet name="Dijalize" sheetId="211" r:id="rId19"/>
    <sheet name="Krv" sheetId="159" r:id="rId20"/>
    <sheet name="Lekovi" sheetId="160" r:id="rId21"/>
    <sheet name="Implantati" sheetId="161" r:id="rId22"/>
    <sheet name="Sanitet.mat" sheetId="162" r:id="rId23"/>
    <sheet name="Liste.čekanja" sheetId="230" r:id="rId24"/>
    <sheet name="Zbirno_usluge" sheetId="222" r:id="rId25"/>
  </sheets>
  <externalReferences>
    <externalReference r:id="rId26"/>
  </externalReferences>
  <definedNames>
    <definedName name="____W.O.R.K.B.O.O.K..C.O.N.T.E.N.T.S____" localSheetId="16">#REF!</definedName>
    <definedName name="____W.O.R.K.B.O.O.K..C.O.N.T.E.N.T.S____" localSheetId="14">#REF!</definedName>
    <definedName name="____W.O.R.K.B.O.O.K..C.O.N.T.E.N.T.S____" localSheetId="7">#REF!</definedName>
    <definedName name="____W.O.R.K.B.O.O.K..C.O.N.T.E.N.T.S____" localSheetId="17">#REF!</definedName>
    <definedName name="____W.O.R.K.B.O.O.K..C.O.N.T.E.N.T.S____" localSheetId="13">#REF!</definedName>
    <definedName name="____W.O.R.K.B.O.O.K..C.O.N.T.E.N.T.S____" localSheetId="11">#REF!</definedName>
    <definedName name="____W.O.R.K.B.O.O.K..C.O.N.T.E.N.T.S____" localSheetId="12">#REF!</definedName>
    <definedName name="____W.O.R.K.B.O.O.K..C.O.N.T.E.N.T.S____" localSheetId="15">#REF!</definedName>
    <definedName name="____W.O.R.K.B.O.O.K..C.O.N.T.E.N.T.S____" localSheetId="24">#REF!</definedName>
    <definedName name="____W.O.R.K.B.O.O.K..C.O.N.T.E.N.T.S____">#REF!</definedName>
    <definedName name="_xlnm.Print_Area" localSheetId="18">Dijalize!$A$1:$U$24</definedName>
    <definedName name="_xlnm.Print_Area" localSheetId="4">Kadar.nem.!$A$1:$I$23</definedName>
    <definedName name="_xlnm.Print_Area" localSheetId="5">'Kadar.zbirno '!$A$1:$K$13</definedName>
    <definedName name="_xlnm.Print_Area" localSheetId="19">Krv!$A$1:$H$74</definedName>
    <definedName name="_xlnm.Print_Area" localSheetId="17">Lab!$A$1:$K$69</definedName>
    <definedName name="_xlnm.Print_Area" localSheetId="20">Lekovi!$A$1:$M$35</definedName>
    <definedName name="_xlnm.Print_Area" localSheetId="23">Liste.čekanja!$A$1:$I$36</definedName>
    <definedName name="_xlnm.Print_Area" localSheetId="10">Neonatologija!$A$1:$H$12</definedName>
    <definedName name="_xlnm.Print_Area" localSheetId="13">Operacije!$A$1:$R$26</definedName>
    <definedName name="_xlnm.Print_Area" localSheetId="11">'Pregledi RFZO'!$A$1:$I$25</definedName>
    <definedName name="_xlnm.Print_Area" localSheetId="12">'Pregledi UKUPNO.'!$A$1:$I$25</definedName>
    <definedName name="_xlnm.Print_Area" localSheetId="22">Sanitet.mat!$A$1:$G$17</definedName>
    <definedName name="_xlnm.Print_Area" localSheetId="15">Usluge!$A$1:$I$101</definedName>
    <definedName name="_xlnm.Print_Titles" localSheetId="16">Dijagnostika!$6:$7</definedName>
    <definedName name="_xlnm.Print_Titles" localSheetId="14">DSG!$7:$7</definedName>
    <definedName name="_xlnm.Print_Titles" localSheetId="21">Implantati!$5:$7</definedName>
    <definedName name="_xlnm.Print_Titles" localSheetId="3">Kadar.zaj.med.del.!$A:$A</definedName>
    <definedName name="_xlnm.Print_Titles" localSheetId="19">Krv!$6:$8</definedName>
    <definedName name="_xlnm.Print_Titles" localSheetId="17">Lab!$6:$7</definedName>
    <definedName name="_xlnm.Print_Titles" localSheetId="20">Lekovi!$5:$7</definedName>
    <definedName name="_xlnm.Print_Titles" localSheetId="23">Liste.čekanja!$1:$6</definedName>
  </definedNames>
  <calcPr calcId="145621"/>
</workbook>
</file>

<file path=xl/calcChain.xml><?xml version="1.0" encoding="utf-8"?>
<calcChain xmlns="http://schemas.openxmlformats.org/spreadsheetml/2006/main">
  <c r="K9" i="218" l="1"/>
  <c r="K13" i="218"/>
  <c r="K14" i="218"/>
  <c r="F68" i="218"/>
  <c r="G68" i="218"/>
  <c r="F69" i="218"/>
  <c r="G69" i="218"/>
  <c r="G67" i="218"/>
  <c r="F67" i="218"/>
  <c r="G9" i="228" l="1"/>
  <c r="J9" i="228"/>
  <c r="K9" i="228"/>
  <c r="L9" i="228"/>
  <c r="G10" i="228"/>
  <c r="J10" i="228"/>
  <c r="K10" i="228"/>
  <c r="L10" i="228"/>
  <c r="G11" i="228"/>
  <c r="J11" i="228"/>
  <c r="K11" i="228"/>
  <c r="L11" i="228"/>
  <c r="H8" i="225"/>
  <c r="I8" i="225"/>
  <c r="F8" i="225"/>
  <c r="H69" i="218"/>
  <c r="H68" i="218"/>
  <c r="H67" i="218"/>
  <c r="H66" i="218"/>
  <c r="H65" i="218"/>
  <c r="H64" i="218"/>
  <c r="H63" i="218"/>
  <c r="H62" i="218"/>
  <c r="H58" i="218"/>
  <c r="H57" i="218"/>
  <c r="H56" i="218"/>
  <c r="H55" i="218"/>
  <c r="H53" i="218"/>
  <c r="H52" i="218"/>
  <c r="H51" i="218"/>
  <c r="H50" i="218"/>
  <c r="H49" i="218"/>
  <c r="H48" i="218"/>
  <c r="H47" i="218"/>
  <c r="H46" i="218"/>
  <c r="H45" i="218"/>
  <c r="H44" i="218"/>
  <c r="H43" i="218"/>
  <c r="H42" i="218"/>
  <c r="H41" i="218"/>
  <c r="H40" i="218"/>
  <c r="H39" i="218"/>
  <c r="H38" i="218"/>
  <c r="H37" i="218"/>
  <c r="H36" i="218"/>
  <c r="H35" i="218"/>
  <c r="H34" i="218"/>
  <c r="H33" i="218"/>
  <c r="H32" i="218"/>
  <c r="H31" i="218"/>
  <c r="H30" i="218"/>
  <c r="H29" i="218"/>
  <c r="H28" i="218"/>
  <c r="H27" i="218"/>
  <c r="H26" i="218"/>
  <c r="H25" i="218"/>
  <c r="H24" i="218"/>
  <c r="H23" i="218"/>
  <c r="H22" i="218"/>
  <c r="H21" i="218"/>
  <c r="H20" i="218"/>
  <c r="H19" i="218"/>
  <c r="H18" i="218"/>
  <c r="H17" i="218"/>
  <c r="H16" i="218"/>
  <c r="H14" i="218"/>
  <c r="H13" i="218"/>
  <c r="H12" i="218"/>
  <c r="H11" i="218"/>
  <c r="H10" i="218"/>
  <c r="H9" i="218"/>
  <c r="E66" i="218"/>
  <c r="E62" i="218"/>
  <c r="E58" i="218"/>
  <c r="E57" i="218"/>
  <c r="E56" i="218"/>
  <c r="E55" i="218"/>
  <c r="E54" i="218"/>
  <c r="E53" i="218"/>
  <c r="E52" i="218"/>
  <c r="E51" i="218"/>
  <c r="E50" i="218"/>
  <c r="E49" i="218"/>
  <c r="E48" i="218"/>
  <c r="E47" i="218"/>
  <c r="E46" i="218"/>
  <c r="E45" i="218"/>
  <c r="E44" i="218"/>
  <c r="E43" i="218"/>
  <c r="E42" i="218"/>
  <c r="E41" i="218"/>
  <c r="E40" i="218"/>
  <c r="E39" i="218"/>
  <c r="E38" i="218"/>
  <c r="E37" i="218"/>
  <c r="E36" i="218"/>
  <c r="E35" i="218"/>
  <c r="E34" i="218"/>
  <c r="E33" i="218"/>
  <c r="E32" i="218"/>
  <c r="E31" i="218"/>
  <c r="E30" i="218"/>
  <c r="E29" i="218"/>
  <c r="E28" i="218"/>
  <c r="E27" i="218"/>
  <c r="E26" i="218"/>
  <c r="E25" i="218"/>
  <c r="E24" i="218"/>
  <c r="E23" i="218"/>
  <c r="E22" i="218"/>
  <c r="E21" i="218"/>
  <c r="E20" i="218"/>
  <c r="E19" i="218"/>
  <c r="E18" i="218"/>
  <c r="E17" i="218"/>
  <c r="E16" i="218"/>
  <c r="E14" i="218"/>
  <c r="E13" i="218"/>
  <c r="E12" i="218"/>
  <c r="E11" i="218"/>
  <c r="E10" i="218"/>
  <c r="E9" i="218"/>
  <c r="J66" i="218"/>
  <c r="J62" i="218"/>
  <c r="J58" i="218"/>
  <c r="J57" i="218"/>
  <c r="J56" i="218"/>
  <c r="J55" i="218"/>
  <c r="K55" i="218" s="1"/>
  <c r="J53" i="218"/>
  <c r="J52" i="218"/>
  <c r="J51" i="218"/>
  <c r="J50" i="218"/>
  <c r="J49" i="218"/>
  <c r="J48" i="218"/>
  <c r="J47" i="218"/>
  <c r="J46" i="218"/>
  <c r="J45" i="218"/>
  <c r="J44" i="218"/>
  <c r="J43" i="218"/>
  <c r="J42" i="218"/>
  <c r="J41" i="218"/>
  <c r="J40" i="218"/>
  <c r="J39" i="218"/>
  <c r="K39" i="218" s="1"/>
  <c r="J38" i="218"/>
  <c r="J37" i="218"/>
  <c r="J36" i="218"/>
  <c r="J35" i="218"/>
  <c r="J34" i="218"/>
  <c r="J33" i="218"/>
  <c r="J32" i="218"/>
  <c r="J31" i="218"/>
  <c r="J30" i="218"/>
  <c r="J29" i="218"/>
  <c r="J28" i="218"/>
  <c r="J27" i="218"/>
  <c r="J26" i="218"/>
  <c r="J25" i="218"/>
  <c r="J24" i="218"/>
  <c r="J23" i="218"/>
  <c r="J22" i="218"/>
  <c r="J21" i="218"/>
  <c r="J20" i="218"/>
  <c r="J19" i="218"/>
  <c r="J18" i="218"/>
  <c r="J17" i="218"/>
  <c r="J16" i="218"/>
  <c r="I66" i="218"/>
  <c r="K66" i="218" s="1"/>
  <c r="I62" i="218"/>
  <c r="K62" i="218" s="1"/>
  <c r="I58" i="218"/>
  <c r="K58" i="218" s="1"/>
  <c r="I57" i="218"/>
  <c r="I56" i="218"/>
  <c r="I55" i="218"/>
  <c r="I53" i="218"/>
  <c r="I52" i="218"/>
  <c r="I51" i="218"/>
  <c r="I50" i="218"/>
  <c r="I49" i="218"/>
  <c r="I48" i="218"/>
  <c r="I47" i="218"/>
  <c r="I46" i="218"/>
  <c r="I45" i="218"/>
  <c r="I44" i="218"/>
  <c r="I43" i="218"/>
  <c r="K43" i="218" s="1"/>
  <c r="I42" i="218"/>
  <c r="I41" i="218"/>
  <c r="I40" i="218"/>
  <c r="K40" i="218" s="1"/>
  <c r="I39" i="218"/>
  <c r="I38" i="218"/>
  <c r="I37" i="218"/>
  <c r="I36" i="218"/>
  <c r="I35" i="218"/>
  <c r="I34" i="218"/>
  <c r="I33" i="218"/>
  <c r="I32" i="218"/>
  <c r="I31" i="218"/>
  <c r="I30" i="218"/>
  <c r="I29" i="218"/>
  <c r="I28" i="218"/>
  <c r="I27" i="218"/>
  <c r="I26" i="218"/>
  <c r="I25" i="218"/>
  <c r="I24" i="218"/>
  <c r="I23" i="218"/>
  <c r="I22" i="218"/>
  <c r="I21" i="218"/>
  <c r="I20" i="218"/>
  <c r="I19" i="218"/>
  <c r="I18" i="218"/>
  <c r="I17" i="218"/>
  <c r="I16" i="218"/>
  <c r="K16" i="218" s="1"/>
  <c r="K57" i="218"/>
  <c r="K56" i="218"/>
  <c r="K53" i="218"/>
  <c r="K41" i="218"/>
  <c r="K37" i="218"/>
  <c r="K17" i="218"/>
  <c r="H26" i="217"/>
  <c r="H25" i="217"/>
  <c r="H24" i="217"/>
  <c r="H23" i="217"/>
  <c r="H22" i="217"/>
  <c r="H21" i="217"/>
  <c r="H19" i="217"/>
  <c r="H18" i="217"/>
  <c r="H17" i="217"/>
  <c r="H16" i="217"/>
  <c r="H15" i="217"/>
  <c r="H14" i="217"/>
  <c r="H13" i="217"/>
  <c r="H12" i="217"/>
  <c r="H11" i="217"/>
  <c r="G26" i="217"/>
  <c r="G25" i="217"/>
  <c r="G24" i="217"/>
  <c r="G23" i="217"/>
  <c r="G22" i="217"/>
  <c r="G21" i="217"/>
  <c r="G19" i="217"/>
  <c r="G18" i="217"/>
  <c r="G17" i="217"/>
  <c r="G16" i="217"/>
  <c r="G15" i="217"/>
  <c r="G14" i="217"/>
  <c r="G13" i="217"/>
  <c r="G12" i="217"/>
  <c r="G11" i="217"/>
  <c r="F22" i="220"/>
  <c r="E22" i="220"/>
  <c r="D22" i="220"/>
  <c r="H21" i="220"/>
  <c r="H20" i="220"/>
  <c r="H19" i="220"/>
  <c r="I19" i="220" s="1"/>
  <c r="G21" i="220"/>
  <c r="G20" i="220"/>
  <c r="G22" i="220" s="1"/>
  <c r="I14" i="220"/>
  <c r="H17" i="220"/>
  <c r="I17" i="220" s="1"/>
  <c r="H16" i="220"/>
  <c r="H15" i="220"/>
  <c r="H14" i="220"/>
  <c r="H13" i="220"/>
  <c r="I13" i="220" s="1"/>
  <c r="H12" i="220"/>
  <c r="I12" i="220" s="1"/>
  <c r="G17" i="220"/>
  <c r="G16" i="220"/>
  <c r="G15" i="220"/>
  <c r="I15" i="220" s="1"/>
  <c r="G14" i="220"/>
  <c r="G13" i="220"/>
  <c r="G12" i="220"/>
  <c r="H11" i="220"/>
  <c r="I11" i="220" s="1"/>
  <c r="G11" i="220"/>
  <c r="H99" i="216"/>
  <c r="H98" i="216"/>
  <c r="H97" i="216"/>
  <c r="H96" i="216"/>
  <c r="H95" i="216"/>
  <c r="H94" i="216"/>
  <c r="H93" i="216"/>
  <c r="H92" i="216"/>
  <c r="H91" i="216"/>
  <c r="H90" i="216"/>
  <c r="H89" i="216"/>
  <c r="H88" i="216"/>
  <c r="H87" i="216"/>
  <c r="H86" i="216"/>
  <c r="H85" i="216"/>
  <c r="H84" i="216"/>
  <c r="H83" i="216"/>
  <c r="H82" i="216"/>
  <c r="H81" i="216"/>
  <c r="H80" i="216"/>
  <c r="H79" i="216"/>
  <c r="H78" i="216"/>
  <c r="H77" i="216"/>
  <c r="H76" i="216"/>
  <c r="H75" i="216"/>
  <c r="H74" i="216"/>
  <c r="H73" i="216"/>
  <c r="H72" i="216"/>
  <c r="H71" i="216"/>
  <c r="H70" i="216"/>
  <c r="H69" i="216"/>
  <c r="H68" i="216"/>
  <c r="H67" i="216"/>
  <c r="H66" i="216"/>
  <c r="H64" i="216"/>
  <c r="H63" i="216"/>
  <c r="H62" i="216"/>
  <c r="H61" i="216"/>
  <c r="H60" i="216"/>
  <c r="H59" i="216"/>
  <c r="H58" i="216"/>
  <c r="H57" i="216"/>
  <c r="H56" i="216"/>
  <c r="H55" i="216"/>
  <c r="H54" i="216"/>
  <c r="H53" i="216"/>
  <c r="H52" i="216"/>
  <c r="H51" i="216"/>
  <c r="H50" i="216"/>
  <c r="H49" i="216"/>
  <c r="H48" i="216"/>
  <c r="H47" i="216"/>
  <c r="H46" i="216"/>
  <c r="H45" i="216"/>
  <c r="H44" i="216"/>
  <c r="H43" i="216"/>
  <c r="H42" i="216"/>
  <c r="H41" i="216"/>
  <c r="H40" i="216"/>
  <c r="H39" i="216"/>
  <c r="H38" i="216"/>
  <c r="H37" i="216"/>
  <c r="H36" i="216"/>
  <c r="H35" i="216"/>
  <c r="H34" i="216"/>
  <c r="H33" i="216"/>
  <c r="G99" i="216"/>
  <c r="G98" i="216"/>
  <c r="G97" i="216"/>
  <c r="G96" i="216"/>
  <c r="G95" i="216"/>
  <c r="G94" i="216"/>
  <c r="G93" i="216"/>
  <c r="G92" i="216"/>
  <c r="G91" i="216"/>
  <c r="G90" i="216"/>
  <c r="G89" i="216"/>
  <c r="G88" i="216"/>
  <c r="G87" i="216"/>
  <c r="G86" i="216"/>
  <c r="G85" i="216"/>
  <c r="G84" i="216"/>
  <c r="G83" i="216"/>
  <c r="G82" i="216"/>
  <c r="G81" i="216"/>
  <c r="G80" i="216"/>
  <c r="G79" i="216"/>
  <c r="G78" i="216"/>
  <c r="G77" i="216"/>
  <c r="G76" i="216"/>
  <c r="G75" i="216"/>
  <c r="G74" i="216"/>
  <c r="G73" i="216"/>
  <c r="G72" i="216"/>
  <c r="G71" i="216"/>
  <c r="G70" i="216"/>
  <c r="G69" i="216"/>
  <c r="G68" i="216"/>
  <c r="G67" i="216"/>
  <c r="G66" i="216"/>
  <c r="G64" i="216"/>
  <c r="G63" i="216"/>
  <c r="G62" i="216"/>
  <c r="G61" i="216"/>
  <c r="G60" i="216"/>
  <c r="G59" i="216"/>
  <c r="G58" i="216"/>
  <c r="G57" i="216"/>
  <c r="G56" i="216"/>
  <c r="G55" i="216"/>
  <c r="G54" i="216"/>
  <c r="G53" i="216"/>
  <c r="G52" i="216"/>
  <c r="G51" i="216"/>
  <c r="G50" i="216"/>
  <c r="G49" i="216"/>
  <c r="G48" i="216"/>
  <c r="G47" i="216"/>
  <c r="G46" i="216"/>
  <c r="G45" i="216"/>
  <c r="G44" i="216"/>
  <c r="G43" i="216"/>
  <c r="G42" i="216"/>
  <c r="G41" i="216"/>
  <c r="G40" i="216"/>
  <c r="G39" i="216"/>
  <c r="G38" i="216"/>
  <c r="G37" i="216"/>
  <c r="G36" i="216"/>
  <c r="G35" i="216"/>
  <c r="G34" i="216"/>
  <c r="G33" i="216"/>
  <c r="H30" i="216"/>
  <c r="H29" i="216"/>
  <c r="H28" i="216"/>
  <c r="H27" i="216"/>
  <c r="H26" i="216"/>
  <c r="H25" i="216"/>
  <c r="H24" i="216"/>
  <c r="H23" i="216"/>
  <c r="H22" i="216"/>
  <c r="H21" i="216"/>
  <c r="H20" i="216"/>
  <c r="H19" i="216"/>
  <c r="H18" i="216"/>
  <c r="H17" i="216"/>
  <c r="H16" i="216"/>
  <c r="H15" i="216"/>
  <c r="H14" i="216"/>
  <c r="H13" i="216"/>
  <c r="H12" i="216"/>
  <c r="H11" i="216"/>
  <c r="G30" i="216"/>
  <c r="G29" i="216"/>
  <c r="G28" i="216"/>
  <c r="G27" i="216"/>
  <c r="G26" i="216"/>
  <c r="G25" i="216"/>
  <c r="G24" i="216"/>
  <c r="G23" i="216"/>
  <c r="G22" i="216"/>
  <c r="G21" i="216"/>
  <c r="G20" i="216"/>
  <c r="G19" i="216"/>
  <c r="G18" i="216"/>
  <c r="G17" i="216"/>
  <c r="G16" i="216"/>
  <c r="G15" i="216"/>
  <c r="G14" i="216"/>
  <c r="G13" i="216"/>
  <c r="G12" i="216"/>
  <c r="G11" i="216"/>
  <c r="H10" i="216"/>
  <c r="G10" i="216"/>
  <c r="C31" i="216"/>
  <c r="K19" i="218" l="1"/>
  <c r="K27" i="218"/>
  <c r="K35" i="218"/>
  <c r="K51" i="218"/>
  <c r="K26" i="218"/>
  <c r="K30" i="218"/>
  <c r="K38" i="218"/>
  <c r="K50" i="218"/>
  <c r="K21" i="218"/>
  <c r="K25" i="218"/>
  <c r="K29" i="218"/>
  <c r="K33" i="218"/>
  <c r="K45" i="218"/>
  <c r="K49" i="218"/>
  <c r="K23" i="218"/>
  <c r="K31" i="218"/>
  <c r="K47" i="218"/>
  <c r="I21" i="220"/>
  <c r="K20" i="218"/>
  <c r="K24" i="218"/>
  <c r="K28" i="218"/>
  <c r="K32" i="218"/>
  <c r="K36" i="218"/>
  <c r="K44" i="218"/>
  <c r="K48" i="218"/>
  <c r="K52" i="218"/>
  <c r="K46" i="218"/>
  <c r="K42" i="218"/>
  <c r="K34" i="218"/>
  <c r="K22" i="218"/>
  <c r="K18" i="218"/>
  <c r="H22" i="220"/>
  <c r="I20" i="220"/>
  <c r="D65" i="218" l="1"/>
  <c r="D64" i="218"/>
  <c r="C64" i="218"/>
  <c r="I64" i="218" s="1"/>
  <c r="D63" i="218"/>
  <c r="C63" i="218"/>
  <c r="I63" i="218" s="1"/>
  <c r="F60" i="218"/>
  <c r="F59" i="218"/>
  <c r="F15" i="218"/>
  <c r="F54" i="218" s="1"/>
  <c r="E15" i="218"/>
  <c r="I14" i="218"/>
  <c r="J14" i="218"/>
  <c r="I13" i="218"/>
  <c r="G59" i="218"/>
  <c r="J12" i="218"/>
  <c r="I12" i="218"/>
  <c r="J11" i="218"/>
  <c r="I11" i="218"/>
  <c r="J10" i="218"/>
  <c r="J9" i="218"/>
  <c r="I9" i="218"/>
  <c r="G8" i="218"/>
  <c r="F8" i="218"/>
  <c r="C8" i="218"/>
  <c r="I14" i="217"/>
  <c r="I16" i="217"/>
  <c r="F52" i="217"/>
  <c r="E52" i="217"/>
  <c r="G52" i="217" s="1"/>
  <c r="D52" i="217"/>
  <c r="C52" i="217"/>
  <c r="H51" i="217"/>
  <c r="G51" i="217"/>
  <c r="H50" i="217"/>
  <c r="I50" i="217" s="1"/>
  <c r="G50" i="217"/>
  <c r="H49" i="217"/>
  <c r="G49" i="217"/>
  <c r="I48" i="217"/>
  <c r="H48" i="217"/>
  <c r="G48" i="217"/>
  <c r="H47" i="217"/>
  <c r="G47" i="217"/>
  <c r="F46" i="217"/>
  <c r="E46" i="217"/>
  <c r="D46" i="217"/>
  <c r="H46" i="217" s="1"/>
  <c r="C46" i="217"/>
  <c r="G46" i="217" s="1"/>
  <c r="H45" i="217"/>
  <c r="G45" i="217"/>
  <c r="H44" i="217"/>
  <c r="I44" i="217" s="1"/>
  <c r="G44" i="217"/>
  <c r="H43" i="217"/>
  <c r="G43" i="217"/>
  <c r="H42" i="217"/>
  <c r="I42" i="217" s="1"/>
  <c r="G42" i="217"/>
  <c r="H41" i="217"/>
  <c r="G41" i="217"/>
  <c r="I40" i="217"/>
  <c r="H40" i="217"/>
  <c r="G40" i="217"/>
  <c r="H39" i="217"/>
  <c r="G39" i="217"/>
  <c r="H38" i="217"/>
  <c r="G38" i="217"/>
  <c r="H37" i="217"/>
  <c r="G37" i="217"/>
  <c r="H36" i="217"/>
  <c r="I36" i="217" s="1"/>
  <c r="G36" i="217"/>
  <c r="F35" i="217"/>
  <c r="E35" i="217"/>
  <c r="D35" i="217"/>
  <c r="C35" i="217"/>
  <c r="H34" i="217"/>
  <c r="I34" i="217" s="1"/>
  <c r="G34" i="217"/>
  <c r="H33" i="217"/>
  <c r="G33" i="217"/>
  <c r="I32" i="217"/>
  <c r="H32" i="217"/>
  <c r="G32" i="217"/>
  <c r="H31" i="217"/>
  <c r="G31" i="217"/>
  <c r="H30" i="217"/>
  <c r="G30" i="217"/>
  <c r="F29" i="217"/>
  <c r="E29" i="217"/>
  <c r="D29" i="217"/>
  <c r="C29" i="217"/>
  <c r="H28" i="217"/>
  <c r="I28" i="217" s="1"/>
  <c r="G28" i="217"/>
  <c r="H27" i="217"/>
  <c r="G27" i="217"/>
  <c r="I26" i="217"/>
  <c r="I25" i="217"/>
  <c r="I24" i="217"/>
  <c r="I23" i="217"/>
  <c r="I22" i="217"/>
  <c r="I21" i="217"/>
  <c r="F20" i="217"/>
  <c r="E20" i="217"/>
  <c r="D20" i="217"/>
  <c r="C20" i="217"/>
  <c r="I19" i="217"/>
  <c r="I15" i="217"/>
  <c r="I13" i="217"/>
  <c r="I11" i="217"/>
  <c r="F10" i="217"/>
  <c r="H10" i="217" s="1"/>
  <c r="E10" i="217"/>
  <c r="D10" i="217"/>
  <c r="C10" i="217"/>
  <c r="I9" i="217"/>
  <c r="E100" i="216"/>
  <c r="C100" i="216"/>
  <c r="G100" i="216" s="1"/>
  <c r="I99" i="216"/>
  <c r="I98" i="216"/>
  <c r="I97" i="216"/>
  <c r="I96" i="216"/>
  <c r="I95" i="216"/>
  <c r="I94" i="216"/>
  <c r="I93" i="216"/>
  <c r="I92" i="216"/>
  <c r="I91" i="216"/>
  <c r="I90" i="216"/>
  <c r="I89" i="216"/>
  <c r="I88" i="216"/>
  <c r="I87" i="216"/>
  <c r="I86" i="216"/>
  <c r="I85" i="216"/>
  <c r="I84" i="216"/>
  <c r="I83" i="216"/>
  <c r="I82" i="216"/>
  <c r="I81" i="216"/>
  <c r="I80" i="216"/>
  <c r="I79" i="216"/>
  <c r="I78" i="216"/>
  <c r="I77" i="216"/>
  <c r="I76" i="216"/>
  <c r="I75" i="216"/>
  <c r="I74" i="216"/>
  <c r="I73" i="216"/>
  <c r="I72" i="216"/>
  <c r="I71" i="216"/>
  <c r="I70" i="216"/>
  <c r="I69" i="216"/>
  <c r="I68" i="216"/>
  <c r="I67" i="216"/>
  <c r="D100" i="216"/>
  <c r="I66" i="216"/>
  <c r="E65" i="216"/>
  <c r="C65" i="216"/>
  <c r="G65" i="216" s="1"/>
  <c r="I64" i="216"/>
  <c r="I63" i="216"/>
  <c r="I62" i="216"/>
  <c r="I61" i="216"/>
  <c r="I60" i="216"/>
  <c r="I59" i="216"/>
  <c r="I58" i="216"/>
  <c r="I57" i="216"/>
  <c r="I56" i="216"/>
  <c r="I55" i="216"/>
  <c r="I54" i="216"/>
  <c r="I53" i="216"/>
  <c r="I52" i="216"/>
  <c r="I51" i="216"/>
  <c r="I50" i="216"/>
  <c r="I49" i="216"/>
  <c r="I48" i="216"/>
  <c r="I47" i="216"/>
  <c r="I46" i="216"/>
  <c r="I45" i="216"/>
  <c r="I44" i="216"/>
  <c r="I43" i="216"/>
  <c r="I42" i="216"/>
  <c r="I41" i="216"/>
  <c r="I40" i="216"/>
  <c r="I39" i="216"/>
  <c r="I38" i="216"/>
  <c r="I37" i="216"/>
  <c r="I36" i="216"/>
  <c r="I35" i="216"/>
  <c r="I34" i="216"/>
  <c r="F65" i="216"/>
  <c r="E31" i="216"/>
  <c r="I30" i="216"/>
  <c r="I29" i="216"/>
  <c r="I28" i="216"/>
  <c r="I27" i="216"/>
  <c r="I26" i="216"/>
  <c r="I25" i="216"/>
  <c r="I24" i="216"/>
  <c r="I23" i="216"/>
  <c r="I22" i="216"/>
  <c r="I21" i="216"/>
  <c r="I20" i="216"/>
  <c r="I19" i="216"/>
  <c r="I18" i="216"/>
  <c r="I17" i="216"/>
  <c r="I16" i="216"/>
  <c r="I15" i="216"/>
  <c r="I14" i="216"/>
  <c r="I13" i="216"/>
  <c r="I12" i="216"/>
  <c r="I11" i="216"/>
  <c r="G31" i="216"/>
  <c r="D31" i="216"/>
  <c r="H22" i="229"/>
  <c r="G22" i="229"/>
  <c r="D22" i="229"/>
  <c r="C22" i="229"/>
  <c r="C24" i="229" s="1"/>
  <c r="H18" i="229"/>
  <c r="I18" i="229" s="1"/>
  <c r="G18" i="229"/>
  <c r="G24" i="229" s="1"/>
  <c r="F18" i="229"/>
  <c r="F24" i="229" s="1"/>
  <c r="E18" i="229"/>
  <c r="E24" i="229" s="1"/>
  <c r="D18" i="229"/>
  <c r="C18" i="229"/>
  <c r="C22" i="220"/>
  <c r="E18" i="220"/>
  <c r="E24" i="220" s="1"/>
  <c r="D18" i="220"/>
  <c r="D24" i="220" s="1"/>
  <c r="C18" i="220"/>
  <c r="F18" i="220"/>
  <c r="F24" i="220" s="1"/>
  <c r="H24" i="229" l="1"/>
  <c r="I24" i="229" s="1"/>
  <c r="F61" i="218"/>
  <c r="I54" i="218"/>
  <c r="E63" i="218"/>
  <c r="J63" i="218"/>
  <c r="K63" i="218" s="1"/>
  <c r="I22" i="229"/>
  <c r="I31" i="217"/>
  <c r="I37" i="217"/>
  <c r="I39" i="217"/>
  <c r="I47" i="217"/>
  <c r="C59" i="218"/>
  <c r="I59" i="218" s="1"/>
  <c r="E8" i="218"/>
  <c r="D24" i="229"/>
  <c r="G10" i="217"/>
  <c r="I10" i="217" s="1"/>
  <c r="H20" i="217"/>
  <c r="I27" i="217"/>
  <c r="G29" i="217"/>
  <c r="I33" i="217"/>
  <c r="H35" i="217"/>
  <c r="I35" i="217" s="1"/>
  <c r="I41" i="217"/>
  <c r="I43" i="217"/>
  <c r="I49" i="217"/>
  <c r="I51" i="217"/>
  <c r="E64" i="218"/>
  <c r="J64" i="218"/>
  <c r="K64" i="218" s="1"/>
  <c r="G20" i="217"/>
  <c r="I30" i="217"/>
  <c r="G35" i="217"/>
  <c r="I38" i="217"/>
  <c r="I45" i="217"/>
  <c r="E65" i="218"/>
  <c r="J65" i="218"/>
  <c r="H59" i="218"/>
  <c r="C67" i="218"/>
  <c r="I67" i="218" s="1"/>
  <c r="H18" i="220"/>
  <c r="G18" i="220"/>
  <c r="K11" i="218"/>
  <c r="E53" i="217"/>
  <c r="H52" i="217"/>
  <c r="K12" i="218"/>
  <c r="D59" i="218"/>
  <c r="H8" i="218"/>
  <c r="D60" i="218"/>
  <c r="J15" i="218"/>
  <c r="D61" i="218"/>
  <c r="C65" i="218"/>
  <c r="I65" i="218" s="1"/>
  <c r="J8" i="218"/>
  <c r="I10" i="218"/>
  <c r="I8" i="218" s="1"/>
  <c r="G15" i="218"/>
  <c r="H15" i="218" s="1"/>
  <c r="G54" i="218"/>
  <c r="G60" i="218"/>
  <c r="H60" i="218" s="1"/>
  <c r="J13" i="218"/>
  <c r="I20" i="217"/>
  <c r="D53" i="217"/>
  <c r="C53" i="217"/>
  <c r="F53" i="217"/>
  <c r="I46" i="217"/>
  <c r="I52" i="217"/>
  <c r="H29" i="217"/>
  <c r="I29" i="217" s="1"/>
  <c r="C101" i="216"/>
  <c r="G101" i="216" s="1"/>
  <c r="E101" i="216"/>
  <c r="I33" i="216"/>
  <c r="F31" i="216"/>
  <c r="D65" i="216"/>
  <c r="F100" i="216"/>
  <c r="H100" i="216" s="1"/>
  <c r="G24" i="220"/>
  <c r="C24" i="220"/>
  <c r="D67" i="218" l="1"/>
  <c r="E59" i="218"/>
  <c r="J59" i="218"/>
  <c r="K59" i="218" s="1"/>
  <c r="J60" i="218"/>
  <c r="J54" i="218"/>
  <c r="K54" i="218" s="1"/>
  <c r="H54" i="218"/>
  <c r="I18" i="220"/>
  <c r="K65" i="218"/>
  <c r="H53" i="217"/>
  <c r="D101" i="216"/>
  <c r="H65" i="216"/>
  <c r="I65" i="216" s="1"/>
  <c r="G53" i="217"/>
  <c r="K8" i="218"/>
  <c r="G61" i="218"/>
  <c r="H61" i="218" s="1"/>
  <c r="K10" i="218"/>
  <c r="C61" i="218"/>
  <c r="D69" i="218"/>
  <c r="D68" i="218"/>
  <c r="H31" i="216"/>
  <c r="I31" i="216" s="1"/>
  <c r="I10" i="216"/>
  <c r="F101" i="216"/>
  <c r="I22" i="220"/>
  <c r="H24" i="220"/>
  <c r="I24" i="220" s="1"/>
  <c r="J69" i="218" l="1"/>
  <c r="C69" i="218"/>
  <c r="I69" i="218" s="1"/>
  <c r="I61" i="218"/>
  <c r="I53" i="217"/>
  <c r="J67" i="218"/>
  <c r="K67" i="218" s="1"/>
  <c r="E67" i="218"/>
  <c r="E61" i="218"/>
  <c r="J68" i="218"/>
  <c r="J61" i="218"/>
  <c r="K61" i="218" s="1"/>
  <c r="H101" i="216"/>
  <c r="I101" i="216" s="1"/>
  <c r="C60" i="218"/>
  <c r="I100" i="216"/>
  <c r="K69" i="218" l="1"/>
  <c r="I60" i="218"/>
  <c r="K60" i="218" s="1"/>
  <c r="E60" i="218"/>
  <c r="E69" i="218"/>
  <c r="C68" i="218"/>
  <c r="I15" i="218"/>
  <c r="I68" i="218" l="1"/>
  <c r="K68" i="218" s="1"/>
  <c r="E68" i="218"/>
  <c r="K15" i="218"/>
  <c r="N11" i="225" l="1"/>
  <c r="C3" i="230" l="1"/>
  <c r="C3" i="222"/>
  <c r="H33" i="230"/>
  <c r="G33" i="230"/>
  <c r="F33" i="230"/>
  <c r="E33" i="230"/>
  <c r="D33" i="230"/>
  <c r="C33" i="230"/>
  <c r="H14" i="230"/>
  <c r="G14" i="230"/>
  <c r="F14" i="230"/>
  <c r="E14" i="230"/>
  <c r="E36" i="230" s="1"/>
  <c r="D14" i="230"/>
  <c r="C14" i="230"/>
  <c r="C2" i="230"/>
  <c r="C1" i="230"/>
  <c r="D17" i="211"/>
  <c r="C3" i="229"/>
  <c r="C2" i="229"/>
  <c r="C1" i="229"/>
  <c r="K8" i="228"/>
  <c r="I31" i="228"/>
  <c r="H31" i="228"/>
  <c r="J31" i="228" s="1"/>
  <c r="F31" i="228"/>
  <c r="L31" i="228" s="1"/>
  <c r="E31" i="228"/>
  <c r="D31" i="228"/>
  <c r="N31" i="228" s="1"/>
  <c r="I30" i="228"/>
  <c r="H30" i="228"/>
  <c r="F30" i="228"/>
  <c r="E30" i="228"/>
  <c r="D30" i="228"/>
  <c r="I29" i="228"/>
  <c r="H29" i="228"/>
  <c r="F29" i="228"/>
  <c r="E29" i="228"/>
  <c r="D29" i="228"/>
  <c r="N29" i="228" s="1"/>
  <c r="F28" i="228"/>
  <c r="E28" i="228"/>
  <c r="N27" i="228"/>
  <c r="M27" i="228"/>
  <c r="L27" i="228"/>
  <c r="K27" i="228"/>
  <c r="J27" i="228"/>
  <c r="G27" i="228"/>
  <c r="N26" i="228"/>
  <c r="M26" i="228"/>
  <c r="L26" i="228"/>
  <c r="K26" i="228"/>
  <c r="J26" i="228"/>
  <c r="G26" i="228"/>
  <c r="N25" i="228"/>
  <c r="M25" i="228"/>
  <c r="L25" i="228"/>
  <c r="K25" i="228"/>
  <c r="J25" i="228"/>
  <c r="G25" i="228"/>
  <c r="I24" i="228"/>
  <c r="L24" i="228" s="1"/>
  <c r="H24" i="228"/>
  <c r="G24" i="228"/>
  <c r="D24" i="228"/>
  <c r="N23" i="228"/>
  <c r="M23" i="228"/>
  <c r="L23" i="228"/>
  <c r="K23" i="228"/>
  <c r="J23" i="228"/>
  <c r="G23" i="228"/>
  <c r="N22" i="228"/>
  <c r="M22" i="228"/>
  <c r="L22" i="228"/>
  <c r="K22" i="228"/>
  <c r="J22" i="228"/>
  <c r="G22" i="228"/>
  <c r="N21" i="228"/>
  <c r="M21" i="228"/>
  <c r="L21" i="228"/>
  <c r="K21" i="228"/>
  <c r="J21" i="228"/>
  <c r="G21" i="228"/>
  <c r="I20" i="228"/>
  <c r="N20" i="228" s="1"/>
  <c r="H20" i="228"/>
  <c r="M20" i="228" s="1"/>
  <c r="G20" i="228"/>
  <c r="D20" i="228"/>
  <c r="N19" i="228"/>
  <c r="M19" i="228"/>
  <c r="L19" i="228"/>
  <c r="K19" i="228"/>
  <c r="J19" i="228"/>
  <c r="G19" i="228"/>
  <c r="N18" i="228"/>
  <c r="M18" i="228"/>
  <c r="L18" i="228"/>
  <c r="K18" i="228"/>
  <c r="J18" i="228"/>
  <c r="G18" i="228"/>
  <c r="N17" i="228"/>
  <c r="M17" i="228"/>
  <c r="L17" i="228"/>
  <c r="K17" i="228"/>
  <c r="J17" i="228"/>
  <c r="G17" i="228"/>
  <c r="I16" i="228"/>
  <c r="L16" i="228" s="1"/>
  <c r="H16" i="228"/>
  <c r="G16" i="228"/>
  <c r="D16" i="228"/>
  <c r="N16" i="228" s="1"/>
  <c r="N15" i="228"/>
  <c r="M15" i="228"/>
  <c r="L15" i="228"/>
  <c r="K15" i="228"/>
  <c r="J15" i="228"/>
  <c r="G15" i="228"/>
  <c r="N14" i="228"/>
  <c r="M14" i="228"/>
  <c r="L14" i="228"/>
  <c r="K14" i="228"/>
  <c r="J14" i="228"/>
  <c r="G14" i="228"/>
  <c r="N13" i="228"/>
  <c r="M13" i="228"/>
  <c r="L13" i="228"/>
  <c r="K13" i="228"/>
  <c r="J13" i="228"/>
  <c r="G13" i="228"/>
  <c r="I12" i="228"/>
  <c r="H12" i="228"/>
  <c r="K12" i="228" s="1"/>
  <c r="G12" i="228"/>
  <c r="D12" i="228"/>
  <c r="N11" i="228"/>
  <c r="M11" i="228"/>
  <c r="N10" i="228"/>
  <c r="M10" i="228"/>
  <c r="N9" i="228"/>
  <c r="M9" i="228"/>
  <c r="I8" i="228"/>
  <c r="H8" i="228"/>
  <c r="M8" i="228" s="1"/>
  <c r="G8" i="228"/>
  <c r="D8" i="228"/>
  <c r="C3" i="228"/>
  <c r="N27" i="225"/>
  <c r="N26" i="225"/>
  <c r="N25" i="225"/>
  <c r="N23" i="225"/>
  <c r="N22" i="225"/>
  <c r="N21" i="225"/>
  <c r="N19" i="225"/>
  <c r="N18" i="225"/>
  <c r="N17" i="225"/>
  <c r="N15" i="225"/>
  <c r="N14" i="225"/>
  <c r="N13" i="225"/>
  <c r="N10" i="225"/>
  <c r="N9" i="225"/>
  <c r="X9" i="189"/>
  <c r="P9" i="189"/>
  <c r="H9" i="189"/>
  <c r="D9" i="189" s="1"/>
  <c r="M12" i="228" l="1"/>
  <c r="M30" i="228"/>
  <c r="I28" i="228"/>
  <c r="J16" i="228"/>
  <c r="J24" i="228"/>
  <c r="G28" i="228"/>
  <c r="L29" i="228"/>
  <c r="K30" i="228"/>
  <c r="F36" i="230"/>
  <c r="D36" i="230"/>
  <c r="H36" i="230"/>
  <c r="J29" i="228"/>
  <c r="C36" i="230"/>
  <c r="G36" i="230"/>
  <c r="N12" i="228"/>
  <c r="K20" i="228"/>
  <c r="N24" i="228"/>
  <c r="L8" i="228"/>
  <c r="N30" i="228"/>
  <c r="J8" i="228"/>
  <c r="N8" i="228"/>
  <c r="L28" i="228"/>
  <c r="J12" i="228"/>
  <c r="L12" i="228"/>
  <c r="K16" i="228"/>
  <c r="M16" i="228"/>
  <c r="J20" i="228"/>
  <c r="L20" i="228"/>
  <c r="K24" i="228"/>
  <c r="M24" i="228"/>
  <c r="D28" i="228"/>
  <c r="N28" i="228" s="1"/>
  <c r="H28" i="228"/>
  <c r="G29" i="228"/>
  <c r="K29" i="228"/>
  <c r="M29" i="228"/>
  <c r="J30" i="228"/>
  <c r="L30" i="228"/>
  <c r="G31" i="228"/>
  <c r="K31" i="228"/>
  <c r="M31" i="228"/>
  <c r="G30" i="228"/>
  <c r="M28" i="228" l="1"/>
  <c r="K28" i="228"/>
  <c r="J28" i="228"/>
  <c r="T25" i="189" l="1"/>
  <c r="C3" i="160" l="1"/>
  <c r="C3" i="161"/>
  <c r="C3" i="162"/>
  <c r="C3" i="159"/>
  <c r="C3" i="217"/>
  <c r="C3" i="218"/>
  <c r="C3" i="211"/>
  <c r="C3" i="216"/>
  <c r="C3" i="220"/>
  <c r="C3" i="183"/>
  <c r="C3" i="225"/>
  <c r="D16" i="162" l="1"/>
  <c r="C16" i="162"/>
  <c r="C18" i="211"/>
  <c r="G8" i="183" l="1"/>
  <c r="F8" i="183"/>
  <c r="L27" i="225"/>
  <c r="L26" i="225"/>
  <c r="L25" i="225"/>
  <c r="L23" i="225"/>
  <c r="L22" i="225"/>
  <c r="L21" i="225"/>
  <c r="L19" i="225"/>
  <c r="L18" i="225"/>
  <c r="L17" i="225"/>
  <c r="L15" i="225"/>
  <c r="L14" i="225"/>
  <c r="L13" i="225"/>
  <c r="L11" i="225"/>
  <c r="L10" i="225"/>
  <c r="L9" i="225"/>
  <c r="K25" i="225" l="1"/>
  <c r="H30" i="225"/>
  <c r="H29" i="225"/>
  <c r="E31" i="225"/>
  <c r="E30" i="225"/>
  <c r="E29" i="225"/>
  <c r="E28" i="225"/>
  <c r="E15" i="162"/>
  <c r="E14" i="162"/>
  <c r="E16" i="162"/>
  <c r="M43" i="161"/>
  <c r="L43" i="161"/>
  <c r="K43" i="161"/>
  <c r="M42" i="161"/>
  <c r="L42" i="161"/>
  <c r="K42" i="161"/>
  <c r="J41" i="161"/>
  <c r="I41" i="161"/>
  <c r="H41" i="161"/>
  <c r="G41" i="161"/>
  <c r="F41" i="161"/>
  <c r="E41" i="161"/>
  <c r="D41" i="161"/>
  <c r="C41" i="161"/>
  <c r="M40" i="161"/>
  <c r="L40" i="161"/>
  <c r="K40" i="161"/>
  <c r="M39" i="161"/>
  <c r="L39" i="161"/>
  <c r="K39" i="161"/>
  <c r="J38" i="161"/>
  <c r="I38" i="161"/>
  <c r="H38" i="161"/>
  <c r="G38" i="161"/>
  <c r="F38" i="161"/>
  <c r="E38" i="161"/>
  <c r="D38" i="161"/>
  <c r="C38" i="161"/>
  <c r="M37" i="161"/>
  <c r="L37" i="161"/>
  <c r="K37" i="161"/>
  <c r="M36" i="161"/>
  <c r="L36" i="161"/>
  <c r="K36" i="161"/>
  <c r="J35" i="161"/>
  <c r="I35" i="161"/>
  <c r="H35" i="161"/>
  <c r="G35" i="161"/>
  <c r="F35" i="161"/>
  <c r="E35" i="161"/>
  <c r="D35" i="161"/>
  <c r="C35" i="161"/>
  <c r="M34" i="161"/>
  <c r="L34" i="161"/>
  <c r="K34" i="161"/>
  <c r="M33" i="161"/>
  <c r="L33" i="161"/>
  <c r="K33" i="161"/>
  <c r="J32" i="161"/>
  <c r="I32" i="161"/>
  <c r="H32" i="161"/>
  <c r="G32" i="161"/>
  <c r="F32" i="161"/>
  <c r="E32" i="161"/>
  <c r="D32" i="161"/>
  <c r="C32" i="161"/>
  <c r="M31" i="161"/>
  <c r="L31" i="161"/>
  <c r="K31" i="161"/>
  <c r="M30" i="161"/>
  <c r="L30" i="161"/>
  <c r="K30" i="161"/>
  <c r="J29" i="161"/>
  <c r="I29" i="161"/>
  <c r="H29" i="161"/>
  <c r="G29" i="161"/>
  <c r="F29" i="161"/>
  <c r="E29" i="161"/>
  <c r="D29" i="161"/>
  <c r="C29" i="161"/>
  <c r="M28" i="161"/>
  <c r="L28" i="161"/>
  <c r="K28" i="161"/>
  <c r="M27" i="161"/>
  <c r="L27" i="161"/>
  <c r="K27" i="161"/>
  <c r="J26" i="161"/>
  <c r="I26" i="161"/>
  <c r="H26" i="161"/>
  <c r="G26" i="161"/>
  <c r="F26" i="161"/>
  <c r="M26" i="161" s="1"/>
  <c r="E26" i="161"/>
  <c r="D26" i="161"/>
  <c r="C26" i="161"/>
  <c r="M25" i="161"/>
  <c r="L25" i="161"/>
  <c r="K25" i="161"/>
  <c r="M24" i="161"/>
  <c r="L24" i="161"/>
  <c r="K24" i="161"/>
  <c r="J23" i="161"/>
  <c r="I23" i="161"/>
  <c r="H23" i="161"/>
  <c r="G23" i="161"/>
  <c r="F23" i="161"/>
  <c r="E23" i="161"/>
  <c r="D23" i="161"/>
  <c r="C23" i="161"/>
  <c r="M22" i="161"/>
  <c r="L22" i="161"/>
  <c r="K22" i="161"/>
  <c r="M21" i="161"/>
  <c r="L21" i="161"/>
  <c r="K21" i="161"/>
  <c r="J20" i="161"/>
  <c r="I20" i="161"/>
  <c r="H20" i="161"/>
  <c r="G20" i="161"/>
  <c r="F20" i="161"/>
  <c r="E20" i="161"/>
  <c r="D20" i="161"/>
  <c r="C20" i="161"/>
  <c r="M19" i="161"/>
  <c r="L19" i="161"/>
  <c r="K19" i="161"/>
  <c r="M18" i="161"/>
  <c r="L18" i="161"/>
  <c r="K18" i="161"/>
  <c r="J17" i="161"/>
  <c r="I17" i="161"/>
  <c r="H17" i="161"/>
  <c r="G17" i="161"/>
  <c r="F17" i="161"/>
  <c r="E17" i="161"/>
  <c r="D17" i="161"/>
  <c r="C17" i="161"/>
  <c r="M16" i="161"/>
  <c r="L16" i="161"/>
  <c r="K16" i="161"/>
  <c r="M15" i="161"/>
  <c r="L15" i="161"/>
  <c r="K15" i="161"/>
  <c r="J14" i="161"/>
  <c r="I14" i="161"/>
  <c r="H14" i="161"/>
  <c r="G14" i="161"/>
  <c r="F14" i="161"/>
  <c r="E14" i="161"/>
  <c r="D14" i="161"/>
  <c r="C14" i="161"/>
  <c r="M13" i="161"/>
  <c r="L13" i="161"/>
  <c r="K13" i="161"/>
  <c r="M12" i="161"/>
  <c r="L12" i="161"/>
  <c r="K12" i="161"/>
  <c r="J11" i="161"/>
  <c r="I11" i="161"/>
  <c r="H11" i="161"/>
  <c r="G11" i="161"/>
  <c r="F11" i="161"/>
  <c r="E11" i="161"/>
  <c r="D11" i="161"/>
  <c r="C11" i="161"/>
  <c r="M10" i="161"/>
  <c r="L10" i="161"/>
  <c r="K10" i="161"/>
  <c r="M9" i="161"/>
  <c r="L9" i="161"/>
  <c r="K9" i="161"/>
  <c r="J8" i="161"/>
  <c r="I8" i="161"/>
  <c r="H8" i="161"/>
  <c r="G8" i="161"/>
  <c r="F8" i="161"/>
  <c r="E8" i="161"/>
  <c r="D8" i="161"/>
  <c r="C8" i="161"/>
  <c r="M33" i="160"/>
  <c r="L33" i="160"/>
  <c r="M32" i="160"/>
  <c r="L32" i="160"/>
  <c r="M31" i="160"/>
  <c r="L31" i="160"/>
  <c r="M30" i="160"/>
  <c r="L30" i="160"/>
  <c r="M29" i="160"/>
  <c r="L29" i="160"/>
  <c r="M28" i="160"/>
  <c r="L28" i="160"/>
  <c r="M27" i="160"/>
  <c r="L27" i="160"/>
  <c r="M26" i="160"/>
  <c r="L26" i="160"/>
  <c r="M25" i="160"/>
  <c r="L25" i="160"/>
  <c r="M24" i="160"/>
  <c r="L24" i="160"/>
  <c r="M23" i="160"/>
  <c r="L23" i="160"/>
  <c r="M22" i="160"/>
  <c r="L22" i="160"/>
  <c r="M21" i="160"/>
  <c r="L21" i="160"/>
  <c r="M20" i="160"/>
  <c r="L20" i="160"/>
  <c r="L19" i="160"/>
  <c r="K19" i="160"/>
  <c r="M19" i="160" s="1"/>
  <c r="H19" i="160"/>
  <c r="M18" i="160"/>
  <c r="L18" i="160"/>
  <c r="M17" i="160"/>
  <c r="L17" i="160"/>
  <c r="L16" i="160"/>
  <c r="K16" i="160"/>
  <c r="H16" i="160"/>
  <c r="M15" i="160"/>
  <c r="L15" i="160"/>
  <c r="M14" i="160"/>
  <c r="L14" i="160"/>
  <c r="M13" i="160"/>
  <c r="L13" i="160"/>
  <c r="L12" i="160"/>
  <c r="K12" i="160"/>
  <c r="M12" i="160" s="1"/>
  <c r="H12" i="160"/>
  <c r="M11" i="160"/>
  <c r="L11" i="160"/>
  <c r="M10" i="160"/>
  <c r="L10" i="160"/>
  <c r="M9" i="160"/>
  <c r="L9" i="160"/>
  <c r="L8" i="160"/>
  <c r="K8" i="160"/>
  <c r="H8" i="160"/>
  <c r="U19" i="211"/>
  <c r="T19" i="211"/>
  <c r="O18" i="211"/>
  <c r="S18" i="211" s="1"/>
  <c r="K18" i="211"/>
  <c r="G18" i="211"/>
  <c r="R17" i="211"/>
  <c r="Q17" i="211"/>
  <c r="P17" i="211"/>
  <c r="N17" i="211"/>
  <c r="M17" i="211"/>
  <c r="L17" i="211"/>
  <c r="J17" i="211"/>
  <c r="I17" i="211"/>
  <c r="H17" i="211"/>
  <c r="G17" i="211" s="1"/>
  <c r="F17" i="211"/>
  <c r="E17" i="211"/>
  <c r="O16" i="211"/>
  <c r="K16" i="211"/>
  <c r="G16" i="211"/>
  <c r="C16" i="211"/>
  <c r="O15" i="211"/>
  <c r="K15" i="211"/>
  <c r="G15" i="211"/>
  <c r="C15" i="211"/>
  <c r="O14" i="211"/>
  <c r="K14" i="211"/>
  <c r="G14" i="211"/>
  <c r="C14" i="211"/>
  <c r="R13" i="211"/>
  <c r="Q13" i="211"/>
  <c r="P13" i="211"/>
  <c r="N13" i="211"/>
  <c r="M13" i="211"/>
  <c r="L13" i="211"/>
  <c r="K13" i="211" s="1"/>
  <c r="J13" i="211"/>
  <c r="I13" i="211"/>
  <c r="H13" i="211"/>
  <c r="G13" i="211" s="1"/>
  <c r="F13" i="211"/>
  <c r="E13" i="211"/>
  <c r="D13" i="211"/>
  <c r="O12" i="211"/>
  <c r="K12" i="211"/>
  <c r="G12" i="211"/>
  <c r="C12" i="211"/>
  <c r="O11" i="211"/>
  <c r="K11" i="211"/>
  <c r="G11" i="211"/>
  <c r="C11" i="211"/>
  <c r="O10" i="211"/>
  <c r="K10" i="211"/>
  <c r="G10" i="211"/>
  <c r="C10" i="211"/>
  <c r="R9" i="211"/>
  <c r="Q9" i="211"/>
  <c r="Q19" i="211" s="1"/>
  <c r="P9" i="211"/>
  <c r="P19" i="211" s="1"/>
  <c r="N9" i="211"/>
  <c r="M9" i="211"/>
  <c r="L9" i="211"/>
  <c r="L19" i="211" s="1"/>
  <c r="J9" i="211"/>
  <c r="I9" i="211"/>
  <c r="H9" i="211"/>
  <c r="F9" i="211"/>
  <c r="E9" i="211"/>
  <c r="E19" i="211" s="1"/>
  <c r="D9" i="211"/>
  <c r="D19" i="211" s="1"/>
  <c r="E734" i="212"/>
  <c r="E733" i="212"/>
  <c r="E732" i="212"/>
  <c r="D731" i="212"/>
  <c r="C731" i="212"/>
  <c r="E730" i="212"/>
  <c r="E729" i="212"/>
  <c r="E728" i="212"/>
  <c r="D727" i="212"/>
  <c r="C727" i="212"/>
  <c r="E726" i="212"/>
  <c r="E725" i="212"/>
  <c r="E724" i="212"/>
  <c r="E723" i="212"/>
  <c r="E722" i="212"/>
  <c r="E721" i="212"/>
  <c r="E720" i="212"/>
  <c r="E719" i="212"/>
  <c r="E718" i="212"/>
  <c r="E717" i="212"/>
  <c r="E716" i="212"/>
  <c r="E715" i="212"/>
  <c r="E714" i="212"/>
  <c r="D713" i="212"/>
  <c r="C713" i="212"/>
  <c r="E712" i="212"/>
  <c r="E711" i="212"/>
  <c r="E710" i="212"/>
  <c r="E709" i="212"/>
  <c r="E708" i="212"/>
  <c r="E707" i="212"/>
  <c r="E706" i="212"/>
  <c r="E705" i="212"/>
  <c r="D704" i="212"/>
  <c r="C704" i="212"/>
  <c r="E703" i="212"/>
  <c r="E702" i="212"/>
  <c r="E701" i="212"/>
  <c r="E700" i="212"/>
  <c r="E699" i="212"/>
  <c r="E698" i="212"/>
  <c r="E697" i="212"/>
  <c r="E696" i="212"/>
  <c r="E695" i="212"/>
  <c r="E694" i="212"/>
  <c r="E693" i="212"/>
  <c r="E692" i="212"/>
  <c r="E691" i="212"/>
  <c r="E690" i="212"/>
  <c r="E689" i="212"/>
  <c r="E688" i="212"/>
  <c r="E687" i="212"/>
  <c r="E686" i="212"/>
  <c r="E685" i="212"/>
  <c r="E684" i="212"/>
  <c r="E683" i="212"/>
  <c r="E682" i="212"/>
  <c r="E681" i="212"/>
  <c r="E680" i="212"/>
  <c r="E679" i="212"/>
  <c r="E678" i="212"/>
  <c r="E677" i="212"/>
  <c r="E676" i="212"/>
  <c r="E675" i="212"/>
  <c r="D674" i="212"/>
  <c r="C674" i="212"/>
  <c r="E674" i="212" s="1"/>
  <c r="E673" i="212"/>
  <c r="E672" i="212"/>
  <c r="E671" i="212"/>
  <c r="E670" i="212"/>
  <c r="E669" i="212"/>
  <c r="E668" i="212"/>
  <c r="D667" i="212"/>
  <c r="C667" i="212"/>
  <c r="E666" i="212"/>
  <c r="E665" i="212"/>
  <c r="E664" i="212"/>
  <c r="E663" i="212"/>
  <c r="E662" i="212"/>
  <c r="E661" i="212"/>
  <c r="E660" i="212"/>
  <c r="E659" i="212"/>
  <c r="E658" i="212"/>
  <c r="E657" i="212"/>
  <c r="E656" i="212"/>
  <c r="D655" i="212"/>
  <c r="C655" i="212"/>
  <c r="E654" i="212"/>
  <c r="E653" i="212"/>
  <c r="E652" i="212"/>
  <c r="E651" i="212"/>
  <c r="E650" i="212"/>
  <c r="E649" i="212"/>
  <c r="E648" i="212"/>
  <c r="E647" i="212"/>
  <c r="E646" i="212"/>
  <c r="E645" i="212"/>
  <c r="E644" i="212"/>
  <c r="E643" i="212"/>
  <c r="E642" i="212"/>
  <c r="E641" i="212"/>
  <c r="E640" i="212"/>
  <c r="E639" i="212"/>
  <c r="E638" i="212"/>
  <c r="E637" i="212"/>
  <c r="D636" i="212"/>
  <c r="C636" i="212"/>
  <c r="E635" i="212"/>
  <c r="E634" i="212"/>
  <c r="E633" i="212"/>
  <c r="E632" i="212"/>
  <c r="E631" i="212"/>
  <c r="E630" i="212"/>
  <c r="E629" i="212"/>
  <c r="E628" i="212"/>
  <c r="E627" i="212"/>
  <c r="E626" i="212"/>
  <c r="E625" i="212"/>
  <c r="E624" i="212"/>
  <c r="E623" i="212"/>
  <c r="E622" i="212"/>
  <c r="E621" i="212"/>
  <c r="E620" i="212"/>
  <c r="E619" i="212"/>
  <c r="E618" i="212"/>
  <c r="D617" i="212"/>
  <c r="C617" i="212"/>
  <c r="E616" i="212"/>
  <c r="E615" i="212"/>
  <c r="E614" i="212"/>
  <c r="E613" i="212"/>
  <c r="E612" i="212"/>
  <c r="E611" i="212"/>
  <c r="E610" i="212"/>
  <c r="E609" i="212"/>
  <c r="E608" i="212"/>
  <c r="D607" i="212"/>
  <c r="C607" i="212"/>
  <c r="E606" i="212"/>
  <c r="E605" i="212"/>
  <c r="E604" i="212"/>
  <c r="E603" i="212"/>
  <c r="E602" i="212"/>
  <c r="E601" i="212"/>
  <c r="E600" i="212"/>
  <c r="E599" i="212"/>
  <c r="E598" i="212"/>
  <c r="E597" i="212"/>
  <c r="E596" i="212"/>
  <c r="E595" i="212"/>
  <c r="E594" i="212"/>
  <c r="E593" i="212"/>
  <c r="E592" i="212"/>
  <c r="E591" i="212"/>
  <c r="E590" i="212"/>
  <c r="E589" i="212"/>
  <c r="E588" i="212"/>
  <c r="E587" i="212"/>
  <c r="E586" i="212"/>
  <c r="E585" i="212"/>
  <c r="E584" i="212"/>
  <c r="E583" i="212"/>
  <c r="E582" i="212"/>
  <c r="D581" i="212"/>
  <c r="C581" i="212"/>
  <c r="E580" i="212"/>
  <c r="E579" i="212"/>
  <c r="E578" i="212"/>
  <c r="E577" i="212"/>
  <c r="E576" i="212"/>
  <c r="E575" i="212"/>
  <c r="E574" i="212"/>
  <c r="E573" i="212"/>
  <c r="E572" i="212"/>
  <c r="E571" i="212"/>
  <c r="E570" i="212"/>
  <c r="E569" i="212"/>
  <c r="E568" i="212"/>
  <c r="E567" i="212"/>
  <c r="D566" i="212"/>
  <c r="C566" i="212"/>
  <c r="E566" i="212" s="1"/>
  <c r="E565" i="212"/>
  <c r="E564" i="212"/>
  <c r="E563" i="212"/>
  <c r="E562" i="212"/>
  <c r="E561" i="212"/>
  <c r="E560" i="212"/>
  <c r="E559" i="212"/>
  <c r="E558" i="212"/>
  <c r="E557" i="212"/>
  <c r="E556" i="212"/>
  <c r="E555" i="212"/>
  <c r="E554" i="212"/>
  <c r="E553" i="212"/>
  <c r="E552" i="212"/>
  <c r="E551" i="212"/>
  <c r="E550" i="212"/>
  <c r="E549" i="212"/>
  <c r="E548" i="212"/>
  <c r="D547" i="212"/>
  <c r="C547" i="212"/>
  <c r="E546" i="212"/>
  <c r="E545" i="212"/>
  <c r="E544" i="212"/>
  <c r="E543" i="212"/>
  <c r="E542" i="212"/>
  <c r="E541" i="212"/>
  <c r="E540" i="212"/>
  <c r="E539" i="212"/>
  <c r="E538" i="212"/>
  <c r="E537" i="212"/>
  <c r="E536" i="212"/>
  <c r="E535" i="212"/>
  <c r="E534" i="212"/>
  <c r="E533" i="212"/>
  <c r="E532" i="212"/>
  <c r="E531" i="212"/>
  <c r="D530" i="212"/>
  <c r="C530" i="212"/>
  <c r="E529" i="212"/>
  <c r="E528" i="212"/>
  <c r="E527" i="212"/>
  <c r="E526" i="212"/>
  <c r="E525" i="212"/>
  <c r="E524" i="212"/>
  <c r="E523" i="212"/>
  <c r="E522" i="212"/>
  <c r="E521" i="212"/>
  <c r="E520" i="212"/>
  <c r="E519" i="212"/>
  <c r="E518" i="212"/>
  <c r="E517" i="212"/>
  <c r="E516" i="212"/>
  <c r="E515" i="212"/>
  <c r="E514" i="212"/>
  <c r="E513" i="212"/>
  <c r="E512" i="212"/>
  <c r="E511" i="212"/>
  <c r="E510" i="212"/>
  <c r="E509" i="212"/>
  <c r="E508" i="212"/>
  <c r="E507" i="212"/>
  <c r="E506" i="212"/>
  <c r="E505" i="212"/>
  <c r="E504" i="212"/>
  <c r="E503" i="212"/>
  <c r="E502" i="212"/>
  <c r="E501" i="212"/>
  <c r="E500" i="212"/>
  <c r="E499" i="212"/>
  <c r="E498" i="212"/>
  <c r="E497" i="212"/>
  <c r="E496" i="212"/>
  <c r="E495" i="212"/>
  <c r="E494" i="212"/>
  <c r="E493" i="212"/>
  <c r="D492" i="212"/>
  <c r="C492" i="212"/>
  <c r="E492" i="212" s="1"/>
  <c r="E491" i="212"/>
  <c r="E490" i="212"/>
  <c r="E489" i="212"/>
  <c r="E488" i="212"/>
  <c r="E487" i="212"/>
  <c r="E486" i="212"/>
  <c r="E485" i="212"/>
  <c r="E484" i="212"/>
  <c r="E483" i="212"/>
  <c r="E482" i="212"/>
  <c r="E481" i="212"/>
  <c r="E480" i="212"/>
  <c r="E479" i="212"/>
  <c r="E478" i="212"/>
  <c r="E477" i="212"/>
  <c r="E476" i="212"/>
  <c r="E475" i="212"/>
  <c r="E474" i="212"/>
  <c r="E473" i="212"/>
  <c r="E472" i="212"/>
  <c r="E471" i="212"/>
  <c r="E470" i="212"/>
  <c r="E469" i="212"/>
  <c r="E468" i="212"/>
  <c r="E467" i="212"/>
  <c r="E466" i="212"/>
  <c r="E465" i="212"/>
  <c r="E464" i="212"/>
  <c r="D463" i="212"/>
  <c r="E463" i="212" s="1"/>
  <c r="C463" i="212"/>
  <c r="E462" i="212"/>
  <c r="E461" i="212"/>
  <c r="E460" i="212"/>
  <c r="E459" i="212"/>
  <c r="E458" i="212"/>
  <c r="E457" i="212"/>
  <c r="E456" i="212"/>
  <c r="E455" i="212"/>
  <c r="E454" i="212"/>
  <c r="E453" i="212"/>
  <c r="E452" i="212"/>
  <c r="E451" i="212"/>
  <c r="E450" i="212"/>
  <c r="E449" i="212"/>
  <c r="E448" i="212"/>
  <c r="E447" i="212"/>
  <c r="E446" i="212"/>
  <c r="E445" i="212"/>
  <c r="E444" i="212"/>
  <c r="E443" i="212"/>
  <c r="E442" i="212"/>
  <c r="E441" i="212"/>
  <c r="E440" i="212"/>
  <c r="E439" i="212"/>
  <c r="E438" i="212"/>
  <c r="E437" i="212"/>
  <c r="E436" i="212"/>
  <c r="E435" i="212"/>
  <c r="E434" i="212"/>
  <c r="E433" i="212"/>
  <c r="E432" i="212"/>
  <c r="E431" i="212"/>
  <c r="E430" i="212"/>
  <c r="E429" i="212"/>
  <c r="D428" i="212"/>
  <c r="C428" i="212"/>
  <c r="E427" i="212"/>
  <c r="E426" i="212"/>
  <c r="E425" i="212"/>
  <c r="E424" i="212"/>
  <c r="E423" i="212"/>
  <c r="E422" i="212"/>
  <c r="E421" i="212"/>
  <c r="E420" i="212"/>
  <c r="E419" i="212"/>
  <c r="E418" i="212"/>
  <c r="E417" i="212"/>
  <c r="E416" i="212"/>
  <c r="E415" i="212"/>
  <c r="E414" i="212"/>
  <c r="E413" i="212"/>
  <c r="E412" i="212"/>
  <c r="E411" i="212"/>
  <c r="E410" i="212"/>
  <c r="E409" i="212"/>
  <c r="E408" i="212"/>
  <c r="E407" i="212"/>
  <c r="E406" i="212"/>
  <c r="E405" i="212"/>
  <c r="E404" i="212"/>
  <c r="E403" i="212"/>
  <c r="E402" i="212"/>
  <c r="E401" i="212"/>
  <c r="E400" i="212"/>
  <c r="E399" i="212"/>
  <c r="E398" i="212"/>
  <c r="E397" i="212"/>
  <c r="E396" i="212"/>
  <c r="E395" i="212"/>
  <c r="E394" i="212"/>
  <c r="E393" i="212"/>
  <c r="E392" i="212"/>
  <c r="E391" i="212"/>
  <c r="E390" i="212"/>
  <c r="E389" i="212"/>
  <c r="E388" i="212"/>
  <c r="E387" i="212"/>
  <c r="E386" i="212"/>
  <c r="E385" i="212"/>
  <c r="E384" i="212"/>
  <c r="E383" i="212"/>
  <c r="E382" i="212"/>
  <c r="E381" i="212"/>
  <c r="E380" i="212"/>
  <c r="E379" i="212"/>
  <c r="E378" i="212"/>
  <c r="E377" i="212"/>
  <c r="E376" i="212"/>
  <c r="E375" i="212"/>
  <c r="E374" i="212"/>
  <c r="E373" i="212"/>
  <c r="E372" i="212"/>
  <c r="E371" i="212"/>
  <c r="E370" i="212"/>
  <c r="E369" i="212"/>
  <c r="E368" i="212"/>
  <c r="E367" i="212"/>
  <c r="E366" i="212"/>
  <c r="E365" i="212"/>
  <c r="E364" i="212"/>
  <c r="E363" i="212"/>
  <c r="E362" i="212"/>
  <c r="E361" i="212"/>
  <c r="E360" i="212"/>
  <c r="E359" i="212"/>
  <c r="E358" i="212"/>
  <c r="E357" i="212"/>
  <c r="E356" i="212"/>
  <c r="E355" i="212"/>
  <c r="E354" i="212"/>
  <c r="E353" i="212"/>
  <c r="E352" i="212"/>
  <c r="E351" i="212"/>
  <c r="E350" i="212"/>
  <c r="E349" i="212"/>
  <c r="E348" i="212"/>
  <c r="E347" i="212"/>
  <c r="E346" i="212"/>
  <c r="E345" i="212"/>
  <c r="E344" i="212"/>
  <c r="D343" i="212"/>
  <c r="C343" i="212"/>
  <c r="E342" i="212"/>
  <c r="E341" i="212"/>
  <c r="E340" i="212"/>
  <c r="E339" i="212"/>
  <c r="E338" i="212"/>
  <c r="E337" i="212"/>
  <c r="E336" i="212"/>
  <c r="E335" i="212"/>
  <c r="E334" i="212"/>
  <c r="E333" i="212"/>
  <c r="E332" i="212"/>
  <c r="E331" i="212"/>
  <c r="E330" i="212"/>
  <c r="E329" i="212"/>
  <c r="E328" i="212"/>
  <c r="E327" i="212"/>
  <c r="E326" i="212"/>
  <c r="E325" i="212"/>
  <c r="E324" i="212"/>
  <c r="E323" i="212"/>
  <c r="E322" i="212"/>
  <c r="E321" i="212"/>
  <c r="E320" i="212"/>
  <c r="E319" i="212"/>
  <c r="E318" i="212"/>
  <c r="E317" i="212"/>
  <c r="E316" i="212"/>
  <c r="E315" i="212"/>
  <c r="D314" i="212"/>
  <c r="E314" i="212" s="1"/>
  <c r="C314" i="212"/>
  <c r="E313" i="212"/>
  <c r="E312" i="212"/>
  <c r="E311" i="212"/>
  <c r="E310" i="212"/>
  <c r="E309" i="212"/>
  <c r="E308" i="212"/>
  <c r="E307" i="212"/>
  <c r="E306" i="212"/>
  <c r="E305" i="212"/>
  <c r="E304" i="212"/>
  <c r="E303" i="212"/>
  <c r="E302" i="212"/>
  <c r="E301" i="212"/>
  <c r="E300" i="212"/>
  <c r="E299" i="212"/>
  <c r="E298" i="212"/>
  <c r="E297" i="212"/>
  <c r="E296" i="212"/>
  <c r="E295" i="212"/>
  <c r="E294" i="212"/>
  <c r="E293" i="212"/>
  <c r="E292" i="212"/>
  <c r="E291" i="212"/>
  <c r="E290" i="212"/>
  <c r="E289" i="212"/>
  <c r="E288" i="212"/>
  <c r="E287" i="212"/>
  <c r="E286" i="212"/>
  <c r="E285" i="212"/>
  <c r="E284" i="212"/>
  <c r="E283" i="212"/>
  <c r="E282" i="212"/>
  <c r="E281" i="212"/>
  <c r="E280" i="212"/>
  <c r="E279" i="212"/>
  <c r="E278" i="212"/>
  <c r="E277" i="212"/>
  <c r="E276" i="212"/>
  <c r="E275" i="212"/>
  <c r="E274" i="212"/>
  <c r="E273" i="212"/>
  <c r="E272" i="212"/>
  <c r="E271" i="212"/>
  <c r="E270" i="212"/>
  <c r="E269" i="212"/>
  <c r="E268" i="212"/>
  <c r="D267" i="212"/>
  <c r="E267" i="212" s="1"/>
  <c r="C267" i="212"/>
  <c r="E266" i="212"/>
  <c r="E265" i="212"/>
  <c r="E264" i="212"/>
  <c r="E263" i="212"/>
  <c r="E262" i="212"/>
  <c r="E261" i="212"/>
  <c r="E260" i="212"/>
  <c r="E259" i="212"/>
  <c r="E258" i="212"/>
  <c r="E257" i="212"/>
  <c r="E256" i="212"/>
  <c r="E255" i="212"/>
  <c r="E254" i="212"/>
  <c r="E253" i="212"/>
  <c r="E252" i="212"/>
  <c r="E251" i="212"/>
  <c r="E250" i="212"/>
  <c r="E249" i="212"/>
  <c r="E248" i="212"/>
  <c r="E247" i="212"/>
  <c r="E246" i="212"/>
  <c r="E245" i="212"/>
  <c r="E244" i="212"/>
  <c r="E243" i="212"/>
  <c r="E242" i="212"/>
  <c r="E241" i="212"/>
  <c r="E240" i="212"/>
  <c r="E239" i="212"/>
  <c r="E238" i="212"/>
  <c r="E237" i="212"/>
  <c r="E236" i="212"/>
  <c r="E235" i="212"/>
  <c r="E234" i="212"/>
  <c r="E233" i="212"/>
  <c r="E232" i="212"/>
  <c r="E231" i="212"/>
  <c r="E230" i="212"/>
  <c r="E229" i="212"/>
  <c r="E228" i="212"/>
  <c r="E227" i="212"/>
  <c r="E226" i="212"/>
  <c r="E225" i="212"/>
  <c r="E224" i="212"/>
  <c r="E223" i="212"/>
  <c r="E222" i="212"/>
  <c r="E221" i="212"/>
  <c r="E220" i="212"/>
  <c r="E219" i="212"/>
  <c r="E218" i="212"/>
  <c r="E217" i="212"/>
  <c r="E216" i="212"/>
  <c r="E215" i="212"/>
  <c r="E214" i="212"/>
  <c r="E213" i="212"/>
  <c r="E212" i="212"/>
  <c r="E211" i="212"/>
  <c r="E210" i="212"/>
  <c r="E209" i="212"/>
  <c r="E208" i="212"/>
  <c r="E207" i="212"/>
  <c r="E206" i="212"/>
  <c r="E205" i="212"/>
  <c r="E204" i="212"/>
  <c r="E203" i="212"/>
  <c r="E202" i="212"/>
  <c r="E201" i="212"/>
  <c r="E200" i="212"/>
  <c r="E199" i="212"/>
  <c r="E198" i="212"/>
  <c r="E197" i="212"/>
  <c r="E196" i="212"/>
  <c r="E195" i="212"/>
  <c r="E194" i="212"/>
  <c r="E193" i="212"/>
  <c r="E192" i="212"/>
  <c r="E191" i="212"/>
  <c r="E190" i="212"/>
  <c r="E189" i="212"/>
  <c r="E188" i="212"/>
  <c r="E187" i="212"/>
  <c r="D186" i="212"/>
  <c r="C186" i="212"/>
  <c r="E185" i="212"/>
  <c r="E184" i="212"/>
  <c r="E183" i="212"/>
  <c r="E182" i="212"/>
  <c r="E181" i="212"/>
  <c r="E180" i="212"/>
  <c r="E179" i="212"/>
  <c r="E178" i="212"/>
  <c r="E177" i="212"/>
  <c r="E176" i="212"/>
  <c r="E175" i="212"/>
  <c r="E174" i="212"/>
  <c r="E173" i="212"/>
  <c r="E172" i="212"/>
  <c r="E171" i="212"/>
  <c r="E170" i="212"/>
  <c r="E169" i="212"/>
  <c r="E168" i="212"/>
  <c r="E167" i="212"/>
  <c r="E166" i="212"/>
  <c r="E165" i="212"/>
  <c r="E164" i="212"/>
  <c r="E163" i="212"/>
  <c r="E162" i="212"/>
  <c r="E161" i="212"/>
  <c r="E160" i="212"/>
  <c r="E159" i="212"/>
  <c r="E158" i="212"/>
  <c r="E157" i="212"/>
  <c r="E156" i="212"/>
  <c r="E155" i="212"/>
  <c r="E154" i="212"/>
  <c r="E153" i="212"/>
  <c r="E152" i="212"/>
  <c r="E151" i="212"/>
  <c r="E150" i="212"/>
  <c r="E149" i="212"/>
  <c r="E148" i="212"/>
  <c r="E147" i="212"/>
  <c r="E146" i="212"/>
  <c r="E145" i="212"/>
  <c r="E144" i="212"/>
  <c r="E143" i="212"/>
  <c r="E142" i="212"/>
  <c r="E141" i="212"/>
  <c r="E140" i="212"/>
  <c r="E139" i="212"/>
  <c r="D138" i="212"/>
  <c r="C138" i="212"/>
  <c r="E137" i="212"/>
  <c r="E136" i="212"/>
  <c r="E135" i="212"/>
  <c r="E134" i="212"/>
  <c r="E133" i="212"/>
  <c r="E132" i="212"/>
  <c r="E131" i="212"/>
  <c r="E130" i="212"/>
  <c r="E129" i="212"/>
  <c r="E128" i="212"/>
  <c r="E127" i="212"/>
  <c r="E126" i="212"/>
  <c r="E125" i="212"/>
  <c r="E124" i="212"/>
  <c r="E123" i="212"/>
  <c r="E122" i="212"/>
  <c r="E121" i="212"/>
  <c r="E120" i="212"/>
  <c r="E119" i="212"/>
  <c r="E118" i="212"/>
  <c r="E117" i="212"/>
  <c r="E116" i="212"/>
  <c r="E115" i="212"/>
  <c r="E114" i="212"/>
  <c r="E113" i="212"/>
  <c r="E112" i="212"/>
  <c r="E111" i="212"/>
  <c r="E110" i="212"/>
  <c r="D109" i="212"/>
  <c r="C109" i="212"/>
  <c r="E108" i="212"/>
  <c r="E107" i="212"/>
  <c r="E106" i="212"/>
  <c r="E105" i="212"/>
  <c r="E104" i="212"/>
  <c r="E103" i="212"/>
  <c r="E102" i="212"/>
  <c r="E101" i="212"/>
  <c r="E100" i="212"/>
  <c r="E99" i="212"/>
  <c r="E98" i="212"/>
  <c r="E97" i="212"/>
  <c r="E96" i="212"/>
  <c r="E95" i="212"/>
  <c r="E94" i="212"/>
  <c r="E93" i="212"/>
  <c r="E92" i="212"/>
  <c r="E91" i="212"/>
  <c r="E90" i="212"/>
  <c r="D89" i="212"/>
  <c r="C89" i="212"/>
  <c r="E88" i="212"/>
  <c r="E87" i="212"/>
  <c r="E86" i="212"/>
  <c r="E85" i="212"/>
  <c r="E84" i="212"/>
  <c r="E83" i="212"/>
  <c r="E82" i="212"/>
  <c r="E81" i="212"/>
  <c r="E80" i="212"/>
  <c r="E79" i="212"/>
  <c r="E78" i="212"/>
  <c r="E77" i="212"/>
  <c r="E76" i="212"/>
  <c r="E75" i="212"/>
  <c r="E74" i="212"/>
  <c r="E73" i="212"/>
  <c r="E72" i="212"/>
  <c r="E71" i="212"/>
  <c r="E70" i="212"/>
  <c r="E69" i="212"/>
  <c r="E68" i="212"/>
  <c r="E67" i="212"/>
  <c r="E66" i="212"/>
  <c r="E65" i="212"/>
  <c r="E64" i="212"/>
  <c r="E63" i="212"/>
  <c r="E62" i="212"/>
  <c r="E61" i="212"/>
  <c r="E60" i="212"/>
  <c r="E59" i="212"/>
  <c r="E58" i="212"/>
  <c r="E57" i="212"/>
  <c r="E56" i="212"/>
  <c r="E55" i="212"/>
  <c r="E54" i="212"/>
  <c r="E53" i="212"/>
  <c r="E52" i="212"/>
  <c r="E51" i="212"/>
  <c r="E50" i="212"/>
  <c r="E49" i="212"/>
  <c r="E48" i="212"/>
  <c r="E47" i="212"/>
  <c r="E46" i="212"/>
  <c r="E45" i="212"/>
  <c r="E44" i="212"/>
  <c r="E43" i="212"/>
  <c r="E42" i="212"/>
  <c r="E41" i="212"/>
  <c r="E40" i="212"/>
  <c r="E39" i="212"/>
  <c r="E38" i="212"/>
  <c r="E37" i="212"/>
  <c r="E36" i="212"/>
  <c r="E35" i="212"/>
  <c r="E34" i="212"/>
  <c r="E33" i="212"/>
  <c r="E32" i="212"/>
  <c r="E31" i="212"/>
  <c r="E30" i="212"/>
  <c r="E29" i="212"/>
  <c r="E28" i="212"/>
  <c r="D27" i="212"/>
  <c r="C27" i="212"/>
  <c r="E26" i="212"/>
  <c r="E25" i="212"/>
  <c r="E24" i="212"/>
  <c r="E23" i="212"/>
  <c r="E22" i="212"/>
  <c r="E21" i="212"/>
  <c r="E20" i="212"/>
  <c r="E19" i="212"/>
  <c r="E18" i="212"/>
  <c r="E17" i="212"/>
  <c r="E16" i="212"/>
  <c r="E15" i="212"/>
  <c r="E14" i="212"/>
  <c r="E13" i="212"/>
  <c r="E12" i="212"/>
  <c r="E11" i="212"/>
  <c r="E10" i="212"/>
  <c r="D9" i="212"/>
  <c r="C9" i="212"/>
  <c r="H12" i="183"/>
  <c r="E12" i="183"/>
  <c r="H11" i="183"/>
  <c r="E11" i="183"/>
  <c r="H10" i="183"/>
  <c r="E10" i="183"/>
  <c r="H9" i="183"/>
  <c r="E9" i="183"/>
  <c r="E8" i="183"/>
  <c r="B8" i="183"/>
  <c r="L19" i="213"/>
  <c r="K19" i="213"/>
  <c r="J19" i="213"/>
  <c r="I19" i="213"/>
  <c r="H19" i="213"/>
  <c r="G19" i="213"/>
  <c r="F19" i="213"/>
  <c r="E19" i="213"/>
  <c r="D19" i="213"/>
  <c r="C19" i="213"/>
  <c r="Q18" i="213"/>
  <c r="P18" i="213"/>
  <c r="N18" i="213"/>
  <c r="M18" i="213"/>
  <c r="Q17" i="213"/>
  <c r="P17" i="213"/>
  <c r="N17" i="213"/>
  <c r="M17" i="213"/>
  <c r="Q16" i="213"/>
  <c r="P16" i="213"/>
  <c r="N16" i="213"/>
  <c r="M16" i="213"/>
  <c r="Q15" i="213"/>
  <c r="P15" i="213"/>
  <c r="N15" i="213"/>
  <c r="M15" i="213"/>
  <c r="Q14" i="213"/>
  <c r="P14" i="213"/>
  <c r="N14" i="213"/>
  <c r="M14" i="213"/>
  <c r="Q13" i="213"/>
  <c r="P13" i="213"/>
  <c r="N13" i="213"/>
  <c r="M13" i="213"/>
  <c r="Q12" i="213"/>
  <c r="P12" i="213"/>
  <c r="N12" i="213"/>
  <c r="M12" i="213"/>
  <c r="Q11" i="213"/>
  <c r="P11" i="213"/>
  <c r="N11" i="213"/>
  <c r="M11" i="213"/>
  <c r="Q10" i="213"/>
  <c r="P10" i="213"/>
  <c r="P19" i="213" s="1"/>
  <c r="N10" i="213"/>
  <c r="M10" i="213"/>
  <c r="R14" i="213" l="1"/>
  <c r="K11" i="161"/>
  <c r="R13" i="213"/>
  <c r="R16" i="213"/>
  <c r="R17" i="213"/>
  <c r="H19" i="211"/>
  <c r="S14" i="211"/>
  <c r="M14" i="161"/>
  <c r="M19" i="213"/>
  <c r="C8" i="212"/>
  <c r="E27" i="212"/>
  <c r="E109" i="212"/>
  <c r="E713" i="212"/>
  <c r="E731" i="212"/>
  <c r="I19" i="211"/>
  <c r="C13" i="211"/>
  <c r="O17" i="211"/>
  <c r="K26" i="161"/>
  <c r="R15" i="213"/>
  <c r="R18" i="213"/>
  <c r="M19" i="211"/>
  <c r="S10" i="211"/>
  <c r="S12" i="211"/>
  <c r="S16" i="211"/>
  <c r="M20" i="161"/>
  <c r="O13" i="213"/>
  <c r="E9" i="212"/>
  <c r="E530" i="212"/>
  <c r="E636" i="212"/>
  <c r="E704" i="212"/>
  <c r="O13" i="211"/>
  <c r="K17" i="211"/>
  <c r="M17" i="161"/>
  <c r="L20" i="161"/>
  <c r="K30" i="225"/>
  <c r="S13" i="211"/>
  <c r="E617" i="212"/>
  <c r="K32" i="161"/>
  <c r="K38" i="161"/>
  <c r="E89" i="212"/>
  <c r="E186" i="212"/>
  <c r="E343" i="212"/>
  <c r="E607" i="212"/>
  <c r="E667" i="212"/>
  <c r="E727" i="212"/>
  <c r="S11" i="211"/>
  <c r="S15" i="211"/>
  <c r="M16" i="160"/>
  <c r="F44" i="161"/>
  <c r="J44" i="161"/>
  <c r="M44" i="161" s="1"/>
  <c r="L11" i="161"/>
  <c r="K17" i="161"/>
  <c r="M23" i="161"/>
  <c r="L26" i="161"/>
  <c r="M29" i="161"/>
  <c r="L32" i="161"/>
  <c r="M35" i="161"/>
  <c r="L38" i="161"/>
  <c r="M41" i="161"/>
  <c r="E138" i="212"/>
  <c r="E655" i="212"/>
  <c r="O10" i="213"/>
  <c r="O11" i="213"/>
  <c r="O12" i="213"/>
  <c r="E428" i="212"/>
  <c r="E547" i="212"/>
  <c r="E581" i="212"/>
  <c r="F19" i="211"/>
  <c r="J19" i="211"/>
  <c r="N19" i="211"/>
  <c r="R19" i="211"/>
  <c r="C44" i="161"/>
  <c r="K8" i="161"/>
  <c r="K14" i="161"/>
  <c r="L17" i="161"/>
  <c r="K23" i="161"/>
  <c r="K29" i="161"/>
  <c r="K35" i="161"/>
  <c r="K41" i="161"/>
  <c r="C9" i="211"/>
  <c r="G9" i="211"/>
  <c r="G19" i="211" s="1"/>
  <c r="K9" i="211"/>
  <c r="O9" i="211"/>
  <c r="O19" i="211" s="1"/>
  <c r="C17" i="211"/>
  <c r="D44" i="161"/>
  <c r="H44" i="161"/>
  <c r="L44" i="161" s="1"/>
  <c r="M11" i="161"/>
  <c r="L14" i="161"/>
  <c r="K20" i="161"/>
  <c r="L23" i="161"/>
  <c r="L29" i="161"/>
  <c r="M32" i="161"/>
  <c r="L35" i="161"/>
  <c r="M38" i="161"/>
  <c r="L41" i="161"/>
  <c r="E10" i="162"/>
  <c r="L8" i="161"/>
  <c r="G44" i="161"/>
  <c r="M8" i="161"/>
  <c r="M8" i="160"/>
  <c r="D8" i="212"/>
  <c r="E8" i="212" s="1"/>
  <c r="H8" i="183"/>
  <c r="N19" i="213"/>
  <c r="O19" i="213" s="1"/>
  <c r="R9" i="213"/>
  <c r="R10" i="213"/>
  <c r="R11" i="213"/>
  <c r="R12" i="213"/>
  <c r="O14" i="213"/>
  <c r="O15" i="213"/>
  <c r="O16" i="213"/>
  <c r="O17" i="213"/>
  <c r="O18" i="213"/>
  <c r="O9" i="213"/>
  <c r="Q19" i="213"/>
  <c r="R19" i="213" s="1"/>
  <c r="H18" i="208"/>
  <c r="G18" i="208"/>
  <c r="E18" i="208"/>
  <c r="D18" i="208"/>
  <c r="C18" i="208"/>
  <c r="I17" i="208"/>
  <c r="F17" i="208"/>
  <c r="I16" i="208"/>
  <c r="F16" i="208"/>
  <c r="I15" i="208"/>
  <c r="F15" i="208"/>
  <c r="I14" i="208"/>
  <c r="F14" i="208"/>
  <c r="I13" i="208"/>
  <c r="F13" i="208"/>
  <c r="I12" i="208"/>
  <c r="F12" i="208"/>
  <c r="I11" i="208"/>
  <c r="F11" i="208"/>
  <c r="I10" i="208"/>
  <c r="F10" i="208"/>
  <c r="I9" i="208"/>
  <c r="F9" i="208"/>
  <c r="I8" i="208"/>
  <c r="F8" i="208"/>
  <c r="H18" i="197"/>
  <c r="G18" i="197"/>
  <c r="E18" i="197"/>
  <c r="D18" i="197"/>
  <c r="C18" i="197"/>
  <c r="I17" i="197"/>
  <c r="F17" i="197"/>
  <c r="I16" i="197"/>
  <c r="F16" i="197"/>
  <c r="I15" i="197"/>
  <c r="F15" i="197"/>
  <c r="I14" i="197"/>
  <c r="F14" i="197"/>
  <c r="I13" i="197"/>
  <c r="F13" i="197"/>
  <c r="I12" i="197"/>
  <c r="F12" i="197"/>
  <c r="I11" i="197"/>
  <c r="F11" i="197"/>
  <c r="I10" i="197"/>
  <c r="F10" i="197"/>
  <c r="I9" i="197"/>
  <c r="F9" i="197"/>
  <c r="I8" i="197"/>
  <c r="F8" i="197"/>
  <c r="D29" i="225"/>
  <c r="I24" i="225"/>
  <c r="I31" i="225"/>
  <c r="H31" i="225"/>
  <c r="K31" i="225" s="1"/>
  <c r="I30" i="225"/>
  <c r="I29" i="225"/>
  <c r="F31" i="225"/>
  <c r="F30" i="225"/>
  <c r="F29" i="225"/>
  <c r="G20" i="225"/>
  <c r="D24" i="225"/>
  <c r="D20" i="225"/>
  <c r="D16" i="225"/>
  <c r="G12" i="225"/>
  <c r="D12" i="225"/>
  <c r="D8" i="225"/>
  <c r="M8" i="225" s="1"/>
  <c r="D31" i="225"/>
  <c r="D30" i="225"/>
  <c r="M27" i="225"/>
  <c r="K27" i="225"/>
  <c r="J27" i="225"/>
  <c r="G27" i="225"/>
  <c r="M26" i="225"/>
  <c r="K26" i="225"/>
  <c r="J26" i="225"/>
  <c r="G26" i="225"/>
  <c r="M25" i="225"/>
  <c r="J25" i="225"/>
  <c r="G25" i="225"/>
  <c r="H24" i="225"/>
  <c r="G24" i="225"/>
  <c r="M23" i="225"/>
  <c r="K23" i="225"/>
  <c r="J23" i="225"/>
  <c r="G23" i="225"/>
  <c r="M22" i="225"/>
  <c r="K22" i="225"/>
  <c r="J22" i="225"/>
  <c r="G22" i="225"/>
  <c r="M21" i="225"/>
  <c r="K21" i="225"/>
  <c r="J21" i="225"/>
  <c r="G21" i="225"/>
  <c r="I20" i="225"/>
  <c r="H20" i="225"/>
  <c r="M19" i="225"/>
  <c r="K19" i="225"/>
  <c r="J19" i="225"/>
  <c r="G19" i="225"/>
  <c r="M18" i="225"/>
  <c r="K18" i="225"/>
  <c r="J18" i="225"/>
  <c r="G18" i="225"/>
  <c r="M17" i="225"/>
  <c r="K17" i="225"/>
  <c r="J17" i="225"/>
  <c r="G17" i="225"/>
  <c r="I16" i="225"/>
  <c r="H16" i="225"/>
  <c r="G16" i="225"/>
  <c r="M15" i="225"/>
  <c r="K15" i="225"/>
  <c r="J15" i="225"/>
  <c r="G15" i="225"/>
  <c r="M14" i="225"/>
  <c r="K14" i="225"/>
  <c r="J14" i="225"/>
  <c r="G14" i="225"/>
  <c r="M13" i="225"/>
  <c r="K13" i="225"/>
  <c r="J13" i="225"/>
  <c r="G13" i="225"/>
  <c r="I12" i="225"/>
  <c r="H12" i="225"/>
  <c r="M11" i="225"/>
  <c r="K11" i="225"/>
  <c r="J11" i="225"/>
  <c r="G11" i="225"/>
  <c r="M10" i="225"/>
  <c r="K10" i="225"/>
  <c r="J10" i="225"/>
  <c r="G10" i="225"/>
  <c r="M9" i="225"/>
  <c r="K9" i="225"/>
  <c r="J9" i="225"/>
  <c r="G9" i="225"/>
  <c r="G8" i="225"/>
  <c r="K44" i="161" l="1"/>
  <c r="K19" i="211"/>
  <c r="S9" i="211"/>
  <c r="S19" i="211" s="1"/>
  <c r="S17" i="211"/>
  <c r="J12" i="225"/>
  <c r="M12" i="225"/>
  <c r="J31" i="225"/>
  <c r="N31" i="225"/>
  <c r="L31" i="225"/>
  <c r="N16" i="225"/>
  <c r="L16" i="225"/>
  <c r="C19" i="211"/>
  <c r="N12" i="225"/>
  <c r="L12" i="225"/>
  <c r="N24" i="225"/>
  <c r="L24" i="225"/>
  <c r="K8" i="225"/>
  <c r="N20" i="225"/>
  <c r="L20" i="225"/>
  <c r="N30" i="225"/>
  <c r="L30" i="225"/>
  <c r="J30" i="225"/>
  <c r="F18" i="208"/>
  <c r="L8" i="225"/>
  <c r="N8" i="225"/>
  <c r="J16" i="225"/>
  <c r="M34" i="160"/>
  <c r="N29" i="225"/>
  <c r="J8" i="225"/>
  <c r="H28" i="225"/>
  <c r="L29" i="225"/>
  <c r="D28" i="225"/>
  <c r="I18" i="208"/>
  <c r="I18" i="197"/>
  <c r="F18" i="197"/>
  <c r="J24" i="225"/>
  <c r="J20" i="225"/>
  <c r="I28" i="225"/>
  <c r="G31" i="225"/>
  <c r="F28" i="225"/>
  <c r="G30" i="225"/>
  <c r="M31" i="225"/>
  <c r="M30" i="225"/>
  <c r="K12" i="225"/>
  <c r="K16" i="225"/>
  <c r="M16" i="225"/>
  <c r="K20" i="225"/>
  <c r="M20" i="225"/>
  <c r="K24" i="225"/>
  <c r="M24" i="225"/>
  <c r="C3" i="208"/>
  <c r="C3" i="197"/>
  <c r="N28" i="225" l="1"/>
  <c r="L28" i="225"/>
  <c r="G28" i="225"/>
  <c r="G29" i="225"/>
  <c r="M29" i="225"/>
  <c r="K29" i="225"/>
  <c r="J29" i="225"/>
  <c r="C2" i="222"/>
  <c r="C1" i="222"/>
  <c r="C2" i="162"/>
  <c r="C1" i="162"/>
  <c r="C2" i="161"/>
  <c r="C1" i="161"/>
  <c r="C2" i="160"/>
  <c r="C1" i="160"/>
  <c r="H73" i="159"/>
  <c r="F73" i="159"/>
  <c r="H72" i="159"/>
  <c r="F72" i="159"/>
  <c r="H71" i="159"/>
  <c r="F71" i="159"/>
  <c r="H70" i="159"/>
  <c r="F70" i="159"/>
  <c r="H68" i="159"/>
  <c r="F68" i="159"/>
  <c r="H67" i="159"/>
  <c r="F67" i="159"/>
  <c r="H66" i="159"/>
  <c r="F66" i="159"/>
  <c r="H65" i="159"/>
  <c r="F65" i="159"/>
  <c r="H64" i="159"/>
  <c r="F64" i="159"/>
  <c r="H59" i="159"/>
  <c r="F59" i="159"/>
  <c r="H58" i="159"/>
  <c r="F58" i="159"/>
  <c r="H57" i="159"/>
  <c r="F57" i="159"/>
  <c r="H56" i="159"/>
  <c r="F56" i="159"/>
  <c r="H55" i="159"/>
  <c r="F55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H45" i="159"/>
  <c r="F45" i="159"/>
  <c r="H44" i="159"/>
  <c r="F44" i="159"/>
  <c r="H43" i="159"/>
  <c r="F43" i="159"/>
  <c r="H42" i="159"/>
  <c r="F42" i="159"/>
  <c r="H40" i="159"/>
  <c r="F40" i="159"/>
  <c r="H39" i="159"/>
  <c r="F39" i="159"/>
  <c r="H38" i="159"/>
  <c r="F38" i="159"/>
  <c r="H37" i="159"/>
  <c r="F37" i="159"/>
  <c r="H36" i="159"/>
  <c r="F36" i="159"/>
  <c r="H31" i="159"/>
  <c r="F31" i="159"/>
  <c r="H30" i="159"/>
  <c r="F30" i="159"/>
  <c r="H29" i="159"/>
  <c r="F29" i="159"/>
  <c r="H28" i="159"/>
  <c r="F28" i="159"/>
  <c r="H27" i="159"/>
  <c r="F27" i="159"/>
  <c r="H25" i="159"/>
  <c r="F25" i="159"/>
  <c r="H24" i="159"/>
  <c r="F24" i="159"/>
  <c r="H23" i="159"/>
  <c r="F23" i="159"/>
  <c r="H22" i="159"/>
  <c r="F22" i="159"/>
  <c r="H21" i="159"/>
  <c r="F21" i="159"/>
  <c r="H20" i="159"/>
  <c r="F20" i="159"/>
  <c r="H19" i="159"/>
  <c r="F19" i="159"/>
  <c r="H17" i="159"/>
  <c r="F17" i="159"/>
  <c r="H16" i="159"/>
  <c r="F16" i="159"/>
  <c r="H15" i="159"/>
  <c r="F15" i="159"/>
  <c r="H14" i="159"/>
  <c r="F14" i="159"/>
  <c r="H13" i="159"/>
  <c r="F13" i="159"/>
  <c r="H12" i="159"/>
  <c r="F12" i="159"/>
  <c r="H11" i="159"/>
  <c r="F11" i="159"/>
  <c r="H10" i="159"/>
  <c r="F10" i="159"/>
  <c r="F74" i="159" s="1"/>
  <c r="C2" i="159"/>
  <c r="C1" i="159"/>
  <c r="C2" i="211"/>
  <c r="C1" i="211"/>
  <c r="C2" i="218"/>
  <c r="C1" i="218"/>
  <c r="C2" i="217"/>
  <c r="C1" i="217"/>
  <c r="C2" i="216"/>
  <c r="C1" i="216"/>
  <c r="C3" i="212"/>
  <c r="C2" i="212"/>
  <c r="C1" i="212"/>
  <c r="C3" i="213"/>
  <c r="C2" i="213"/>
  <c r="C1" i="213"/>
  <c r="C2" i="220"/>
  <c r="C1" i="220"/>
  <c r="C2" i="183"/>
  <c r="C1" i="183"/>
  <c r="C2" i="208"/>
  <c r="C1" i="208"/>
  <c r="C2" i="197"/>
  <c r="C3" i="174"/>
  <c r="C2" i="174"/>
  <c r="C1" i="174"/>
  <c r="I23" i="169"/>
  <c r="F12" i="174" s="1"/>
  <c r="H23" i="169"/>
  <c r="F11" i="174" s="1"/>
  <c r="F23" i="169"/>
  <c r="D12" i="174" s="1"/>
  <c r="E23" i="169"/>
  <c r="C12" i="174" s="1"/>
  <c r="C23" i="169"/>
  <c r="D11" i="174" s="1"/>
  <c r="B23" i="169"/>
  <c r="C11" i="174" s="1"/>
  <c r="K11" i="174" s="1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2" i="192"/>
  <c r="V22" i="192"/>
  <c r="U22" i="192"/>
  <c r="F8" i="174" s="1"/>
  <c r="T22" i="192"/>
  <c r="R22" i="192"/>
  <c r="Q22" i="192"/>
  <c r="N22" i="192"/>
  <c r="M22" i="192"/>
  <c r="L22" i="192"/>
  <c r="I22" i="192"/>
  <c r="H22" i="192"/>
  <c r="G22" i="192"/>
  <c r="F22" i="192"/>
  <c r="E22" i="192"/>
  <c r="C8" i="174" s="1"/>
  <c r="D22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K8" i="192"/>
  <c r="J8" i="192"/>
  <c r="C3" i="192"/>
  <c r="C2" i="192"/>
  <c r="C1" i="192"/>
  <c r="R18" i="191"/>
  <c r="Q18" i="191"/>
  <c r="P18" i="191"/>
  <c r="N18" i="191"/>
  <c r="M18" i="191"/>
  <c r="K18" i="191"/>
  <c r="J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25" i="189"/>
  <c r="F10" i="174" s="1"/>
  <c r="AE25" i="189"/>
  <c r="AD25" i="189"/>
  <c r="AB25" i="189"/>
  <c r="AA25" i="189"/>
  <c r="Z25" i="189"/>
  <c r="C10" i="174" s="1"/>
  <c r="W25" i="189"/>
  <c r="V25" i="189"/>
  <c r="U25" i="189"/>
  <c r="S25" i="189"/>
  <c r="R25" i="189"/>
  <c r="O25" i="189"/>
  <c r="N25" i="189"/>
  <c r="M25" i="189"/>
  <c r="L25" i="189"/>
  <c r="K25" i="189"/>
  <c r="J25" i="189"/>
  <c r="I25" i="189"/>
  <c r="G25" i="189"/>
  <c r="F25" i="189"/>
  <c r="E25" i="189"/>
  <c r="C25" i="189"/>
  <c r="B25" i="189"/>
  <c r="AC24" i="189"/>
  <c r="X24" i="189"/>
  <c r="Y24" i="189" s="1"/>
  <c r="P24" i="189"/>
  <c r="Q24" i="189" s="1"/>
  <c r="H24" i="189"/>
  <c r="D24" i="189" s="1"/>
  <c r="AC23" i="189"/>
  <c r="X23" i="189"/>
  <c r="Y23" i="189" s="1"/>
  <c r="P23" i="189"/>
  <c r="Q23" i="189" s="1"/>
  <c r="H23" i="189"/>
  <c r="D23" i="189" s="1"/>
  <c r="AC22" i="189"/>
  <c r="X22" i="189"/>
  <c r="Y22" i="189" s="1"/>
  <c r="P22" i="189"/>
  <c r="Q22" i="189" s="1"/>
  <c r="H22" i="189"/>
  <c r="D22" i="189" s="1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 s="1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Y9" i="189"/>
  <c r="Q9" i="189"/>
  <c r="L18" i="191" l="1"/>
  <c r="H74" i="159"/>
  <c r="C9" i="174"/>
  <c r="C13" i="174" s="1"/>
  <c r="F7" i="174"/>
  <c r="G7" i="174" s="1"/>
  <c r="O18" i="191"/>
  <c r="I18" i="191"/>
  <c r="D10" i="174"/>
  <c r="E10" i="174" s="1"/>
  <c r="S22" i="192"/>
  <c r="E12" i="174"/>
  <c r="O22" i="192"/>
  <c r="J22" i="192"/>
  <c r="G23" i="169"/>
  <c r="E11" i="174"/>
  <c r="P22" i="192"/>
  <c r="K22" i="192"/>
  <c r="P25" i="189"/>
  <c r="AC25" i="189"/>
  <c r="F9" i="174"/>
  <c r="J28" i="225"/>
  <c r="K28" i="225"/>
  <c r="M28" i="225"/>
  <c r="X25" i="189"/>
  <c r="Y25" i="189" s="1"/>
  <c r="H25" i="189"/>
  <c r="D25" i="189" s="1"/>
  <c r="K7" i="174"/>
  <c r="K9" i="174"/>
  <c r="G8" i="174"/>
  <c r="G10" i="174"/>
  <c r="G12" i="174"/>
  <c r="D23" i="169"/>
  <c r="D8" i="174"/>
  <c r="E8" i="174" s="1"/>
  <c r="K8" i="174"/>
  <c r="K10" i="174"/>
  <c r="K12" i="174"/>
  <c r="G11" i="174"/>
  <c r="F13" i="174" l="1"/>
  <c r="D9" i="174"/>
  <c r="E9" i="174" s="1"/>
  <c r="D7" i="174"/>
  <c r="Q25" i="189"/>
  <c r="G9" i="174"/>
  <c r="G13" i="174" s="1"/>
  <c r="D13" i="174" l="1"/>
  <c r="E7" i="174"/>
  <c r="E13" i="174" s="1"/>
</calcChain>
</file>

<file path=xl/comments1.xml><?xml version="1.0" encoding="utf-8"?>
<comments xmlns="http://schemas.openxmlformats.org/spreadsheetml/2006/main">
  <authors>
    <author>Jelena Brcanski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specijalistički pregled fizijatra postojao u 2019. izvrsenje bilo 32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Zbog promene Nomenklature preformulisano je prikazivanje pregleda, izvrsenje je u 2019 bilo 861, sada je 891</t>
        </r>
      </text>
    </comment>
  </commentList>
</comments>
</file>

<file path=xl/comments2.xml><?xml version="1.0" encoding="utf-8"?>
<comments xmlns="http://schemas.openxmlformats.org/spreadsheetml/2006/main">
  <authors>
    <author>Jelena Brcanski</author>
  </authors>
  <commentList>
    <comment ref="E1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12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15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221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12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18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21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16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19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1357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350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28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171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16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25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343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981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225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18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17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148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13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14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16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109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158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40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226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498</t>
        </r>
      </text>
    </comment>
    <comment ref="E9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1812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49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352</t>
        </r>
      </text>
    </comment>
    <comment ref="E9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8</t>
        </r>
      </text>
    </comment>
    <comment ref="E9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9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8</t>
        </r>
      </text>
    </comment>
    <comment ref="E9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713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2181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168</t>
        </r>
      </text>
    </comment>
  </commentList>
</comments>
</file>

<file path=xl/comments3.xml><?xml version="1.0" encoding="utf-8"?>
<comments xmlns="http://schemas.openxmlformats.org/spreadsheetml/2006/main">
  <authors>
    <author>Jelena Brcanski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237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14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100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20+limfni cvorovi 180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</t>
        </r>
      </text>
    </comment>
  </commentList>
</comments>
</file>

<file path=xl/comments4.xml><?xml version="1.0" encoding="utf-8"?>
<comments xmlns="http://schemas.openxmlformats.org/spreadsheetml/2006/main">
  <authors>
    <author>Jelena Brcanski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18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483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340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1761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55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345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345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72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292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326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19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320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34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38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291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45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38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52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19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38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313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407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9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13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371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238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316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19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Jelena Brcanski:</t>
        </r>
        <r>
          <rPr>
            <sz val="9"/>
            <color indexed="81"/>
            <rFont val="Tahoma"/>
            <family val="2"/>
          </rPr>
          <t xml:space="preserve">
316</t>
        </r>
      </text>
    </comment>
  </commentList>
</comments>
</file>

<file path=xl/sharedStrings.xml><?xml version="1.0" encoding="utf-8"?>
<sst xmlns="http://schemas.openxmlformats.org/spreadsheetml/2006/main" count="2967" uniqueCount="2162">
  <si>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</si>
  <si>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</si>
  <si>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</si>
  <si>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</si>
  <si>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</si>
  <si>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</si>
  <si>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</si>
  <si>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1.</t>
  </si>
  <si>
    <t>Здравствени радници и сарадници на одељењима</t>
  </si>
  <si>
    <t>2.</t>
  </si>
  <si>
    <t>Здравствени радници и сарадници у дневној болници и дијализи</t>
  </si>
  <si>
    <t>3.</t>
  </si>
  <si>
    <t>Здравствени радници и сарадници у заједничким медицинским делатностима</t>
  </si>
  <si>
    <t>4.</t>
  </si>
  <si>
    <t>Немедицински радници</t>
  </si>
  <si>
    <t>5.</t>
  </si>
  <si>
    <t>Укупан кадар у здравственој установи</t>
  </si>
  <si>
    <t>6.</t>
  </si>
  <si>
    <t>Капацитети и коришћење болничких постеља</t>
  </si>
  <si>
    <t>7.</t>
  </si>
  <si>
    <t>Пратиоци лечених лица</t>
  </si>
  <si>
    <t>8.</t>
  </si>
  <si>
    <t>Капацитети и коришћење дневних болница</t>
  </si>
  <si>
    <t>9.</t>
  </si>
  <si>
    <t>Неонатологија</t>
  </si>
  <si>
    <t>10.</t>
  </si>
  <si>
    <t>Специјалистички прегледи</t>
  </si>
  <si>
    <t>11.</t>
  </si>
  <si>
    <t>Операције</t>
  </si>
  <si>
    <t>12.</t>
  </si>
  <si>
    <t>Дијагностички сродне групе (ДСГ)</t>
  </si>
  <si>
    <t>13.</t>
  </si>
  <si>
    <t>Здравствене услуге</t>
  </si>
  <si>
    <t>14.</t>
  </si>
  <si>
    <t>Дијагностичке процедуре са снимањем</t>
  </si>
  <si>
    <t>15.</t>
  </si>
  <si>
    <t>Лабораторијска дијагностика</t>
  </si>
  <si>
    <t>16.</t>
  </si>
  <si>
    <t>Дијализе</t>
  </si>
  <si>
    <t>17.</t>
  </si>
  <si>
    <t>Крв и компоненте крви</t>
  </si>
  <si>
    <t>18.</t>
  </si>
  <si>
    <t>Лекови</t>
  </si>
  <si>
    <t>19.</t>
  </si>
  <si>
    <t>Имплантати</t>
  </si>
  <si>
    <t>20.</t>
  </si>
  <si>
    <t>Санитетски и медицински потрошни материјал</t>
  </si>
  <si>
    <t>21.</t>
  </si>
  <si>
    <t>Листе чекања</t>
  </si>
  <si>
    <t>22.</t>
  </si>
  <si>
    <t>Збирна табела врсте здравствених услуга које се пружају у здравственој установи</t>
  </si>
  <si>
    <t>Назив здравствене установе</t>
  </si>
  <si>
    <t>Матични број здравствене установе</t>
  </si>
  <si>
    <t>Датум</t>
  </si>
  <si>
    <t xml:space="preserve">Табела 1. </t>
  </si>
  <si>
    <t>Делатност - служба  (у складу са Статутом)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</si>
  <si>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</si>
  <si>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</si>
  <si>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</si>
  <si>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</si>
  <si>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</si>
  <si>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</si>
  <si>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</si>
  <si>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</si>
  <si>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</si>
  <si>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</si>
  <si>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</si>
  <si>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</si>
  <si>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</si>
  <si>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</si>
  <si>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</si>
  <si>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</si>
  <si>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</si>
  <si>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</si>
  <si>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</si>
  <si>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</si>
  <si>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</si>
  <si>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</si>
  <si>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</si>
  <si>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</si>
  <si>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</si>
  <si>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</si>
  <si>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</si>
  <si>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</si>
  <si>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</si>
  <si>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</si>
  <si>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</si>
  <si>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</si>
  <si>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</si>
  <si>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</si>
  <si>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</si>
  <si>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</si>
  <si>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</si>
  <si>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</si>
  <si>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</si>
  <si>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</si>
  <si>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</si>
  <si>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</si>
  <si>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</si>
  <si>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</si>
  <si>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</si>
  <si>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</si>
  <si>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</si>
  <si>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</si>
  <si>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</si>
  <si>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</si>
  <si>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</si>
  <si>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</si>
  <si>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</si>
  <si>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</si>
  <si>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</si>
  <si>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</si>
  <si>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</si>
  <si>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</si>
  <si>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</si>
  <si>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</si>
  <si>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</si>
  <si>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</si>
  <si>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</si>
  <si>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</si>
  <si>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</si>
  <si>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</si>
  <si>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</si>
  <si>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</si>
  <si>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</si>
  <si>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</si>
  <si>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</si>
  <si>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</si>
  <si>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</si>
  <si>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</si>
  <si>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</si>
  <si>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</si>
  <si>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</si>
  <si>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</si>
  <si>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</si>
  <si>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</si>
  <si>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</si>
  <si>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</si>
  <si>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ДИЈАЛИЗА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</si>
  <si>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</si>
  <si>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</si>
  <si>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</si>
  <si>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</si>
  <si>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</si>
  <si>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</si>
  <si>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</si>
  <si>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</si>
  <si>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</si>
  <si>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</si>
  <si>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</si>
  <si>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</si>
  <si>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</si>
  <si>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</si>
  <si>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</si>
  <si>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</si>
  <si>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</si>
  <si>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</si>
  <si>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</si>
  <si>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</si>
  <si>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</si>
  <si>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</si>
  <si>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</si>
  <si>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инт.нега</t>
  </si>
  <si>
    <t>полу инт.</t>
  </si>
  <si>
    <t>станд. н.</t>
  </si>
  <si>
    <t>У К У П Н 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</si>
  <si>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</si>
  <si>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</si>
  <si>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</si>
  <si>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</si>
  <si>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</si>
  <si>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</si>
  <si>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</si>
  <si>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</si>
  <si>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Табела 9.</t>
  </si>
  <si>
    <t>Постеље</t>
  </si>
  <si>
    <t>Број новорођене деце</t>
  </si>
  <si>
    <t>Врста неге</t>
  </si>
  <si>
    <t>Број</t>
  </si>
  <si>
    <t>Интезивна нега</t>
  </si>
  <si>
    <t>Полуинтезивна нега</t>
  </si>
  <si>
    <t xml:space="preserve">Општа нега </t>
  </si>
  <si>
    <t>Специјална нега</t>
  </si>
  <si>
    <t xml:space="preserve">Табела 10. </t>
  </si>
  <si>
    <t>Организациона једицина</t>
  </si>
  <si>
    <t>Шифра</t>
  </si>
  <si>
    <t>Назив</t>
  </si>
  <si>
    <t>Амбулантни</t>
  </si>
  <si>
    <t>Стационарни</t>
  </si>
  <si>
    <t>Сви прегледи укупно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</si>
  <si>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</si>
  <si>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 xml:space="preserve">Табела 11. </t>
  </si>
  <si>
    <t>Р.бр.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</si>
  <si>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</si>
  <si>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</si>
  <si>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</si>
  <si>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</si>
  <si>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</si>
  <si>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</si>
  <si>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</si>
  <si>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Табела 12.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</si>
  <si>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</si>
  <si>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</si>
  <si>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</si>
  <si>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</si>
  <si>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</si>
  <si>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</si>
  <si>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</si>
  <si>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</si>
  <si>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</si>
  <si>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</si>
  <si>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</si>
  <si>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</si>
  <si>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</si>
  <si>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</si>
  <si>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</si>
  <si>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</si>
  <si>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</si>
  <si>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</si>
  <si>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</si>
  <si>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</si>
  <si>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</si>
  <si>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</si>
  <si>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</si>
  <si>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</si>
  <si>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</si>
  <si>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</si>
  <si>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</si>
  <si>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</si>
  <si>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</si>
  <si>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</si>
  <si>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</si>
  <si>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</si>
  <si>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</si>
  <si>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</si>
  <si>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</si>
  <si>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</si>
  <si>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</si>
  <si>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</si>
  <si>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</si>
  <si>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</si>
  <si>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</si>
  <si>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</si>
  <si>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</si>
  <si>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</si>
  <si>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</si>
  <si>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</si>
  <si>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</si>
  <si>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</si>
  <si>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</si>
  <si>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</si>
  <si>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</si>
  <si>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</si>
  <si>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</si>
  <si>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</si>
  <si>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</si>
  <si>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</si>
  <si>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</si>
  <si>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</si>
  <si>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</si>
  <si>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</si>
  <si>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</si>
  <si>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</si>
  <si>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</si>
  <si>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</si>
  <si>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</si>
  <si>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</si>
  <si>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</si>
  <si>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</si>
  <si>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</si>
  <si>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</si>
  <si>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</si>
  <si>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</si>
  <si>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</si>
  <si>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</si>
  <si>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</si>
  <si>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</si>
  <si>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</si>
  <si>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</si>
  <si>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</si>
  <si>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</si>
  <si>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</si>
  <si>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</si>
  <si>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</si>
  <si>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</si>
  <si>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</si>
  <si>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</si>
  <si>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</si>
  <si>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</si>
  <si>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</si>
  <si>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</si>
  <si>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</si>
  <si>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</si>
  <si>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</si>
  <si>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</si>
  <si>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</si>
  <si>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</si>
  <si>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</si>
  <si>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</si>
  <si>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</si>
  <si>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</si>
  <si>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</si>
  <si>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</si>
  <si>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</si>
  <si>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</si>
  <si>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</si>
  <si>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</si>
  <si>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</si>
  <si>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</si>
  <si>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</si>
  <si>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</si>
  <si>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</si>
  <si>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</si>
  <si>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</si>
  <si>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</si>
  <si>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</si>
  <si>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</si>
  <si>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</si>
  <si>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</si>
  <si>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</si>
  <si>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</si>
  <si>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</si>
  <si>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</si>
  <si>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</si>
  <si>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</si>
  <si>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</si>
  <si>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</si>
  <si>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</si>
  <si>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</si>
  <si>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</si>
  <si>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</si>
  <si>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</si>
  <si>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</si>
  <si>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</si>
  <si>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</si>
  <si>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</si>
  <si>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</si>
  <si>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</si>
  <si>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</si>
  <si>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</si>
  <si>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</si>
  <si>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</si>
  <si>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</si>
  <si>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</si>
  <si>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</si>
  <si>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</si>
  <si>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</si>
  <si>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</si>
  <si>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</si>
  <si>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</si>
  <si>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</si>
  <si>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</si>
  <si>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</si>
  <si>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</si>
  <si>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</si>
  <si>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</si>
  <si>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</si>
  <si>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</si>
  <si>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</si>
  <si>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</si>
  <si>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</si>
  <si>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</si>
  <si>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</si>
  <si>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</si>
  <si>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</si>
  <si>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</si>
  <si>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</si>
  <si>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</si>
  <si>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</si>
  <si>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</si>
  <si>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</si>
  <si>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</si>
  <si>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</si>
  <si>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</si>
  <si>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</si>
  <si>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</si>
  <si>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</si>
  <si>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</si>
  <si>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</si>
  <si>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</si>
  <si>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</si>
  <si>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</si>
  <si>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</si>
  <si>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</si>
  <si>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</si>
  <si>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</si>
  <si>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</si>
  <si>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</si>
  <si>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</si>
  <si>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</si>
  <si>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</si>
  <si>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</si>
  <si>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</si>
  <si>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</si>
  <si>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</si>
  <si>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</si>
  <si>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</si>
  <si>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</si>
  <si>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</si>
  <si>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</si>
  <si>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</si>
  <si>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</si>
  <si>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</si>
  <si>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</si>
  <si>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</si>
  <si>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</si>
  <si>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</si>
  <si>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</si>
  <si>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</si>
  <si>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</si>
  <si>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</si>
  <si>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</si>
  <si>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</si>
  <si>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</si>
  <si>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</si>
  <si>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</si>
  <si>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</si>
  <si>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</si>
  <si>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</si>
  <si>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</si>
  <si>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</si>
  <si>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</si>
  <si>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</si>
  <si>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</si>
  <si>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</si>
  <si>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</si>
  <si>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</si>
  <si>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</si>
  <si>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</si>
  <si>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</si>
  <si>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</si>
  <si>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</si>
  <si>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</si>
  <si>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</si>
  <si>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</si>
  <si>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</si>
  <si>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</si>
  <si>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</si>
  <si>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</si>
  <si>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</si>
  <si>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</si>
  <si>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</si>
  <si>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</si>
  <si>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</si>
  <si>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</si>
  <si>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</si>
  <si>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</si>
  <si>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</si>
  <si>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</si>
  <si>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</si>
  <si>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</si>
  <si>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</si>
  <si>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</si>
  <si>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</si>
  <si>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</si>
  <si>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</si>
  <si>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</si>
  <si>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</si>
  <si>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</si>
  <si>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</si>
  <si>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</si>
  <si>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</si>
  <si>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</si>
  <si>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</si>
  <si>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</si>
  <si>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</si>
  <si>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</si>
  <si>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</si>
  <si>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</si>
  <si>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</si>
  <si>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</si>
  <si>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</si>
  <si>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</si>
  <si>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</si>
  <si>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</si>
  <si>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</si>
  <si>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</si>
  <si>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</si>
  <si>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</si>
  <si>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</si>
  <si>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</si>
  <si>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</si>
  <si>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</si>
  <si>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</si>
  <si>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</si>
  <si>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</si>
  <si>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</si>
  <si>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</si>
  <si>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</si>
  <si>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</si>
  <si>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</si>
  <si>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</si>
  <si>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</si>
  <si>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</si>
  <si>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</si>
  <si>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</si>
  <si>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</si>
  <si>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</si>
  <si>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</si>
  <si>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</si>
  <si>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</si>
  <si>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</si>
  <si>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</si>
  <si>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</si>
  <si>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</si>
  <si>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</si>
  <si>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</si>
  <si>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</si>
  <si>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</si>
  <si>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</si>
  <si>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</si>
  <si>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</si>
  <si>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</si>
  <si>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</si>
  <si>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</si>
  <si>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</si>
  <si>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</si>
  <si>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</si>
  <si>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</si>
  <si>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</si>
  <si>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</si>
  <si>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</si>
  <si>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</si>
  <si>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</si>
  <si>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</si>
  <si>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</si>
  <si>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</si>
  <si>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</si>
  <si>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</si>
  <si>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</si>
  <si>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</si>
  <si>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</si>
  <si>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</si>
  <si>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</si>
  <si>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</si>
  <si>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</si>
  <si>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</si>
  <si>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</si>
  <si>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</si>
  <si>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</si>
  <si>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</si>
  <si>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</si>
  <si>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</si>
  <si>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</si>
  <si>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</si>
  <si>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</si>
  <si>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</si>
  <si>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</si>
  <si>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</si>
  <si>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</si>
  <si>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</si>
  <si>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</si>
  <si>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</si>
  <si>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</si>
  <si>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</si>
  <si>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</si>
  <si>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</si>
  <si>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</si>
  <si>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</si>
  <si>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</si>
  <si>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</si>
  <si>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</si>
  <si>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</si>
  <si>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</si>
  <si>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</si>
  <si>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</si>
  <si>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</si>
  <si>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</si>
  <si>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</si>
  <si>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</si>
  <si>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</si>
  <si>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</si>
  <si>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</si>
  <si>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</si>
  <si>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</si>
  <si>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</si>
  <si>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</si>
  <si>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</si>
  <si>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</si>
  <si>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</si>
  <si>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</si>
  <si>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</si>
  <si>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</si>
  <si>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</si>
  <si>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</si>
  <si>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</si>
  <si>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</si>
  <si>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</si>
  <si>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</si>
  <si>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</si>
  <si>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</si>
  <si>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</si>
  <si>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</si>
  <si>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</si>
  <si>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</si>
  <si>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</si>
  <si>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</si>
  <si>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</si>
  <si>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</si>
  <si>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</si>
  <si>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</si>
  <si>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</si>
  <si>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</si>
  <si>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</si>
  <si>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</si>
  <si>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</si>
  <si>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</si>
  <si>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</si>
  <si>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</si>
  <si>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</si>
  <si>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</si>
  <si>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</si>
  <si>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</si>
  <si>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</si>
  <si>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</si>
  <si>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</si>
  <si>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</si>
  <si>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</si>
  <si>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</si>
  <si>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</si>
  <si>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</si>
  <si>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</si>
  <si>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</si>
  <si>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</si>
  <si>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</si>
  <si>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</si>
  <si>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</si>
  <si>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</si>
  <si>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</si>
  <si>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</si>
  <si>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</si>
  <si>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</si>
  <si>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</si>
  <si>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</si>
  <si>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</si>
  <si>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</si>
  <si>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</si>
  <si>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</si>
  <si>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</si>
  <si>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</si>
  <si>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</si>
  <si>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</si>
  <si>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</si>
  <si>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</si>
  <si>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</si>
  <si>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</si>
  <si>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</si>
  <si>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</si>
  <si>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</si>
  <si>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</si>
  <si>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</si>
  <si>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</si>
  <si>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</si>
  <si>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</si>
  <si>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</si>
  <si>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</si>
  <si>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</si>
  <si>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</si>
  <si>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</si>
  <si>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</si>
  <si>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</si>
  <si>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</si>
  <si>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</si>
  <si>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</si>
  <si>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</si>
  <si>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</si>
  <si>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</si>
  <si>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</si>
  <si>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</si>
  <si>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</si>
  <si>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</si>
  <si>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</si>
  <si>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</si>
  <si>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</si>
  <si>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</si>
  <si>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</si>
  <si>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</si>
  <si>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</si>
  <si>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</si>
  <si>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</si>
  <si>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</si>
  <si>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</si>
  <si>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</si>
  <si>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</si>
  <si>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</si>
  <si>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</si>
  <si>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</si>
  <si>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</si>
  <si>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</si>
  <si>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</si>
  <si>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</si>
  <si>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t>F72B</t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</si>
  <si>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</si>
  <si>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</si>
  <si>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</si>
  <si>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</si>
  <si>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</si>
  <si>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</si>
  <si>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</si>
  <si>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</si>
  <si>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</si>
  <si>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</si>
  <si>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</si>
  <si>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</si>
  <si>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</si>
  <si>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</si>
  <si>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</si>
  <si>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</si>
  <si>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</si>
  <si>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</si>
  <si>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</si>
  <si>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</si>
  <si>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</si>
  <si>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</si>
  <si>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</si>
  <si>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</si>
  <si>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</si>
  <si>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</si>
  <si>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</si>
  <si>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</si>
  <si>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</si>
  <si>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</si>
  <si>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</si>
  <si>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</si>
  <si>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</si>
  <si>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</si>
  <si>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</si>
  <si>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</si>
  <si>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</si>
  <si>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</si>
  <si>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</si>
  <si>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</si>
  <si>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</si>
  <si>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</si>
  <si>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</si>
  <si>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</si>
  <si>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</si>
  <si>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</si>
  <si>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</si>
  <si>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</si>
  <si>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</si>
  <si>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</si>
  <si>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</si>
  <si>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</si>
  <si>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</si>
  <si>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</si>
  <si>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</si>
  <si>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</si>
  <si>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</si>
  <si>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</si>
  <si>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</si>
  <si>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</si>
  <si>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</si>
  <si>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</si>
  <si>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</si>
  <si>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</si>
  <si>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</si>
  <si>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</si>
  <si>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</si>
  <si>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</si>
  <si>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</si>
  <si>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</si>
  <si>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</si>
  <si>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</si>
  <si>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</si>
  <si>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</si>
  <si>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</si>
  <si>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</si>
  <si>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</si>
  <si>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</si>
  <si>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</si>
  <si>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</si>
  <si>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</si>
  <si>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</si>
  <si>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</si>
  <si>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</si>
  <si>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</si>
  <si>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</si>
  <si>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</si>
  <si>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</si>
  <si>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</si>
  <si>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</si>
  <si>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</si>
  <si>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</si>
  <si>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</si>
  <si>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</si>
  <si>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</si>
  <si>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</si>
  <si>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</si>
  <si>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</si>
  <si>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</si>
  <si>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</si>
  <si>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</si>
  <si>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</si>
  <si>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</si>
  <si>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</si>
  <si>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</si>
  <si>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</si>
  <si>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</si>
  <si>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</si>
  <si>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</si>
  <si>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</si>
  <si>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</si>
  <si>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</si>
  <si>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</si>
  <si>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</si>
  <si>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</si>
  <si>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</si>
  <si>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</si>
  <si>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</si>
  <si>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</si>
  <si>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</si>
  <si>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</si>
  <si>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</si>
  <si>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</si>
  <si>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</si>
  <si>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</si>
  <si>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</si>
  <si>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</si>
  <si>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</si>
  <si>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</si>
  <si>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t>H07B</t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</si>
  <si>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</si>
  <si>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</si>
  <si>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</si>
  <si>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</si>
  <si>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</si>
  <si>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</si>
  <si>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</si>
  <si>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</si>
  <si>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</si>
  <si>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</si>
  <si>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</si>
  <si>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</si>
  <si>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</si>
  <si>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</si>
  <si>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</si>
  <si>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</si>
  <si>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</si>
  <si>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</si>
  <si>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</si>
  <si>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</si>
  <si>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</si>
  <si>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</si>
  <si>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</si>
  <si>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</si>
  <si>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</si>
  <si>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</si>
  <si>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</si>
  <si>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</si>
  <si>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</si>
  <si>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</si>
  <si>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</si>
  <si>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</si>
  <si>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</si>
  <si>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</si>
  <si>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</si>
  <si>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</si>
  <si>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</si>
  <si>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</si>
  <si>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</si>
  <si>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</si>
  <si>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</si>
  <si>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</si>
  <si>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</si>
  <si>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</si>
  <si>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</si>
  <si>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</si>
  <si>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</si>
  <si>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</si>
  <si>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</si>
  <si>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</si>
  <si>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</si>
  <si>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</si>
  <si>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</si>
  <si>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</si>
  <si>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</si>
  <si>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</si>
  <si>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</si>
  <si>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</si>
  <si>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</si>
  <si>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</si>
  <si>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</si>
  <si>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</si>
  <si>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</si>
  <si>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</si>
  <si>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</si>
  <si>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</si>
  <si>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</si>
  <si>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</si>
  <si>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</si>
  <si>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</si>
  <si>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</si>
  <si>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</si>
  <si>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</si>
  <si>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</si>
  <si>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</si>
  <si>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</si>
  <si>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</si>
  <si>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</si>
  <si>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</si>
  <si>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</si>
  <si>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</si>
  <si>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</si>
  <si>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</si>
  <si>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</si>
  <si>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</si>
  <si>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</si>
  <si>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</si>
  <si>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</si>
  <si>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</si>
  <si>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</si>
  <si>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</si>
  <si>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</si>
  <si>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</si>
  <si>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</si>
  <si>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</si>
  <si>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</si>
  <si>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</si>
  <si>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</si>
  <si>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</si>
  <si>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</si>
  <si>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</si>
  <si>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</si>
  <si>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</si>
  <si>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</si>
  <si>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</si>
  <si>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</si>
  <si>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</si>
  <si>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</si>
  <si>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</si>
  <si>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</si>
  <si>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</si>
  <si>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</si>
  <si>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</si>
  <si>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</si>
  <si>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</si>
  <si>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</si>
  <si>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</si>
  <si>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</si>
  <si>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</si>
  <si>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</si>
  <si>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</si>
  <si>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</si>
  <si>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</si>
  <si>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</si>
  <si>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</si>
  <si>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</si>
  <si>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</si>
  <si>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</si>
  <si>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</si>
  <si>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</si>
  <si>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</si>
  <si>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</si>
  <si>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</si>
  <si>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</si>
  <si>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</si>
  <si>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</si>
  <si>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</si>
  <si>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</si>
  <si>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</si>
  <si>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</si>
  <si>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</si>
  <si>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</si>
  <si>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</si>
  <si>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</si>
  <si>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</si>
  <si>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</si>
  <si>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</si>
  <si>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</si>
  <si>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</si>
  <si>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</si>
  <si>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</si>
  <si>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</si>
  <si>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</si>
  <si>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</si>
  <si>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</si>
  <si>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</si>
  <si>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</si>
  <si>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</si>
  <si>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</si>
  <si>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</si>
  <si>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</si>
  <si>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</si>
  <si>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</si>
  <si>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</si>
  <si>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</si>
  <si>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</si>
  <si>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</si>
  <si>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</si>
  <si>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</si>
  <si>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</si>
  <si>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</si>
  <si>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</si>
  <si>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</si>
  <si>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</si>
  <si>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</si>
  <si>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</si>
  <si>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</si>
  <si>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</si>
  <si>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</si>
  <si>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</si>
  <si>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</si>
  <si>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</si>
  <si>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</si>
  <si>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</si>
  <si>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</si>
  <si>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</si>
  <si>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</si>
  <si>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</si>
  <si>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</si>
  <si>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</si>
  <si>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</si>
  <si>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</si>
  <si>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</si>
  <si>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</si>
  <si>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</si>
  <si>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</si>
  <si>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</si>
  <si>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</si>
  <si>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</si>
  <si>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</si>
  <si>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</si>
  <si>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</si>
  <si>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</si>
  <si>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</si>
  <si>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</si>
  <si>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</si>
  <si>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</si>
  <si>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</si>
  <si>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</si>
  <si>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</si>
  <si>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</si>
  <si>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</si>
  <si>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</si>
  <si>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</si>
  <si>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</si>
  <si>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</si>
  <si>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</si>
  <si>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</si>
  <si>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</si>
  <si>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</si>
  <si>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</si>
  <si>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</si>
  <si>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</si>
  <si>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</si>
  <si>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</si>
  <si>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</si>
  <si>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</si>
  <si>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</si>
  <si>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</si>
  <si>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</si>
  <si>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</si>
  <si>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</si>
  <si>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</si>
  <si>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</si>
  <si>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</si>
  <si>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</si>
  <si>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</si>
  <si>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</si>
  <si>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</si>
  <si>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</si>
  <si>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</si>
  <si>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</si>
  <si>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</si>
  <si>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</si>
  <si>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</si>
  <si>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</si>
  <si>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</si>
  <si>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</si>
  <si>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</si>
  <si>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</si>
  <si>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</si>
  <si>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</si>
  <si>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</si>
  <si>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</si>
  <si>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</si>
  <si>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</si>
  <si>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</si>
  <si>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</si>
  <si>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</si>
  <si>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</si>
  <si>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</si>
  <si>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</si>
  <si>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</si>
  <si>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</si>
  <si>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</si>
  <si>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</si>
  <si>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</si>
  <si>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</si>
  <si>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</si>
  <si>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</si>
  <si>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</si>
  <si>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</si>
  <si>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</si>
  <si>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</si>
  <si>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</si>
  <si>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</si>
  <si>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</si>
  <si>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</si>
  <si>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</si>
  <si>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</si>
  <si>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</si>
  <si>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</si>
  <si>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</si>
  <si>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</si>
  <si>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</si>
  <si>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</si>
  <si>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</si>
  <si>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</si>
  <si>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</si>
  <si>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</si>
  <si>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</si>
  <si>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</si>
  <si>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</si>
  <si>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</si>
  <si>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</si>
  <si>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</si>
  <si>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</si>
  <si>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</si>
  <si>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</si>
  <si>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</si>
  <si>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</si>
  <si>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</si>
  <si>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</si>
  <si>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</si>
  <si>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</si>
  <si>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</si>
  <si>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</si>
  <si>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</si>
  <si>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</si>
  <si>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</si>
  <si>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</si>
  <si>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</si>
  <si>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</si>
  <si>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</si>
  <si>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</si>
  <si>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</si>
  <si>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</si>
  <si>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</si>
  <si>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</si>
  <si>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</si>
  <si>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</si>
  <si>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</si>
  <si>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</si>
  <si>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</si>
  <si>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</si>
  <si>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</si>
  <si>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</si>
  <si>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</si>
  <si>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</si>
  <si>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</si>
  <si>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</si>
  <si>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</si>
  <si>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</si>
  <si>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</si>
  <si>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</si>
  <si>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</si>
  <si>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</si>
  <si>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</si>
  <si>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</si>
  <si>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</si>
  <si>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</si>
  <si>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</si>
  <si>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</si>
  <si>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</si>
  <si>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</si>
  <si>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</si>
  <si>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</si>
  <si>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</si>
  <si>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</si>
  <si>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</si>
  <si>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</si>
  <si>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</si>
  <si>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</si>
  <si>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</si>
  <si>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</si>
  <si>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</si>
  <si>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</si>
  <si>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</si>
  <si>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</si>
  <si>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</si>
  <si>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</si>
  <si>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</si>
  <si>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</si>
  <si>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</si>
  <si>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</si>
  <si>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</si>
  <si>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</si>
  <si>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</si>
  <si>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</si>
  <si>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</si>
  <si>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</si>
  <si>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</si>
  <si>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</si>
  <si>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</si>
  <si>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</si>
  <si>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</si>
  <si>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</si>
  <si>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</si>
  <si>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</si>
  <si>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</si>
  <si>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</si>
  <si>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</si>
  <si>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</si>
  <si>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</si>
  <si>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</si>
  <si>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</si>
  <si>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</si>
  <si>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</si>
  <si>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</si>
  <si>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</si>
  <si>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</si>
  <si>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</si>
  <si>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</si>
  <si>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</si>
  <si>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</si>
  <si>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</si>
  <si>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</si>
  <si>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</si>
  <si>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</si>
  <si>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</si>
  <si>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</si>
  <si>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</si>
  <si>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</si>
  <si>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</si>
  <si>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</si>
  <si>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</si>
  <si>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</si>
  <si>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</si>
  <si>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</si>
  <si>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</si>
  <si>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</si>
  <si>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</si>
  <si>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</si>
  <si>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</si>
  <si>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</si>
  <si>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</si>
  <si>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</si>
  <si>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</si>
  <si>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</si>
  <si>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</si>
  <si>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</si>
  <si>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</si>
  <si>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</si>
  <si>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</si>
  <si>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</si>
  <si>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</si>
  <si>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</si>
  <si>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</si>
  <si>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</si>
  <si>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</si>
  <si>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</si>
  <si>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</si>
  <si>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</si>
  <si>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</si>
  <si>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</si>
  <si>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</si>
  <si>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</si>
  <si>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</si>
  <si>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</si>
  <si>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</si>
  <si>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</si>
  <si>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</si>
  <si>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</si>
  <si>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</si>
  <si>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</si>
  <si>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</si>
  <si>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</si>
  <si>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</si>
  <si>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</si>
  <si>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</si>
  <si>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</si>
  <si>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</si>
  <si>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</si>
  <si>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</si>
  <si>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</si>
  <si>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</si>
  <si>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</si>
  <si>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</si>
  <si>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</si>
  <si>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</si>
  <si>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</si>
  <si>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</si>
  <si>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</si>
  <si>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</si>
  <si>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</si>
  <si>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</si>
  <si>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</si>
  <si>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</si>
  <si>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</si>
  <si>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</si>
  <si>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</si>
  <si>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</si>
  <si>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</si>
  <si>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</si>
  <si>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</si>
  <si>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</si>
  <si>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</si>
  <si>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</si>
  <si>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</si>
  <si>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</si>
  <si>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</si>
  <si>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</si>
  <si>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</si>
  <si>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</si>
  <si>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</si>
  <si>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</si>
  <si>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</si>
  <si>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</si>
  <si>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</si>
  <si>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</si>
  <si>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</si>
  <si>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</si>
  <si>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</si>
  <si>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</si>
  <si>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</si>
  <si>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</si>
  <si>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</si>
  <si>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</si>
  <si>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</si>
  <si>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</si>
  <si>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</si>
  <si>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</si>
  <si>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</si>
  <si>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</si>
  <si>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</si>
  <si>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</si>
  <si>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</si>
  <si>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</si>
  <si>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</si>
  <si>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</si>
  <si>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</si>
  <si>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</si>
  <si>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</si>
  <si>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</si>
  <si>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</si>
  <si>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</si>
  <si>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</si>
  <si>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</si>
  <si>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</si>
  <si>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</si>
  <si>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</si>
  <si>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</si>
  <si>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</si>
  <si>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</si>
  <si>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</si>
  <si>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</si>
  <si>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</si>
  <si>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</si>
  <si>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</si>
  <si>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</si>
  <si>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</si>
  <si>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</si>
  <si>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</si>
  <si>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</si>
  <si>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</si>
  <si>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</si>
  <si>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</si>
  <si>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</si>
  <si>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</si>
  <si>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</si>
  <si>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</si>
  <si>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</si>
  <si>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</si>
  <si>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</si>
  <si>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</si>
  <si>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</si>
  <si>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</si>
  <si>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</si>
  <si>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</si>
  <si>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</si>
  <si>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</si>
  <si>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</si>
  <si>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</si>
  <si>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</si>
  <si>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</si>
  <si>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</si>
  <si>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</si>
  <si>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</si>
  <si>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</si>
  <si>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</si>
  <si>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</si>
  <si>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</si>
  <si>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</si>
  <si>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</si>
  <si>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</si>
  <si>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</si>
  <si>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</si>
  <si>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</si>
  <si>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</si>
  <si>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</si>
  <si>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</si>
  <si>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</si>
  <si>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</si>
  <si>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</si>
  <si>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</si>
  <si>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</si>
  <si>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</si>
  <si>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</si>
  <si>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</si>
  <si>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</si>
  <si>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</si>
  <si>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</si>
  <si>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</si>
  <si>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</si>
  <si>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</si>
  <si>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</si>
  <si>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</si>
  <si>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</si>
  <si>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</si>
  <si>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</si>
  <si>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</si>
  <si>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</si>
  <si>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</si>
  <si>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</si>
  <si>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</si>
  <si>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</si>
  <si>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</si>
  <si>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</si>
  <si>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</si>
  <si>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</si>
  <si>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</si>
  <si>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</si>
  <si>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</si>
  <si>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</si>
  <si>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</si>
  <si>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</si>
  <si>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</si>
  <si>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</si>
  <si>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</si>
  <si>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</si>
  <si>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</si>
  <si>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</si>
  <si>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</si>
  <si>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</si>
  <si>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</si>
  <si>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</si>
  <si>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</si>
  <si>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</si>
  <si>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</si>
  <si>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</si>
  <si>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</si>
  <si>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</si>
  <si>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</si>
  <si>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</si>
  <si>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</si>
  <si>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</si>
  <si>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</si>
  <si>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</si>
  <si>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</si>
  <si>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</si>
  <si>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</si>
  <si>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</si>
  <si>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</si>
  <si>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</si>
  <si>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</si>
  <si>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</si>
  <si>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</si>
  <si>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</si>
  <si>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</si>
  <si>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</si>
  <si>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</si>
  <si>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</si>
  <si>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</si>
  <si>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</si>
  <si>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</si>
  <si>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</si>
  <si>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</si>
  <si>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</si>
  <si>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</si>
  <si>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</si>
  <si>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</si>
  <si>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</si>
  <si>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</si>
  <si>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</si>
  <si>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</si>
  <si>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</si>
  <si>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</si>
  <si>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</si>
  <si>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</si>
  <si>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</si>
  <si>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</si>
  <si>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</si>
  <si>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</si>
  <si>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</si>
  <si>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</si>
  <si>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</si>
  <si>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</si>
  <si>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</si>
  <si>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</si>
  <si>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</si>
  <si>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</si>
  <si>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</si>
  <si>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</si>
  <si>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</si>
  <si>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</si>
  <si>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</si>
  <si>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</si>
  <si>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</si>
  <si>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</si>
  <si>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</si>
  <si>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</si>
  <si>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</si>
  <si>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</si>
  <si>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</si>
  <si>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</si>
  <si>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</si>
  <si>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</si>
  <si>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</si>
  <si>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</si>
  <si>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</si>
  <si>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</si>
  <si>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</si>
  <si>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</si>
  <si>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</si>
  <si>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</si>
  <si>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</si>
  <si>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</si>
  <si>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</si>
  <si>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</si>
  <si>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</si>
  <si>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</si>
  <si>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</si>
  <si>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</si>
  <si>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</si>
  <si>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</si>
  <si>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</si>
  <si>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</si>
  <si>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</si>
  <si>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</si>
  <si>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</si>
  <si>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</si>
  <si>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</si>
  <si>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</si>
  <si>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</si>
  <si>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</si>
  <si>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</si>
  <si>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</si>
  <si>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</si>
  <si>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</si>
  <si>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</si>
  <si>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</si>
  <si>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</si>
  <si>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</si>
  <si>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</si>
  <si>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</si>
  <si>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</si>
  <si>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</si>
  <si>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</si>
  <si>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</si>
  <si>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</si>
  <si>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</si>
  <si>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</si>
  <si>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</si>
  <si>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</si>
  <si>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</si>
  <si>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</si>
  <si>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</si>
  <si>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</si>
  <si>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</si>
  <si>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</si>
  <si>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</si>
  <si>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</si>
  <si>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</si>
  <si>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</si>
  <si>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</si>
  <si>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</si>
  <si>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</si>
  <si>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</si>
  <si>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</si>
  <si>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</si>
  <si>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</si>
  <si>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</si>
  <si>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</si>
  <si>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</si>
  <si>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</si>
  <si>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</si>
  <si>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</si>
  <si>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</si>
  <si>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</si>
  <si>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</si>
  <si>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</si>
  <si>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</si>
  <si>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</si>
  <si>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</si>
  <si>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</si>
  <si>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</si>
  <si>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</si>
  <si>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</si>
  <si>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</si>
  <si>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</si>
  <si>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</si>
  <si>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</si>
  <si>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</si>
  <si>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</si>
  <si>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</si>
  <si>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</si>
  <si>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</si>
  <si>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</si>
  <si>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</si>
  <si>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</si>
  <si>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</si>
  <si>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</si>
  <si>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</si>
  <si>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</si>
  <si>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</si>
  <si>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</si>
  <si>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</si>
  <si>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</si>
  <si>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</si>
  <si>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</si>
  <si>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</si>
  <si>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</si>
  <si>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</si>
  <si>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</si>
  <si>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</si>
  <si>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</si>
  <si>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</si>
  <si>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</si>
  <si>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</si>
  <si>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13.</t>
  </si>
  <si>
    <t>Шифра услуге</t>
  </si>
  <si>
    <t>Назив услуге</t>
  </si>
  <si>
    <t>Остале услуге</t>
  </si>
  <si>
    <t>35608-02</t>
  </si>
  <si>
    <t xml:space="preserve">Табела 14. 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</si>
  <si>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</si>
  <si>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</si>
  <si>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</si>
  <si>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Број прегледаних пацијената</t>
  </si>
  <si>
    <t>Укупан број услуга</t>
  </si>
  <si>
    <t>Укупан број прегледаних пацијената</t>
  </si>
  <si>
    <t>Укупно свих услуга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</si>
  <si>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</si>
  <si>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 xml:space="preserve"> </t>
  </si>
  <si>
    <t>Табела 15.</t>
  </si>
  <si>
    <t xml:space="preserve">Број пацијената </t>
  </si>
  <si>
    <t>Број прегледаних узорака</t>
  </si>
  <si>
    <t>БРОЈ ПАЦИЈЕНАТА-УКУПНО</t>
  </si>
  <si>
    <t>БРОЈ ПРЕГЛЕДАНИХ УЗОРАКА-УКУПНО</t>
  </si>
  <si>
    <t>ЛАБОРАТОРИЈСКЕ АНАЛИЗЕ -УКУПНО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</si>
  <si>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</si>
  <si>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</si>
  <si>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Табела 16.</t>
  </si>
  <si>
    <t>Врста дијализе / Назив услуге</t>
  </si>
  <si>
    <t>Број лица на дијализи</t>
  </si>
  <si>
    <t>Број дијализа</t>
  </si>
  <si>
    <t>Финансијска вредност</t>
  </si>
  <si>
    <t>Број апарата</t>
  </si>
  <si>
    <t>Хрони.</t>
  </si>
  <si>
    <t>Акут.</t>
  </si>
  <si>
    <t>Прол.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</si>
  <si>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</si>
  <si>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</si>
  <si>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</si>
  <si>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</si>
  <si>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</si>
  <si>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</si>
  <si>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</si>
  <si>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</si>
  <si>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</si>
  <si>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</si>
  <si>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Табела 17.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</si>
  <si>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</si>
  <si>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</si>
  <si>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</si>
  <si>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</si>
  <si>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</si>
  <si>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</si>
  <si>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</si>
  <si>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</si>
  <si>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</si>
  <si>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</si>
  <si>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</si>
  <si>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</si>
  <si>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</si>
  <si>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</si>
  <si>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</si>
  <si>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</si>
  <si>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</si>
  <si>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</si>
  <si>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</si>
  <si>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</si>
  <si>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</si>
  <si>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</si>
  <si>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</si>
  <si>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</si>
  <si>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</si>
  <si>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</si>
  <si>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</si>
  <si>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</si>
  <si>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</si>
  <si>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</si>
  <si>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</si>
  <si>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</si>
  <si>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</si>
  <si>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</si>
  <si>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</si>
  <si>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</si>
  <si>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</si>
  <si>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</si>
  <si>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</si>
  <si>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</si>
  <si>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</si>
  <si>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</si>
  <si>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</si>
  <si>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</si>
  <si>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</si>
  <si>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</si>
  <si>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</si>
  <si>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</si>
  <si>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</si>
  <si>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</si>
  <si>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</si>
  <si>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</si>
  <si>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</si>
  <si>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</si>
  <si>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</si>
  <si>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</si>
  <si>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</si>
  <si>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</si>
  <si>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</si>
  <si>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</si>
  <si>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</si>
  <si>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</si>
  <si>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</si>
  <si>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Табела 18.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</si>
  <si>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</si>
  <si>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</si>
  <si>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</si>
  <si>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</si>
  <si>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</si>
  <si>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Цена по паковању</t>
  </si>
  <si>
    <t xml:space="preserve">Укупна вредност </t>
  </si>
  <si>
    <t>ЦИТОСТАТИЦИ СА Б ЛИСТЕ</t>
  </si>
  <si>
    <t>Лекови са посебним режимом издавања (Лекови са Ц листе)</t>
  </si>
  <si>
    <t>ЛЕКОВИ ЗА ХЕМОФИЛИЈУ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</si>
  <si>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</si>
  <si>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</si>
  <si>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</si>
  <si>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</si>
  <si>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</si>
  <si>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</si>
  <si>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</si>
  <si>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</si>
  <si>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</si>
  <si>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</si>
  <si>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</si>
  <si>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</si>
  <si>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</si>
  <si>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</si>
  <si>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</si>
  <si>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</si>
  <si>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</si>
  <si>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</si>
  <si>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</si>
  <si>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</si>
  <si>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</si>
  <si>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</si>
  <si>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</si>
  <si>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</si>
  <si>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</si>
  <si>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</si>
  <si>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</si>
  <si>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</si>
  <si>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</si>
  <si>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19.</t>
  </si>
  <si>
    <t>Грана медицине / Врста имплантанта</t>
  </si>
  <si>
    <t>Просечна цена</t>
  </si>
  <si>
    <t>Број лица којима је уграђен материјал</t>
  </si>
  <si>
    <t>Број  лица  којима се планира уградња материјала</t>
  </si>
  <si>
    <t>2. Васкуларна хирургија</t>
  </si>
  <si>
    <t>3. Кардиологија и интервентна радиологија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</si>
  <si>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</si>
  <si>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</si>
  <si>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</si>
  <si>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</si>
  <si>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</si>
  <si>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</si>
  <si>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</si>
  <si>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11. Урологија и нефрологија</t>
  </si>
  <si>
    <t>12. Гинекологија</t>
  </si>
  <si>
    <t>Табела 20.</t>
  </si>
  <si>
    <t>ГРУПА САНИТЕТСКОГ МАТЕРИЈАЛА</t>
  </si>
  <si>
    <t>8.1.</t>
  </si>
  <si>
    <t>ДИЈАГНОСТИЧКИ МАТЕРИЈАЛ (УКУПНО)</t>
  </si>
  <si>
    <t>8.2.</t>
  </si>
  <si>
    <t>ТЕРАПИЈСКИ МАТЕРИЈАЛ (УКУПНО)</t>
  </si>
  <si>
    <t>8.3.</t>
  </si>
  <si>
    <t>ЛАБОРАТОРИЈСКИ  МАТЕРИЈАЛ-РЕАГЕНСИ (УКУПНО)</t>
  </si>
  <si>
    <t>8.3.1.</t>
  </si>
  <si>
    <t>РЕАГЕНСИ-ХОРМОНИ (УКУПНО)</t>
  </si>
  <si>
    <t>8.3.2.</t>
  </si>
  <si>
    <t>РЕАГЕНСИ - ТУМОР МАРКЕРИ (УКУПНО)</t>
  </si>
  <si>
    <t>8.4.</t>
  </si>
  <si>
    <t>САНИТЕТСКИ И МЕДИЦИНСКИ МАТЕРИЈАЛ - ОПШТИ (УКУПНО)</t>
  </si>
  <si>
    <t>8.5.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</si>
  <si>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</si>
  <si>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</si>
  <si>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Табела 21.</t>
  </si>
  <si>
    <t xml:space="preserve">Групе процедура / Назив услуге 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</si>
  <si>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</si>
  <si>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</si>
  <si>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</si>
  <si>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</si>
  <si>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</si>
  <si>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</si>
  <si>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</si>
  <si>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</si>
  <si>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</si>
  <si>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</si>
  <si>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Табела 22.</t>
  </si>
  <si>
    <t>Капацитети и коришћење болничких постеља РФЗО</t>
  </si>
  <si>
    <t>%</t>
  </si>
  <si>
    <t>Капацитети и коришћење болничких постеља УКУПНО</t>
  </si>
  <si>
    <t>Специјалистички прегледи РФЗО</t>
  </si>
  <si>
    <t>Специјалистички прегледи  Укупно</t>
  </si>
  <si>
    <t>% Извршења</t>
  </si>
  <si>
    <r>
      <t>Хируршки захват на карпалном тунелу (декомпресија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n.medianus-a</t>
    </r>
    <r>
      <rPr>
        <b/>
        <sz val="8"/>
        <rFont val="Arial"/>
        <family val="2"/>
      </rPr>
      <t>)</t>
    </r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</si>
  <si>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са врло тешким или тешким KK</t>
    </r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</si>
  <si>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без врло тешких или тешких KK</t>
    </r>
  </si>
  <si>
    <r>
      <t xml:space="preserve">Отворена холецистектомија са затвореним испитивањем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са врло тешким КК</t>
    </r>
  </si>
  <si>
    <r>
      <t xml:space="preserve">Отворена холецистектомија без затворених испитивања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без врло тешких КК</t>
    </r>
  </si>
  <si>
    <t xml:space="preserve">% </t>
  </si>
  <si>
    <t>Број пацијената БЕЗ СКРИНИНГА</t>
  </si>
  <si>
    <t>Број прегледаних узорака БЕЗ СКРИНИНГА</t>
  </si>
  <si>
    <t>ЛАБОРАТОРИЈСКЕ АНАЛИЗЕ БЕЗ СКРИНИНГА</t>
  </si>
  <si>
    <t>Број пацијената - скрининг</t>
  </si>
  <si>
    <t>Број прегледаних узорака- скрининг</t>
  </si>
  <si>
    <t>ЛАБОРАТОРИЈСКЕ АНАЛИЗЕ -СКРИНИНГ</t>
  </si>
  <si>
    <t>% Извршењa дијализа</t>
  </si>
  <si>
    <r>
      <t>Континуирана амбулаторна перитонеумска дијализа-</t>
    </r>
    <r>
      <rPr>
        <i/>
        <sz val="8"/>
        <rFont val="Arial"/>
        <family val="2"/>
      </rPr>
      <t>CAPD</t>
    </r>
  </si>
  <si>
    <r>
      <t>Аутоматска перитонеумска дијализа -</t>
    </r>
    <r>
      <rPr>
        <i/>
        <sz val="8"/>
        <rFont val="Arial"/>
        <family val="2"/>
      </rPr>
      <t>APD</t>
    </r>
  </si>
  <si>
    <r>
      <t>Интермитентна перитонеумска дијализа -</t>
    </r>
    <r>
      <rPr>
        <i/>
        <sz val="8"/>
        <rFont val="Arial"/>
        <family val="2"/>
      </rPr>
      <t>IPD</t>
    </r>
    <r>
      <rPr>
        <sz val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</si>
  <si>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</si>
  <si>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% Извршењa</t>
  </si>
  <si>
    <t>1. Абдоминална хирургија и гастроентерологија</t>
  </si>
  <si>
    <t>Плазмафереза</t>
  </si>
  <si>
    <t>8.3.3.</t>
  </si>
  <si>
    <t>ОСТАЛИ ЛАБОРАТОРИЈСКИ  МАТЕРИЈАЛ</t>
  </si>
  <si>
    <t>УКУПНО ФИНАНСИЈСКА СРЕДСТВА</t>
  </si>
  <si>
    <t>КУКОВИ</t>
  </si>
  <si>
    <t>КОЛЕНА</t>
  </si>
  <si>
    <t>стандардна и полуинтензивна нега</t>
  </si>
  <si>
    <t xml:space="preserve">Укупан број пацијената на листи чекања на дан 31.12.2021. </t>
  </si>
  <si>
    <t>8. УГРАДЊА ИМПЛАНТАТА У ОРТОПЕДИЈИ (КУКОВИ И КОЛЕНА)</t>
  </si>
  <si>
    <t>Дневна болница</t>
  </si>
  <si>
    <t>Служба за правне и финансијске послове</t>
  </si>
  <si>
    <t>Служба за техниче и др. сл. послове</t>
  </si>
  <si>
    <t>Број исписаних болесника 2019.</t>
  </si>
  <si>
    <t>Број бо  дана 2019.</t>
  </si>
  <si>
    <t>Просечна дневна заузетост постеља у 2019. (%)</t>
  </si>
  <si>
    <t>ЗА 2023. ГОДИНУ</t>
  </si>
  <si>
    <t>01.01.2023.</t>
  </si>
  <si>
    <t>План за 2023.</t>
  </si>
  <si>
    <t>Извршено у 2022.</t>
  </si>
  <si>
    <t>Број пацијената са листе чекања којима је урађена  процедура/интервенција 2022.</t>
  </si>
  <si>
    <t>Укупан број свих пацијената којима је урађена интервенција/процедура у ЗУ 2022.</t>
  </si>
  <si>
    <t>Број нових пацијената на листи чекања у 2022.</t>
  </si>
  <si>
    <t>Просечна дужина чекања у данима 2022.</t>
  </si>
  <si>
    <t>Планиран укупан број процедура за које се воде листе чекања за 2023.</t>
  </si>
  <si>
    <t>Планиран број процедура за пацијенте који су на листи чекања за 2023.</t>
  </si>
  <si>
    <t xml:space="preserve">Стационар </t>
  </si>
  <si>
    <t>Одељење  минималне инвазивне хирургије са једнодневном хирургијом</t>
  </si>
  <si>
    <t xml:space="preserve">Одељење интерне медицине </t>
  </si>
  <si>
    <t>Интерна медицина</t>
  </si>
  <si>
    <t>000001</t>
  </si>
  <si>
    <t>Специјалистички преглед први</t>
  </si>
  <si>
    <t>92001-00</t>
  </si>
  <si>
    <t>Остале физиолошке процене</t>
  </si>
  <si>
    <t>96022-00</t>
  </si>
  <si>
    <t>Процена одржавања здравља или опоравка</t>
  </si>
  <si>
    <t xml:space="preserve">42503-00 </t>
  </si>
  <si>
    <t>Офталмолошки преглед</t>
  </si>
  <si>
    <t>96019-00</t>
  </si>
  <si>
    <t>Биомеханичка процена</t>
  </si>
  <si>
    <t>35500-00</t>
  </si>
  <si>
    <t>Гинеколошки преглед</t>
  </si>
  <si>
    <t>96032-00</t>
  </si>
  <si>
    <t>Психосоцијална процена</t>
  </si>
  <si>
    <t>Општа хирургија у сек и терц зз</t>
  </si>
  <si>
    <t>000002</t>
  </si>
  <si>
    <t>Специјалистички преглед контролни</t>
  </si>
  <si>
    <t>30614-02</t>
  </si>
  <si>
    <t>Репарација ингвиналне херније, једнострано</t>
  </si>
  <si>
    <t>30653-00</t>
  </si>
  <si>
    <t>Циркумцизија (обрезивање) мушкарца</t>
  </si>
  <si>
    <t>30676-00</t>
  </si>
  <si>
    <t>Инцизија пилонидалног синуса или цисте</t>
  </si>
  <si>
    <t>30676-01</t>
  </si>
  <si>
    <t>Ексцизија пилонидалног синуса или цисте</t>
  </si>
  <si>
    <t>31205-00</t>
  </si>
  <si>
    <t>Ексцизија лезије на кожи и поткожном ткиву</t>
  </si>
  <si>
    <t>31205-01</t>
  </si>
  <si>
    <t>Ексцизија чира на кожи и поткожном ткиву</t>
  </si>
  <si>
    <t>32174-01</t>
  </si>
  <si>
    <t>Дренажа перианалног апсцеса</t>
  </si>
  <si>
    <t>32177-00</t>
  </si>
  <si>
    <t>Oдстрањење аналне брадавице</t>
  </si>
  <si>
    <t>35507-00</t>
  </si>
  <si>
    <t xml:space="preserve">Деструкција  брадавица вагине </t>
  </si>
  <si>
    <t>35507-01</t>
  </si>
  <si>
    <t>Деструкција брадавица вулве</t>
  </si>
  <si>
    <t>35608-00</t>
  </si>
  <si>
    <t>Каутеризација промена на грлићу материце</t>
  </si>
  <si>
    <t>Биопсија грлића материце</t>
  </si>
  <si>
    <t>35611-00</t>
  </si>
  <si>
    <t>Полипектомија грлића материце</t>
  </si>
  <si>
    <t>35647-00</t>
  </si>
  <si>
    <t>Широка ексцизија зоне тренсформације омчицом</t>
  </si>
  <si>
    <t>37435-00</t>
  </si>
  <si>
    <t>Пластика френулума (френулотомија)</t>
  </si>
  <si>
    <t>41807-00</t>
  </si>
  <si>
    <t>Инцизија и дренажа перитонзиларног апсцеса</t>
  </si>
  <si>
    <t>43948-00</t>
  </si>
  <si>
    <t>Ексцизија умбиликалног гранулома</t>
  </si>
  <si>
    <t>45033-00</t>
  </si>
  <si>
    <t>Ексцизија васкуларне аномалије на кожи и поткожном ткиву или мукозној површини, велики захват</t>
  </si>
  <si>
    <t>45515-00</t>
  </si>
  <si>
    <t>Ревизија ожиљка на осталим областима дужине 7 цм и мање</t>
  </si>
  <si>
    <t>45518-00</t>
  </si>
  <si>
    <t>Ревизија ожиљка на осталим областима дужине више од 7 цм</t>
  </si>
  <si>
    <t>47915-00</t>
  </si>
  <si>
    <t>Клинаста ресекција ураслог нокта на прсту стопала</t>
  </si>
  <si>
    <t>30055-00</t>
  </si>
  <si>
    <t>Превијање ране</t>
  </si>
  <si>
    <t>30064-00</t>
  </si>
  <si>
    <t>Уклањање страног тела из коже и поткожног ткива инцизијом</t>
  </si>
  <si>
    <t>30189-01</t>
  </si>
  <si>
    <t>Уклањање осталих брадавица</t>
  </si>
  <si>
    <t>30223-00</t>
  </si>
  <si>
    <t>Инцизија и дренажа хематома коже и поткожног ткива</t>
  </si>
  <si>
    <t>30223-01</t>
  </si>
  <si>
    <t>Инцизија и дренажа апсцеса коже и поткожног ткива</t>
  </si>
  <si>
    <t>30223-02</t>
  </si>
  <si>
    <t xml:space="preserve">Oстале инцизија и дренажа апсцеса коже и поткожног ткива </t>
  </si>
  <si>
    <t>30216-01</t>
  </si>
  <si>
    <t>Аспирација апсцеса из коже и поткожног ткива</t>
  </si>
  <si>
    <t>31551-00</t>
  </si>
  <si>
    <t>Инцизија и дренажа дојке</t>
  </si>
  <si>
    <t>32171-00</t>
  </si>
  <si>
    <t>Аноректални преглед</t>
  </si>
  <si>
    <t>35513-00</t>
  </si>
  <si>
    <t>Лечење цисте Бартолинијеве жлезде</t>
  </si>
  <si>
    <t>U8184901</t>
  </si>
  <si>
    <t>Оксиметрија</t>
  </si>
  <si>
    <t>90686-00</t>
  </si>
  <si>
    <t xml:space="preserve">Обрада опекотине без ексцизије </t>
  </si>
  <si>
    <t>90721-00</t>
  </si>
  <si>
    <t>Мануелни преглед дојке</t>
  </si>
  <si>
    <t>92044-00</t>
  </si>
  <si>
    <t xml:space="preserve">Остале терапије обогаћивања кисеоника/ом </t>
  </si>
  <si>
    <t>92513-39</t>
  </si>
  <si>
    <t>Инфилтрација локалног анестетика, АСА 39</t>
  </si>
  <si>
    <t>96076-00</t>
  </si>
  <si>
    <t>Саветовање или подучавање о одржавању здравља и опоравку</t>
  </si>
  <si>
    <t>96197-09</t>
  </si>
  <si>
    <t>интрамускуларно давање фармаколошког средства, друго и неназначено</t>
  </si>
  <si>
    <t>96199-02</t>
  </si>
  <si>
    <t>Интравенско давање фармаколошког средства, анти-инфективно средство</t>
  </si>
  <si>
    <t>96199-09</t>
  </si>
  <si>
    <t>Интравенско давање фармаколошког средства, друго и некласификовано фармаколошко средство</t>
  </si>
  <si>
    <t>96200-01</t>
  </si>
  <si>
    <t>Субкутано давање фармаколошког средства, тромболитичко средство</t>
  </si>
  <si>
    <t>30061-02</t>
  </si>
  <si>
    <t>Уклањање површинског страног тела са рожњаче</t>
  </si>
  <si>
    <t>42650-00</t>
  </si>
  <si>
    <t>Дебридман (абразија) епитела рожњаче</t>
  </si>
  <si>
    <t>30061-03</t>
  </si>
  <si>
    <t>Уклањање површинског страног тела са беоњаче</t>
  </si>
  <si>
    <t>42644-05</t>
  </si>
  <si>
    <t>Инцизија беоњаче</t>
  </si>
  <si>
    <t>90084-00</t>
  </si>
  <si>
    <t>Инцизија очног капка</t>
  </si>
  <si>
    <t>90086-00</t>
  </si>
  <si>
    <t>Остале процедуре на очном капку</t>
  </si>
  <si>
    <t>42614-01</t>
  </si>
  <si>
    <t>Сондирање лакрималних пролаза, једнострано</t>
  </si>
  <si>
    <t>42615-01</t>
  </si>
  <si>
    <t>Сондирање лакрималних пролаза, двострано</t>
  </si>
  <si>
    <t>90088-00</t>
  </si>
  <si>
    <t>Остале процедуре на лакрималном систему</t>
  </si>
  <si>
    <t>42824-01</t>
  </si>
  <si>
    <t>Субкоњунктивна примена лека</t>
  </si>
  <si>
    <t>30061-04</t>
  </si>
  <si>
    <t>Уклањање површинског страног тела са коњуктиве</t>
  </si>
  <si>
    <t>90089-00</t>
  </si>
  <si>
    <t>Остале процедуре на коњунктиви</t>
  </si>
  <si>
    <t>Остале услуге - Интерна медицина у сек. и терц. зз</t>
  </si>
  <si>
    <t>11506-00</t>
  </si>
  <si>
    <t>Остала мерења респираторне функције</t>
  </si>
  <si>
    <t>11700-00</t>
  </si>
  <si>
    <t>Остале електрокардиографије (ЕКГ)</t>
  </si>
  <si>
    <t>11709-00</t>
  </si>
  <si>
    <t xml:space="preserve">Холтер амбулантно континуирано ЕКГ снимање </t>
  </si>
  <si>
    <t>11713-00</t>
  </si>
  <si>
    <t>Снимање просечног сигнала ЕКГ-а</t>
  </si>
  <si>
    <t>Епидемиолошка анкета</t>
  </si>
  <si>
    <t xml:space="preserve">Антропометријска мерења код испитивања ухрањености појединца: </t>
  </si>
  <si>
    <t>55113-00</t>
  </si>
  <si>
    <t>М-приказ и дводимензионални ултразвучни преглед срца у реалном времену</t>
  </si>
  <si>
    <t>81849-01</t>
  </si>
  <si>
    <t>81858-19</t>
  </si>
  <si>
    <t>Тест оралног оптерећења глукозом (ОГТТ тест)</t>
  </si>
  <si>
    <t>92043-00</t>
  </si>
  <si>
    <t>Примена лека за респираторни систем помоћу небулизатора</t>
  </si>
  <si>
    <t>95550-14</t>
  </si>
  <si>
    <t>Удружене здравствене процедуре, едукација о дијабетесу</t>
  </si>
  <si>
    <t>96157-00</t>
  </si>
  <si>
    <t>Дренажа респираторног система без инцизије</t>
  </si>
  <si>
    <t>96171-00</t>
  </si>
  <si>
    <t>Пратња или транспорт клијента</t>
  </si>
  <si>
    <t>96197-01</t>
  </si>
  <si>
    <t>Интрамускуларно давање фармаколошког средства, тромболитичко средство</t>
  </si>
  <si>
    <t>96197-02</t>
  </si>
  <si>
    <t>Интрамускуларно давање фармаколошког средства, анти-инфективно средство</t>
  </si>
  <si>
    <t>96197-03</t>
  </si>
  <si>
    <t>Интрамускуларно давање фармаколошког средства, стероид</t>
  </si>
  <si>
    <t>Интрамускуларно давање фармаколошког средства, друго и неназначено фармаколошко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</si>
  <si>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</si>
  <si>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</si>
  <si>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</si>
  <si>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</si>
  <si>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</si>
  <si>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фармаколошког средства, електролит</t>
  </si>
  <si>
    <t>96067-00</t>
  </si>
  <si>
    <t>Саветовање или подучавање о исхрани/дневном уносу хране</t>
  </si>
  <si>
    <t>96138-00</t>
  </si>
  <si>
    <t xml:space="preserve">Вежбе дисања у лечењу болести респираторног система </t>
  </si>
  <si>
    <t>96200-06</t>
  </si>
  <si>
    <t>Субкутано давање фармаколошког средства, инсулин</t>
  </si>
  <si>
    <t>96203-02</t>
  </si>
  <si>
    <t>Орално давање фармаколошког средства, анти инфективно средство</t>
  </si>
  <si>
    <t>96203-03</t>
  </si>
  <si>
    <t>Орално давање фармаколошког средства, остало</t>
  </si>
  <si>
    <t>96203-09</t>
  </si>
  <si>
    <t>Орално давање фармаколошког средства,  стероид</t>
  </si>
  <si>
    <r>
      <t xml:space="preserve">Рендген дијагностика </t>
    </r>
    <r>
      <rPr>
        <sz val="10"/>
        <rFont val="Arial"/>
        <family val="2"/>
        <charset val="238"/>
      </rPr>
      <t>(1 апарат и 1 смена)</t>
    </r>
  </si>
  <si>
    <t>57903-00</t>
  </si>
  <si>
    <t>Радиографско снимање параназалног синуса</t>
  </si>
  <si>
    <t>58100-00</t>
  </si>
  <si>
    <t>Радиографско снимање цервикалног дела кичме</t>
  </si>
  <si>
    <t>58500-00</t>
  </si>
  <si>
    <t>Радиографско снимање грудног коша</t>
  </si>
  <si>
    <t>57715-00</t>
  </si>
  <si>
    <t>Радиографско снимање пелвиса</t>
  </si>
  <si>
    <t>58106-00</t>
  </si>
  <si>
    <t>Радиографско снимање лумбалносакралног дела кичме</t>
  </si>
  <si>
    <t>58900-00</t>
  </si>
  <si>
    <t>Радиографско снимање абдомена</t>
  </si>
  <si>
    <t>58700-00</t>
  </si>
  <si>
    <t>Радиографско снимање уринарног система</t>
  </si>
  <si>
    <r>
      <t xml:space="preserve">Ултразвучна дијагностика </t>
    </r>
    <r>
      <rPr>
        <sz val="10"/>
        <rFont val="Arial"/>
        <family val="2"/>
        <charset val="238"/>
      </rPr>
      <t>(1 апарат и 1 смена)</t>
    </r>
  </si>
  <si>
    <t>55036-00</t>
  </si>
  <si>
    <t xml:space="preserve">Ултразвучни преглед абдомена </t>
  </si>
  <si>
    <t>55038-00</t>
  </si>
  <si>
    <t xml:space="preserve">Ултразвучни преглед уринарног система </t>
  </si>
  <si>
    <t>55084-00</t>
  </si>
  <si>
    <t>Ултразвучни преглед бешике</t>
  </si>
  <si>
    <t>90908-00</t>
  </si>
  <si>
    <t>Ултразвучни преглед осталих области</t>
  </si>
  <si>
    <t>55032-00</t>
  </si>
  <si>
    <t>Ултразвучни преглед врата</t>
  </si>
  <si>
    <t>55731-00</t>
  </si>
  <si>
    <t>Ултразвучни преглед женског пелвиса</t>
  </si>
  <si>
    <r>
      <t xml:space="preserve">Доплер* </t>
    </r>
    <r>
      <rPr>
        <sz val="10"/>
        <rFont val="Arial"/>
        <family val="2"/>
        <charset val="238"/>
      </rPr>
      <t>(у загради уписати број апарата и број смена)</t>
    </r>
  </si>
  <si>
    <r>
      <t xml:space="preserve">ЦТ Скенер </t>
    </r>
    <r>
      <rPr>
        <sz val="10"/>
        <rFont val="Arial"/>
        <family val="2"/>
        <charset val="238"/>
      </rPr>
      <t>(у загради уписати број апарата и број смена)</t>
    </r>
  </si>
  <si>
    <r>
      <t xml:space="preserve">Магнетна резонанца </t>
    </r>
    <r>
      <rPr>
        <sz val="10"/>
        <rFont val="Arial"/>
        <family val="2"/>
        <charset val="238"/>
      </rPr>
      <t>(у загради уписати број апарата и број смена)</t>
    </r>
  </si>
  <si>
    <t>Заједничке лабораторијске услуге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</si>
  <si>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</si>
  <si>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</si>
  <si>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</si>
  <si>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</si>
  <si>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</si>
  <si>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</si>
  <si>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L000042</t>
  </si>
  <si>
    <t>Пријем, контрола квалитета узорка и припрема узорка за лабораторијска испитивања*</t>
  </si>
  <si>
    <t>А. Биохемијске, хематолошке и анализе урина укупно</t>
  </si>
  <si>
    <t>L000349</t>
  </si>
  <si>
    <t>Глукоза у капиларној крви - POCT методом</t>
  </si>
  <si>
    <t>L000331</t>
  </si>
  <si>
    <t>Глукоза толеранс тест (тест оптерећења глукозом, ГТТ-орални) - глукоза у крви</t>
  </si>
  <si>
    <t>L001057</t>
  </si>
  <si>
    <t xml:space="preserve">Аланин аминотрансфераза (АЛТ) у серуму - спектрофотометрија </t>
  </si>
  <si>
    <t>L001198</t>
  </si>
  <si>
    <t>Алфа-амилаза у серуму - спектрофотометрија</t>
  </si>
  <si>
    <t>L001255</t>
  </si>
  <si>
    <t xml:space="preserve">Алкална фосфатаза (АЛП) у серуму -спектрофотометријом </t>
  </si>
  <si>
    <t>L001651</t>
  </si>
  <si>
    <t xml:space="preserve">Аспартат аминотрансфераза (АСТ) у серуму - спектрофотометријом </t>
  </si>
  <si>
    <t>L001891</t>
  </si>
  <si>
    <t xml:space="preserve">Билирубин (директан) у серуму - спектрофотометријом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</si>
  <si>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</si>
  <si>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</si>
  <si>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</si>
  <si>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</si>
  <si>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L002543</t>
  </si>
  <si>
    <t>Гама -глутамил трансфераза (гама - ГТ) у серуму-спетрофотометријом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</si>
  <si>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</si>
  <si>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</si>
  <si>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</si>
  <si>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</si>
  <si>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L002816</t>
  </si>
  <si>
    <t xml:space="preserve">Холестерол (укупан) у серуму - спектрофотометријом </t>
  </si>
  <si>
    <t>L002857</t>
  </si>
  <si>
    <t xml:space="preserve">Холестерол, ХДЛ - у серуму - спектрофотометрија </t>
  </si>
  <si>
    <t>L002873</t>
  </si>
  <si>
    <t>Холестерол, ЛДЛ - у серуму - израчунавањем</t>
  </si>
  <si>
    <t>L004317</t>
  </si>
  <si>
    <t xml:space="preserve">Креатинин у серуму-спектрофотометријом </t>
  </si>
  <si>
    <t>L004416</t>
  </si>
  <si>
    <t>Лактат дехидрогеназа (ЛДХ) у серуму - спектрофотометрија</t>
  </si>
  <si>
    <t>L000414</t>
  </si>
  <si>
    <t>Хемоглобин А1ц (гликозилирани хемоглобин, ХбА1ц) у крви</t>
  </si>
  <si>
    <t>L004812</t>
  </si>
  <si>
    <t xml:space="preserve">Мокраћна киселина у серуму - спектрофотометрија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</si>
  <si>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</si>
  <si>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</si>
  <si>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</si>
  <si>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</si>
  <si>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</si>
  <si>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</si>
  <si>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</si>
  <si>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</si>
  <si>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</si>
  <si>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</si>
  <si>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L014084</t>
  </si>
  <si>
    <t xml:space="preserve">Крвна слика (Хб, Ер, Хцт, Ле, Тр, Леф) </t>
  </si>
  <si>
    <t>L014118</t>
  </si>
  <si>
    <t xml:space="preserve">Леукоцитарна формула (ЛеФ) - ручно </t>
  </si>
  <si>
    <t>L014159</t>
  </si>
  <si>
    <t xml:space="preserve">Одређивање броја леукоцита (Ле) у крви </t>
  </si>
  <si>
    <t>L014738</t>
  </si>
  <si>
    <t xml:space="preserve">Фибриноген у плазми - спектрофотометријски </t>
  </si>
  <si>
    <t>L014183</t>
  </si>
  <si>
    <t xml:space="preserve">Одређивање броја тромбоцита (Тр) у крви </t>
  </si>
  <si>
    <t>L014209</t>
  </si>
  <si>
    <t xml:space="preserve">Седиментација еритроцита (СЕ) </t>
  </si>
  <si>
    <t>L014720</t>
  </si>
  <si>
    <t xml:space="preserve">Фибриноген у плазми </t>
  </si>
  <si>
    <t>L015271</t>
  </si>
  <si>
    <t xml:space="preserve">Време крварења (Дуке) </t>
  </si>
  <si>
    <t xml:space="preserve">  L008912</t>
  </si>
  <si>
    <t>Aлфа амилаза у урину</t>
  </si>
  <si>
    <t>L008979</t>
  </si>
  <si>
    <t xml:space="preserve">Целокупни преглед урина - ручно </t>
  </si>
  <si>
    <t>L009456</t>
  </si>
  <si>
    <t xml:space="preserve">Протеини у урину - сулфосалицилном киселином </t>
  </si>
  <si>
    <t>L009472</t>
  </si>
  <si>
    <t xml:space="preserve">Седимент урина </t>
  </si>
  <si>
    <t>L009035</t>
  </si>
  <si>
    <t>Глукоза у урину</t>
  </si>
  <si>
    <t>L009639</t>
  </si>
  <si>
    <t>Албумин (микроалбуминурија) у дневном урину</t>
  </si>
  <si>
    <t>БРОЈ СВИХ ЛАБОРАТОРИЈСКИХ АНАЛИЗА</t>
  </si>
  <si>
    <t>Стационар</t>
  </si>
  <si>
    <t>BD0300</t>
  </si>
  <si>
    <t>БО дан</t>
  </si>
  <si>
    <t xml:space="preserve"> L008912</t>
  </si>
  <si>
    <t>Завод за здравствену заштиту студената Београд</t>
  </si>
  <si>
    <t xml:space="preserve">Извршење и План се односе на примарну, секундарну и стоматолошку здравствену заштиту укупно.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</si>
</sst>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)@"/>
    <numFmt numFmtId="165" formatCode="0;0;;@"/>
    <numFmt numFmtId="166" formatCode="0.0"/>
    <numFmt numFmtId="167" formatCode="0;[Red]0"/>
    <numFmt numFmtId="168" formatCode="000000"/>
    <numFmt numFmtId="169" formatCode="#,##0;[Red]#,##0"/>
  </numFmts>
  <fonts count="78">
    <font>
      <sz val="10"/>
      <name val="HelveticaPlain"/>
      <charset val="134"/>
    </font>
    <font>
      <b/>
      <sz val="9"/>
      <color indexed="57"/>
      <name val="Cambria"/>
      <family val="1"/>
      <charset val="238"/>
    </font>
    <font>
      <sz val="9"/>
      <name val="Cambria"/>
      <family val="1"/>
      <charset val="238"/>
    </font>
    <font>
      <b/>
      <sz val="10"/>
      <name val="Arial"/>
      <family val="2"/>
      <charset val="238"/>
    </font>
    <font>
      <b/>
      <sz val="11"/>
      <name val="Cambria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10"/>
      <color indexed="12"/>
      <name val="HelveticaPlain"/>
      <charset val="134"/>
    </font>
    <font>
      <sz val="9"/>
      <name val="Arial"/>
      <family val="2"/>
      <charset val="238"/>
    </font>
    <font>
      <sz val="10"/>
      <name val="CHelvPlain"/>
      <charset val="134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4" tint="-0.499984740745262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u/>
      <sz val="10"/>
      <color indexed="12"/>
      <name val="HelveticaPlain"/>
      <charset val="134"/>
    </font>
    <font>
      <sz val="10"/>
      <name val="Cambria"/>
      <family val="1"/>
      <charset val="238"/>
    </font>
    <font>
      <b/>
      <sz val="10"/>
      <name val="HelveticaPlain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 tint="0.14993743705557422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color theme="1" tint="0.14996795556505021"/>
      <name val="Calibri"/>
      <family val="1"/>
      <scheme val="minor"/>
    </font>
    <font>
      <b/>
      <sz val="9"/>
      <color indexed="57"/>
      <name val="Cambria"/>
      <family val="1"/>
    </font>
    <font>
      <sz val="8"/>
      <name val="Calibri"/>
      <family val="1"/>
      <scheme val="minor"/>
    </font>
    <font>
      <sz val="9"/>
      <name val="Cambria"/>
      <family val="1"/>
    </font>
    <font>
      <sz val="10"/>
      <name val="HelveticaPlain"/>
    </font>
    <font>
      <b/>
      <sz val="11"/>
      <name val="Cambria"/>
      <family val="1"/>
    </font>
    <font>
      <sz val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HelveticaPlain"/>
      <charset val="134"/>
    </font>
    <font>
      <sz val="8"/>
      <name val="CHelvPlain"/>
    </font>
    <font>
      <sz val="9"/>
      <name val="Times New Roman"/>
      <family val="1"/>
    </font>
    <font>
      <sz val="10"/>
      <name val="CHelvPlain"/>
    </font>
    <font>
      <i/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HelveticaPlain"/>
      <charset val="134"/>
    </font>
    <font>
      <b/>
      <sz val="9"/>
      <name val="Cambria"/>
      <family val="1"/>
    </font>
    <font>
      <sz val="8"/>
      <name val="Verdana"/>
      <family val="2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gray0625">
        <bgColor theme="0" tint="-0.24994659260841701"/>
      </patternFill>
    </fill>
    <fill>
      <patternFill patternType="lightUp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/>
      </patternFill>
    </fill>
  </fills>
  <borders count="155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44"/>
      </bottom>
      <diagonal/>
    </border>
    <border>
      <left/>
      <right style="thin">
        <color indexed="44"/>
      </right>
      <top style="medium">
        <color indexed="64"/>
      </top>
      <bottom style="thin">
        <color indexed="44"/>
      </bottom>
      <diagonal/>
    </border>
    <border>
      <left style="thin">
        <color indexed="44"/>
      </left>
      <right/>
      <top style="medium">
        <color indexed="64"/>
      </top>
      <bottom style="thin">
        <color indexed="44"/>
      </bottom>
      <diagonal/>
    </border>
    <border>
      <left/>
      <right/>
      <top style="medium">
        <color indexed="64"/>
      </top>
      <bottom style="thin">
        <color indexed="4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44"/>
      </top>
      <bottom style="thin">
        <color indexed="4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medium">
        <color indexed="64"/>
      </left>
      <right/>
      <top style="medium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indexed="64"/>
      </top>
      <bottom style="thin">
        <color theme="3" tint="0.59996337778862885"/>
      </bottom>
      <diagonal/>
    </border>
    <border>
      <left/>
      <right/>
      <top style="medium">
        <color indexed="64"/>
      </top>
      <bottom style="thin">
        <color theme="3" tint="0.59996337778862885"/>
      </bottom>
      <diagonal/>
    </border>
    <border>
      <left style="medium">
        <color indexed="64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7" fillId="0" borderId="53">
      <alignment horizontal="left" vertical="center" wrapText="1"/>
      <protection locked="0"/>
    </xf>
    <xf numFmtId="0" fontId="38" fillId="0" borderId="0"/>
    <xf numFmtId="0" fontId="24" fillId="0" borderId="51" applyNumberFormat="0" applyFill="0" applyAlignment="0" applyProtection="0"/>
    <xf numFmtId="0" fontId="38" fillId="0" borderId="0"/>
    <xf numFmtId="0" fontId="6" fillId="0" borderId="0"/>
    <xf numFmtId="0" fontId="35" fillId="0" borderId="0">
      <alignment horizontal="left" vertical="center" indent="1"/>
    </xf>
    <xf numFmtId="0" fontId="36" fillId="0" borderId="0"/>
    <xf numFmtId="0" fontId="39" fillId="11" borderId="53">
      <alignment vertical="center"/>
    </xf>
    <xf numFmtId="0" fontId="10" fillId="0" borderId="0"/>
    <xf numFmtId="0" fontId="6" fillId="0" borderId="0"/>
    <xf numFmtId="0" fontId="6" fillId="0" borderId="0"/>
    <xf numFmtId="0" fontId="38" fillId="0" borderId="0"/>
    <xf numFmtId="0" fontId="43" fillId="12" borderId="53">
      <alignment vertical="center"/>
    </xf>
    <xf numFmtId="0" fontId="45" fillId="0" borderId="53">
      <alignment horizontal="left" vertical="center" wrapText="1"/>
      <protection locked="0"/>
    </xf>
    <xf numFmtId="0" fontId="47" fillId="0" borderId="0"/>
    <xf numFmtId="0" fontId="47" fillId="0" borderId="0"/>
    <xf numFmtId="0" fontId="36" fillId="0" borderId="0"/>
  </cellStyleXfs>
  <cellXfs count="952">
    <xf numFmtId="0" fontId="0" fillId="0" borderId="0" xfId="0"/>
    <xf numFmtId="164" fontId="1" fillId="2" borderId="1" xfId="11" applyNumberFormat="1" applyFont="1" applyFill="1" applyBorder="1">
      <alignment vertical="center"/>
    </xf>
    <xf numFmtId="164" fontId="1" fillId="2" borderId="2" xfId="11" applyNumberFormat="1" applyFont="1" applyFill="1" applyBorder="1" applyAlignment="1">
      <alignment horizontal="right" vertical="center"/>
    </xf>
    <xf numFmtId="165" fontId="2" fillId="0" borderId="1" xfId="4" applyNumberFormat="1" applyFont="1" applyBorder="1" applyAlignment="1" applyProtection="1">
      <alignment horizontal="left" vertical="center" indent="1"/>
    </xf>
    <xf numFmtId="165" fontId="2" fillId="0" borderId="3" xfId="4" applyNumberFormat="1" applyFont="1" applyBorder="1" applyAlignment="1" applyProtection="1">
      <alignment horizontal="left" vertical="center" indent="1"/>
    </xf>
    <xf numFmtId="165" fontId="2" fillId="0" borderId="2" xfId="4" applyNumberFormat="1" applyFont="1" applyBorder="1" applyAlignment="1" applyProtection="1">
      <alignment horizontal="left" vertical="center" indent="1"/>
    </xf>
    <xf numFmtId="0" fontId="3" fillId="0" borderId="0" xfId="0" applyFont="1" applyAlignment="1">
      <alignment vertical="center"/>
    </xf>
    <xf numFmtId="165" fontId="4" fillId="0" borderId="1" xfId="4" applyNumberFormat="1" applyFont="1" applyBorder="1" applyAlignment="1" applyProtection="1">
      <alignment horizontal="left" vertical="center"/>
    </xf>
    <xf numFmtId="165" fontId="4" fillId="0" borderId="3" xfId="4" applyNumberFormat="1" applyFont="1" applyBorder="1" applyAlignment="1" applyProtection="1">
      <alignment horizontal="left" vertical="center"/>
    </xf>
    <xf numFmtId="165" fontId="4" fillId="0" borderId="2" xfId="4" applyNumberFormat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6" fillId="0" borderId="0" xfId="8" applyAlignment="1">
      <alignment horizontal="left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9" fontId="5" fillId="2" borderId="11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0" fontId="7" fillId="0" borderId="11" xfId="0" applyFont="1" applyBorder="1"/>
    <xf numFmtId="0" fontId="16" fillId="3" borderId="0" xfId="1" applyFont="1" applyFill="1" applyAlignment="1" applyProtection="1"/>
    <xf numFmtId="0" fontId="6" fillId="0" borderId="0" xfId="0" applyFont="1" applyAlignment="1">
      <alignment horizontal="center"/>
    </xf>
    <xf numFmtId="0" fontId="3" fillId="0" borderId="0" xfId="0" applyFont="1"/>
    <xf numFmtId="0" fontId="6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1" fillId="5" borderId="38" xfId="11" applyNumberFormat="1" applyFont="1" applyFill="1" applyBorder="1">
      <alignment vertical="center"/>
    </xf>
    <xf numFmtId="164" fontId="21" fillId="5" borderId="39" xfId="11" applyNumberFormat="1" applyFont="1" applyFill="1" applyBorder="1" applyAlignment="1">
      <alignment horizontal="right" vertical="center"/>
    </xf>
    <xf numFmtId="165" fontId="22" fillId="0" borderId="38" xfId="4" applyNumberFormat="1" applyFont="1" applyBorder="1" applyAlignment="1" applyProtection="1">
      <alignment horizontal="left" vertical="center" indent="1"/>
    </xf>
    <xf numFmtId="165" fontId="22" fillId="0" borderId="40" xfId="4" applyNumberFormat="1" applyFont="1" applyBorder="1" applyAlignment="1" applyProtection="1">
      <alignment horizontal="left" vertical="center" indent="1"/>
    </xf>
    <xf numFmtId="165" fontId="22" fillId="0" borderId="39" xfId="4" applyNumberFormat="1" applyFont="1" applyBorder="1" applyAlignment="1" applyProtection="1">
      <alignment horizontal="left" vertical="center" indent="1"/>
    </xf>
    <xf numFmtId="165" fontId="23" fillId="0" borderId="38" xfId="4" applyNumberFormat="1" applyFont="1" applyBorder="1" applyAlignment="1" applyProtection="1">
      <alignment horizontal="left" vertical="center"/>
    </xf>
    <xf numFmtId="165" fontId="23" fillId="0" borderId="40" xfId="4" applyNumberFormat="1" applyFont="1" applyBorder="1" applyAlignment="1" applyProtection="1">
      <alignment horizontal="left" vertical="center"/>
    </xf>
    <xf numFmtId="165" fontId="23" fillId="0" borderId="39" xfId="4" applyNumberFormat="1" applyFont="1" applyBorder="1" applyAlignment="1" applyProtection="1">
      <alignment horizontal="left" vertical="center"/>
    </xf>
    <xf numFmtId="0" fontId="13" fillId="0" borderId="0" xfId="0" applyFont="1" applyAlignment="1">
      <alignment vertical="center"/>
    </xf>
    <xf numFmtId="0" fontId="26" fillId="0" borderId="0" xfId="0" applyFont="1"/>
    <xf numFmtId="0" fontId="7" fillId="0" borderId="0" xfId="2" applyFont="1"/>
    <xf numFmtId="0" fontId="7" fillId="0" borderId="0" xfId="8" applyFont="1"/>
    <xf numFmtId="0" fontId="28" fillId="0" borderId="0" xfId="8" applyFont="1"/>
    <xf numFmtId="49" fontId="6" fillId="0" borderId="0" xfId="8" applyNumberFormat="1"/>
    <xf numFmtId="0" fontId="7" fillId="0" borderId="0" xfId="8" applyFont="1" applyAlignment="1">
      <alignment horizontal="right"/>
    </xf>
    <xf numFmtId="0" fontId="6" fillId="0" borderId="0" xfId="8"/>
    <xf numFmtId="0" fontId="17" fillId="0" borderId="11" xfId="8" applyFont="1" applyBorder="1" applyAlignment="1">
      <alignment vertical="center" wrapText="1"/>
    </xf>
    <xf numFmtId="0" fontId="29" fillId="9" borderId="11" xfId="14" applyFont="1" applyFill="1" applyBorder="1" applyAlignment="1">
      <alignment horizontal="right"/>
    </xf>
    <xf numFmtId="0" fontId="9" fillId="3" borderId="11" xfId="14" applyFont="1" applyFill="1" applyBorder="1" applyAlignment="1">
      <alignment horizontal="center" vertical="center" wrapText="1"/>
    </xf>
    <xf numFmtId="0" fontId="17" fillId="0" borderId="11" xfId="8" applyFont="1" applyBorder="1" applyProtection="1">
      <protection locked="0"/>
    </xf>
    <xf numFmtId="0" fontId="17" fillId="0" borderId="11" xfId="14" applyFont="1" applyBorder="1" applyAlignment="1" applyProtection="1">
      <alignment horizontal="right"/>
      <protection locked="0"/>
    </xf>
    <xf numFmtId="0" fontId="17" fillId="10" borderId="11" xfId="14" applyFont="1" applyFill="1" applyBorder="1" applyAlignment="1">
      <alignment horizontal="right"/>
    </xf>
    <xf numFmtId="0" fontId="17" fillId="0" borderId="11" xfId="14" applyFont="1" applyBorder="1" applyProtection="1">
      <protection locked="0"/>
    </xf>
    <xf numFmtId="0" fontId="17" fillId="0" borderId="11" xfId="14" applyFont="1" applyBorder="1" applyAlignment="1" applyProtection="1">
      <alignment wrapText="1"/>
      <protection locked="0"/>
    </xf>
    <xf numFmtId="0" fontId="17" fillId="0" borderId="11" xfId="2" applyFont="1" applyBorder="1" applyProtection="1">
      <protection locked="0"/>
    </xf>
    <xf numFmtId="0" fontId="29" fillId="9" borderId="11" xfId="2" applyFont="1" applyFill="1" applyBorder="1" applyAlignment="1">
      <alignment horizontal="right" vertical="center"/>
    </xf>
    <xf numFmtId="0" fontId="29" fillId="10" borderId="11" xfId="14" applyFont="1" applyFill="1" applyBorder="1" applyAlignment="1">
      <alignment horizontal="right"/>
    </xf>
    <xf numFmtId="0" fontId="6" fillId="0" borderId="0" xfId="3" applyAlignment="1">
      <alignment horizontal="right"/>
    </xf>
    <xf numFmtId="0" fontId="28" fillId="0" borderId="0" xfId="8" applyFont="1" applyAlignment="1">
      <alignment horizontal="center" vertical="center" wrapText="1"/>
    </xf>
    <xf numFmtId="3" fontId="28" fillId="0" borderId="0" xfId="8" applyNumberFormat="1" applyFont="1" applyAlignment="1">
      <alignment horizontal="center" vertical="center" wrapText="1"/>
    </xf>
    <xf numFmtId="0" fontId="30" fillId="0" borderId="0" xfId="8" applyFont="1"/>
    <xf numFmtId="0" fontId="9" fillId="3" borderId="11" xfId="0" applyFont="1" applyFill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17" fillId="3" borderId="11" xfId="0" applyFont="1" applyFill="1" applyBorder="1" applyAlignment="1">
      <alignment horizontal="left" vertical="center" wrapText="1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>
      <alignment horizontal="left" wrapText="1"/>
    </xf>
    <xf numFmtId="0" fontId="17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vertical="center" wrapText="1"/>
    </xf>
    <xf numFmtId="0" fontId="28" fillId="0" borderId="0" xfId="8" applyFont="1" applyAlignment="1">
      <alignment horizontal="left"/>
    </xf>
    <xf numFmtId="0" fontId="9" fillId="2" borderId="11" xfId="0" applyFont="1" applyFill="1" applyBorder="1" applyAlignment="1">
      <alignment horizontal="center" vertical="center" textRotation="90" wrapText="1"/>
    </xf>
    <xf numFmtId="3" fontId="9" fillId="3" borderId="11" xfId="0" applyNumberFormat="1" applyFont="1" applyFill="1" applyBorder="1" applyAlignment="1">
      <alignment horizontal="center" vertical="center" textRotation="90" wrapText="1"/>
    </xf>
    <xf numFmtId="0" fontId="17" fillId="10" borderId="11" xfId="0" applyFont="1" applyFill="1" applyBorder="1" applyAlignment="1">
      <alignment horizontal="center" vertical="center" wrapText="1"/>
    </xf>
    <xf numFmtId="3" fontId="17" fillId="10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center" wrapText="1"/>
      <protection locked="0"/>
    </xf>
    <xf numFmtId="3" fontId="9" fillId="3" borderId="11" xfId="8" applyNumberFormat="1" applyFont="1" applyFill="1" applyBorder="1" applyAlignment="1">
      <alignment horizontal="center" vertical="center" textRotation="90" wrapText="1"/>
    </xf>
    <xf numFmtId="3" fontId="17" fillId="0" borderId="11" xfId="8" applyNumberFormat="1" applyFont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center"/>
      <protection locked="0"/>
    </xf>
    <xf numFmtId="0" fontId="17" fillId="9" borderId="11" xfId="8" applyFont="1" applyFill="1" applyBorder="1" applyAlignment="1">
      <alignment horizontal="center" vertical="center" wrapText="1"/>
    </xf>
    <xf numFmtId="0" fontId="17" fillId="0" borderId="0" xfId="8" applyFont="1"/>
    <xf numFmtId="0" fontId="7" fillId="0" borderId="0" xfId="8" applyFont="1" applyAlignment="1">
      <alignment horizontal="center" vertical="center" wrapText="1"/>
    </xf>
    <xf numFmtId="0" fontId="31" fillId="0" borderId="0" xfId="8" applyFont="1"/>
    <xf numFmtId="0" fontId="7" fillId="0" borderId="0" xfId="8" applyFont="1" applyAlignment="1">
      <alignment wrapText="1"/>
    </xf>
    <xf numFmtId="0" fontId="7" fillId="0" borderId="0" xfId="8" applyFont="1" applyAlignment="1">
      <alignment horizontal="center" wrapText="1"/>
    </xf>
    <xf numFmtId="0" fontId="17" fillId="3" borderId="11" xfId="8" applyFont="1" applyFill="1" applyBorder="1" applyAlignment="1">
      <alignment horizontal="center" vertical="center" textRotation="90" wrapText="1"/>
    </xf>
    <xf numFmtId="0" fontId="17" fillId="0" borderId="11" xfId="8" applyFont="1" applyBorder="1" applyAlignment="1">
      <alignment horizontal="center" vertical="center" textRotation="90" wrapText="1"/>
    </xf>
    <xf numFmtId="0" fontId="17" fillId="0" borderId="11" xfId="8" applyFont="1" applyBorder="1" applyAlignment="1" applyProtection="1">
      <alignment horizontal="center" vertical="center" wrapText="1"/>
      <protection locked="0"/>
    </xf>
    <xf numFmtId="0" fontId="17" fillId="3" borderId="11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Alignment="1">
      <alignment horizontal="left"/>
    </xf>
    <xf numFmtId="0" fontId="9" fillId="0" borderId="0" xfId="8" applyFont="1" applyAlignment="1">
      <alignment wrapText="1"/>
    </xf>
    <xf numFmtId="0" fontId="9" fillId="0" borderId="0" xfId="8" applyFont="1" applyAlignment="1">
      <alignment horizontal="left" wrapText="1"/>
    </xf>
    <xf numFmtId="3" fontId="28" fillId="0" borderId="0" xfId="8" applyNumberFormat="1" applyFont="1"/>
    <xf numFmtId="3" fontId="17" fillId="10" borderId="11" xfId="0" applyNumberFormat="1" applyFont="1" applyFill="1" applyBorder="1" applyAlignment="1">
      <alignment horizontal="center" vertical="center"/>
    </xf>
    <xf numFmtId="0" fontId="17" fillId="0" borderId="11" xfId="8" applyFont="1" applyBorder="1" applyAlignment="1" applyProtection="1">
      <alignment horizontal="center" vertical="center"/>
      <protection locked="0"/>
    </xf>
    <xf numFmtId="3" fontId="30" fillId="0" borderId="0" xfId="8" applyNumberFormat="1" applyFont="1"/>
    <xf numFmtId="0" fontId="20" fillId="0" borderId="0" xfId="8" applyFont="1" applyAlignment="1">
      <alignment horizontal="center"/>
    </xf>
    <xf numFmtId="0" fontId="28" fillId="0" borderId="0" xfId="8" applyFont="1" applyAlignment="1">
      <alignment horizontal="center" vertical="center"/>
    </xf>
    <xf numFmtId="164" fontId="1" fillId="2" borderId="52" xfId="11" applyNumberFormat="1" applyFont="1" applyFill="1" applyBorder="1">
      <alignment vertical="center"/>
    </xf>
    <xf numFmtId="164" fontId="1" fillId="2" borderId="52" xfId="11" applyNumberFormat="1" applyFont="1" applyFill="1" applyBorder="1" applyAlignment="1">
      <alignment horizontal="right" vertical="center"/>
    </xf>
    <xf numFmtId="165" fontId="2" fillId="0" borderId="3" xfId="4" applyNumberFormat="1" applyFont="1" applyBorder="1" applyAlignment="1" applyProtection="1">
      <alignment horizontal="left" vertical="center" wrapText="1" indent="1"/>
    </xf>
    <xf numFmtId="165" fontId="2" fillId="0" borderId="3" xfId="4" applyNumberFormat="1" applyFont="1" applyBorder="1" applyAlignment="1" applyProtection="1">
      <alignment horizontal="right" vertical="center"/>
    </xf>
    <xf numFmtId="3" fontId="9" fillId="0" borderId="11" xfId="0" applyNumberFormat="1" applyFont="1" applyBorder="1" applyAlignment="1">
      <alignment horizontal="center" vertical="center" textRotation="90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3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17" fillId="9" borderId="11" xfId="0" applyFont="1" applyFill="1" applyBorder="1" applyAlignment="1">
      <alignment horizontal="right" vertical="center" wrapText="1"/>
    </xf>
    <xf numFmtId="0" fontId="28" fillId="0" borderId="0" xfId="8" applyFont="1" applyAlignment="1">
      <alignment horizontal="left" vertical="center" wrapText="1"/>
    </xf>
    <xf numFmtId="0" fontId="28" fillId="0" borderId="0" xfId="8" applyFont="1" applyAlignment="1">
      <alignment horizontal="left" wrapText="1"/>
    </xf>
    <xf numFmtId="0" fontId="28" fillId="0" borderId="0" xfId="8" applyFont="1" applyAlignment="1">
      <alignment wrapText="1"/>
    </xf>
    <xf numFmtId="0" fontId="17" fillId="0" borderId="11" xfId="0" applyFont="1" applyBorder="1" applyProtection="1">
      <protection locked="0"/>
    </xf>
    <xf numFmtId="3" fontId="17" fillId="9" borderId="11" xfId="0" applyNumberFormat="1" applyFont="1" applyFill="1" applyBorder="1" applyAlignment="1">
      <alignment horizontal="center" vertical="center" wrapText="1"/>
    </xf>
    <xf numFmtId="3" fontId="30" fillId="0" borderId="0" xfId="8" applyNumberFormat="1" applyFont="1" applyAlignment="1">
      <alignment horizontal="center" vertical="center" wrapText="1"/>
    </xf>
    <xf numFmtId="3" fontId="28" fillId="0" borderId="0" xfId="8" applyNumberFormat="1" applyFont="1" applyAlignment="1">
      <alignment wrapText="1"/>
    </xf>
    <xf numFmtId="3" fontId="30" fillId="0" borderId="0" xfId="8" applyNumberFormat="1" applyFont="1" applyAlignment="1">
      <alignment wrapText="1"/>
    </xf>
    <xf numFmtId="165" fontId="2" fillId="0" borderId="2" xfId="4" applyNumberFormat="1" applyFont="1" applyBorder="1" applyAlignment="1" applyProtection="1">
      <alignment horizontal="left" vertical="center" wrapText="1" indent="1"/>
    </xf>
    <xf numFmtId="165" fontId="2" fillId="0" borderId="2" xfId="4" applyNumberFormat="1" applyFont="1" applyBorder="1" applyAlignment="1" applyProtection="1">
      <alignment horizontal="right" vertical="center"/>
    </xf>
    <xf numFmtId="3" fontId="17" fillId="10" borderId="11" xfId="0" applyNumberFormat="1" applyFont="1" applyFill="1" applyBorder="1"/>
    <xf numFmtId="3" fontId="17" fillId="9" borderId="11" xfId="0" applyNumberFormat="1" applyFont="1" applyFill="1" applyBorder="1"/>
    <xf numFmtId="0" fontId="17" fillId="10" borderId="11" xfId="0" applyFont="1" applyFill="1" applyBorder="1"/>
    <xf numFmtId="0" fontId="17" fillId="9" borderId="11" xfId="0" applyFont="1" applyFill="1" applyBorder="1"/>
    <xf numFmtId="0" fontId="34" fillId="0" borderId="0" xfId="0" applyFont="1"/>
    <xf numFmtId="0" fontId="34" fillId="0" borderId="27" xfId="0" applyFont="1" applyBorder="1"/>
    <xf numFmtId="0" fontId="7" fillId="0" borderId="27" xfId="0" applyFont="1" applyBorder="1"/>
    <xf numFmtId="165" fontId="34" fillId="0" borderId="0" xfId="4" applyNumberFormat="1" applyFont="1" applyBorder="1" applyAlignment="1" applyProtection="1">
      <alignment horizontal="left" vertical="center"/>
    </xf>
    <xf numFmtId="165" fontId="4" fillId="0" borderId="0" xfId="4" applyNumberFormat="1" applyFont="1" applyBorder="1" applyAlignment="1" applyProtection="1">
      <alignment horizontal="left" vertical="center"/>
    </xf>
    <xf numFmtId="165" fontId="34" fillId="4" borderId="0" xfId="4" applyNumberFormat="1" applyFont="1" applyFill="1" applyBorder="1" applyAlignment="1" applyProtection="1">
      <alignment horizontal="left" vertical="center"/>
    </xf>
    <xf numFmtId="165" fontId="4" fillId="0" borderId="50" xfId="4" applyNumberFormat="1" applyFont="1" applyBorder="1" applyAlignment="1" applyProtection="1">
      <alignment horizontal="left" vertical="center"/>
    </xf>
    <xf numFmtId="164" fontId="44" fillId="2" borderId="1" xfId="16" applyNumberFormat="1" applyFont="1" applyFill="1" applyBorder="1">
      <alignment vertical="center"/>
    </xf>
    <xf numFmtId="164" fontId="44" fillId="2" borderId="2" xfId="16" applyNumberFormat="1" applyFont="1" applyFill="1" applyBorder="1" applyAlignment="1">
      <alignment horizontal="right" vertical="center"/>
    </xf>
    <xf numFmtId="165" fontId="46" fillId="0" borderId="1" xfId="17" applyNumberFormat="1" applyFont="1" applyBorder="1" applyAlignment="1" applyProtection="1">
      <alignment horizontal="left" vertical="center" indent="1"/>
    </xf>
    <xf numFmtId="165" fontId="46" fillId="0" borderId="3" xfId="17" applyNumberFormat="1" applyFont="1" applyBorder="1" applyAlignment="1" applyProtection="1">
      <alignment horizontal="left" vertical="center" indent="1"/>
    </xf>
    <xf numFmtId="165" fontId="46" fillId="0" borderId="2" xfId="17" applyNumberFormat="1" applyFont="1" applyBorder="1" applyAlignment="1" applyProtection="1">
      <alignment horizontal="left" vertical="center" indent="1"/>
    </xf>
    <xf numFmtId="0" fontId="47" fillId="0" borderId="0" xfId="18"/>
    <xf numFmtId="165" fontId="48" fillId="0" borderId="1" xfId="17" applyNumberFormat="1" applyFont="1" applyBorder="1" applyAlignment="1" applyProtection="1">
      <alignment horizontal="left" vertical="center"/>
    </xf>
    <xf numFmtId="165" fontId="48" fillId="0" borderId="3" xfId="17" applyNumberFormat="1" applyFont="1" applyBorder="1" applyAlignment="1" applyProtection="1">
      <alignment horizontal="left" vertical="center"/>
    </xf>
    <xf numFmtId="165" fontId="48" fillId="0" borderId="2" xfId="17" applyNumberFormat="1" applyFont="1" applyBorder="1" applyAlignment="1" applyProtection="1">
      <alignment horizontal="left" vertical="center"/>
    </xf>
    <xf numFmtId="0" fontId="50" fillId="0" borderId="59" xfId="18" applyFont="1" applyBorder="1" applyAlignment="1">
      <alignment horizontal="center" vertical="center"/>
    </xf>
    <xf numFmtId="0" fontId="50" fillId="0" borderId="60" xfId="18" applyFont="1" applyBorder="1" applyAlignment="1">
      <alignment horizontal="center" vertical="center"/>
    </xf>
    <xf numFmtId="0" fontId="40" fillId="0" borderId="59" xfId="18" applyFont="1" applyBorder="1" applyAlignment="1">
      <alignment horizontal="center" vertical="center" wrapText="1"/>
    </xf>
    <xf numFmtId="0" fontId="49" fillId="0" borderId="26" xfId="18" applyFont="1" applyBorder="1" applyAlignment="1">
      <alignment horizontal="center" vertical="center"/>
    </xf>
    <xf numFmtId="0" fontId="49" fillId="0" borderId="26" xfId="18" applyFont="1" applyBorder="1" applyAlignment="1">
      <alignment horizontal="centerContinuous" vertical="center"/>
    </xf>
    <xf numFmtId="0" fontId="49" fillId="0" borderId="61" xfId="18" applyFont="1" applyBorder="1" applyAlignment="1">
      <alignment horizontal="centerContinuous" vertical="center"/>
    </xf>
    <xf numFmtId="0" fontId="49" fillId="0" borderId="61" xfId="18" applyFont="1" applyBorder="1" applyAlignment="1">
      <alignment horizontal="right" vertical="center"/>
    </xf>
    <xf numFmtId="0" fontId="49" fillId="0" borderId="43" xfId="18" applyFont="1" applyBorder="1" applyAlignment="1">
      <alignment horizontal="right" vertical="center"/>
    </xf>
    <xf numFmtId="0" fontId="50" fillId="0" borderId="57" xfId="18" applyFont="1" applyBorder="1" applyAlignment="1">
      <alignment horizontal="centerContinuous" vertical="center"/>
    </xf>
    <xf numFmtId="0" fontId="49" fillId="0" borderId="8" xfId="18" applyFont="1" applyBorder="1" applyAlignment="1">
      <alignment horizontal="center" vertical="center"/>
    </xf>
    <xf numFmtId="0" fontId="49" fillId="0" borderId="8" xfId="18" applyFont="1" applyBorder="1" applyAlignment="1">
      <alignment horizontal="centerContinuous" vertical="center"/>
    </xf>
    <xf numFmtId="0" fontId="50" fillId="0" borderId="8" xfId="18" applyFont="1" applyBorder="1" applyAlignment="1">
      <alignment horizontal="centerContinuous" vertical="center" wrapText="1"/>
    </xf>
    <xf numFmtId="0" fontId="49" fillId="0" borderId="45" xfId="18" applyFont="1" applyBorder="1" applyAlignment="1">
      <alignment horizontal="right" vertical="center"/>
    </xf>
    <xf numFmtId="0" fontId="49" fillId="0" borderId="43" xfId="18" applyFont="1" applyBorder="1" applyAlignment="1">
      <alignment horizontal="centerContinuous" vertical="center"/>
    </xf>
    <xf numFmtId="0" fontId="49" fillId="0" borderId="46" xfId="18" applyFont="1" applyBorder="1" applyAlignment="1">
      <alignment horizontal="center" vertical="center"/>
    </xf>
    <xf numFmtId="0" fontId="49" fillId="0" borderId="46" xfId="18" applyFont="1" applyBorder="1" applyAlignment="1">
      <alignment horizontal="centerContinuous" vertical="center"/>
    </xf>
    <xf numFmtId="0" fontId="49" fillId="0" borderId="47" xfId="18" applyFont="1" applyBorder="1" applyAlignment="1">
      <alignment horizontal="centerContinuous" vertical="center"/>
    </xf>
    <xf numFmtId="0" fontId="49" fillId="0" borderId="47" xfId="18" applyFont="1" applyBorder="1" applyAlignment="1">
      <alignment horizontal="right" vertical="center"/>
    </xf>
    <xf numFmtId="0" fontId="49" fillId="0" borderId="57" xfId="18" applyFont="1" applyBorder="1" applyAlignment="1">
      <alignment horizontal="right" vertical="center"/>
    </xf>
    <xf numFmtId="0" fontId="50" fillId="0" borderId="67" xfId="18" applyFont="1" applyBorder="1" applyAlignment="1">
      <alignment horizontal="centerContinuous" vertical="center" wrapText="1"/>
    </xf>
    <xf numFmtId="166" fontId="49" fillId="0" borderId="43" xfId="18" applyNumberFormat="1" applyFont="1" applyBorder="1" applyAlignment="1">
      <alignment horizontal="right" vertical="center"/>
    </xf>
    <xf numFmtId="166" fontId="49" fillId="0" borderId="43" xfId="18" applyNumberFormat="1" applyFont="1" applyBorder="1" applyAlignment="1">
      <alignment horizontal="center" vertical="center"/>
    </xf>
    <xf numFmtId="166" fontId="49" fillId="0" borderId="62" xfId="18" applyNumberFormat="1" applyFont="1" applyBorder="1" applyAlignment="1">
      <alignment horizontal="right" vertical="center"/>
    </xf>
    <xf numFmtId="166" fontId="49" fillId="0" borderId="59" xfId="18" applyNumberFormat="1" applyFont="1" applyBorder="1" applyAlignment="1">
      <alignment horizontal="center" vertical="center"/>
    </xf>
    <xf numFmtId="166" fontId="49" fillId="0" borderId="63" xfId="18" applyNumberFormat="1" applyFont="1" applyBorder="1" applyAlignment="1">
      <alignment horizontal="center" vertical="center"/>
    </xf>
    <xf numFmtId="166" fontId="49" fillId="0" borderId="46" xfId="18" applyNumberFormat="1" applyFont="1" applyBorder="1" applyAlignment="1">
      <alignment horizontal="right" vertical="center"/>
    </xf>
    <xf numFmtId="166" fontId="49" fillId="0" borderId="61" xfId="18" applyNumberFormat="1" applyFont="1" applyBorder="1" applyAlignment="1">
      <alignment horizontal="center" vertical="center"/>
    </xf>
    <xf numFmtId="166" fontId="49" fillId="0" borderId="26" xfId="18" applyNumberFormat="1" applyFont="1" applyBorder="1" applyAlignment="1">
      <alignment horizontal="right" vertical="center"/>
    </xf>
    <xf numFmtId="166" fontId="49" fillId="0" borderId="8" xfId="18" applyNumberFormat="1" applyFont="1" applyBorder="1" applyAlignment="1">
      <alignment horizontal="right" vertical="center"/>
    </xf>
    <xf numFmtId="166" fontId="49" fillId="0" borderId="61" xfId="18" applyNumberFormat="1" applyFont="1" applyBorder="1" applyAlignment="1">
      <alignment horizontal="right" vertical="center"/>
    </xf>
    <xf numFmtId="166" fontId="49" fillId="0" borderId="28" xfId="18" applyNumberFormat="1" applyFont="1" applyBorder="1" applyAlignment="1">
      <alignment horizontal="right" vertical="center"/>
    </xf>
    <xf numFmtId="166" fontId="49" fillId="0" borderId="41" xfId="18" applyNumberFormat="1" applyFont="1" applyBorder="1" applyAlignment="1">
      <alignment horizontal="right" vertical="center"/>
    </xf>
    <xf numFmtId="166" fontId="49" fillId="0" borderId="64" xfId="18" applyNumberFormat="1" applyFont="1" applyBorder="1" applyAlignment="1">
      <alignment horizontal="right" vertical="center"/>
    </xf>
    <xf numFmtId="166" fontId="49" fillId="0" borderId="57" xfId="18" applyNumberFormat="1" applyFont="1" applyBorder="1" applyAlignment="1">
      <alignment horizontal="center" vertical="center"/>
    </xf>
    <xf numFmtId="166" fontId="49" fillId="0" borderId="68" xfId="18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0" fillId="0" borderId="57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Continuous" vertical="center"/>
    </xf>
    <xf numFmtId="0" fontId="41" fillId="0" borderId="57" xfId="0" applyFont="1" applyBorder="1" applyAlignment="1">
      <alignment vertical="center"/>
    </xf>
    <xf numFmtId="0" fontId="41" fillId="0" borderId="57" xfId="0" applyFont="1" applyBorder="1" applyAlignment="1">
      <alignment horizontal="right" vertical="center"/>
    </xf>
    <xf numFmtId="0" fontId="41" fillId="3" borderId="57" xfId="0" applyFont="1" applyFill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1" fontId="52" fillId="0" borderId="57" xfId="0" applyNumberFormat="1" applyFont="1" applyBorder="1" applyAlignment="1">
      <alignment horizontal="center" vertical="center"/>
    </xf>
    <xf numFmtId="1" fontId="41" fillId="0" borderId="57" xfId="0" applyNumberFormat="1" applyFont="1" applyBorder="1" applyAlignment="1">
      <alignment horizontal="right" vertical="center"/>
    </xf>
    <xf numFmtId="0" fontId="53" fillId="0" borderId="0" xfId="0" applyFont="1" applyAlignment="1">
      <alignment vertical="center"/>
    </xf>
    <xf numFmtId="0" fontId="40" fillId="0" borderId="59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Continuous" vertical="center"/>
    </xf>
    <xf numFmtId="0" fontId="41" fillId="0" borderId="37" xfId="0" applyFont="1" applyBorder="1" applyAlignment="1">
      <alignment vertical="center"/>
    </xf>
    <xf numFmtId="0" fontId="41" fillId="0" borderId="41" xfId="0" applyFont="1" applyBorder="1" applyAlignment="1">
      <alignment horizontal="right" vertical="center"/>
    </xf>
    <xf numFmtId="0" fontId="41" fillId="0" borderId="42" xfId="0" applyFont="1" applyBorder="1" applyAlignment="1">
      <alignment horizontal="right" vertical="center"/>
    </xf>
    <xf numFmtId="0" fontId="41" fillId="0" borderId="25" xfId="0" applyFont="1" applyBorder="1" applyAlignment="1">
      <alignment horizontal="right" vertical="center"/>
    </xf>
    <xf numFmtId="0" fontId="41" fillId="0" borderId="17" xfId="0" applyFont="1" applyBorder="1" applyAlignment="1">
      <alignment horizontal="right" vertical="center"/>
    </xf>
    <xf numFmtId="0" fontId="41" fillId="0" borderId="61" xfId="0" applyFont="1" applyBorder="1" applyAlignment="1">
      <alignment horizontal="right" vertical="center"/>
    </xf>
    <xf numFmtId="0" fontId="41" fillId="0" borderId="69" xfId="0" applyFont="1" applyBorder="1" applyAlignment="1">
      <alignment horizontal="centerContinuous" vertical="center"/>
    </xf>
    <xf numFmtId="0" fontId="41" fillId="0" borderId="69" xfId="0" applyFont="1" applyBorder="1" applyAlignment="1">
      <alignment vertical="center"/>
    </xf>
    <xf numFmtId="0" fontId="41" fillId="0" borderId="56" xfId="0" applyFont="1" applyBorder="1" applyAlignment="1">
      <alignment horizontal="right" vertical="center"/>
    </xf>
    <xf numFmtId="0" fontId="41" fillId="3" borderId="55" xfId="0" applyFont="1" applyFill="1" applyBorder="1" applyAlignment="1">
      <alignment horizontal="centerContinuous" vertical="center"/>
    </xf>
    <xf numFmtId="0" fontId="41" fillId="0" borderId="55" xfId="0" applyFont="1" applyBorder="1" applyAlignment="1">
      <alignment vertical="center"/>
    </xf>
    <xf numFmtId="0" fontId="41" fillId="0" borderId="54" xfId="0" applyFont="1" applyBorder="1" applyAlignment="1">
      <alignment horizontal="right" vertical="center"/>
    </xf>
    <xf numFmtId="0" fontId="41" fillId="0" borderId="70" xfId="0" applyFont="1" applyBorder="1" applyAlignment="1">
      <alignment horizontal="right" vertical="center"/>
    </xf>
    <xf numFmtId="0" fontId="41" fillId="0" borderId="55" xfId="0" applyFont="1" applyBorder="1" applyAlignment="1">
      <alignment horizontal="centerContinuous" vertical="center"/>
    </xf>
    <xf numFmtId="0" fontId="41" fillId="0" borderId="69" xfId="0" applyFont="1" applyBorder="1" applyAlignment="1">
      <alignment vertical="center" wrapText="1"/>
    </xf>
    <xf numFmtId="0" fontId="41" fillId="0" borderId="68" xfId="0" applyFont="1" applyBorder="1" applyAlignment="1">
      <alignment horizontal="right" vertical="center"/>
    </xf>
    <xf numFmtId="0" fontId="41" fillId="0" borderId="44" xfId="0" applyFont="1" applyBorder="1" applyAlignment="1">
      <alignment horizontal="centerContinuous" vertical="center"/>
    </xf>
    <xf numFmtId="0" fontId="41" fillId="0" borderId="44" xfId="0" applyFont="1" applyBorder="1" applyAlignment="1">
      <alignment vertical="center"/>
    </xf>
    <xf numFmtId="0" fontId="41" fillId="0" borderId="8" xfId="0" applyFont="1" applyBorder="1" applyAlignment="1">
      <alignment horizontal="right" vertical="center"/>
    </xf>
    <xf numFmtId="0" fontId="41" fillId="0" borderId="21" xfId="0" applyFont="1" applyBorder="1" applyAlignment="1">
      <alignment horizontal="right" vertical="center"/>
    </xf>
    <xf numFmtId="0" fontId="41" fillId="0" borderId="59" xfId="0" applyFont="1" applyBorder="1" applyAlignment="1">
      <alignment horizontal="right" vertical="center"/>
    </xf>
    <xf numFmtId="0" fontId="41" fillId="0" borderId="60" xfId="0" applyFont="1" applyBorder="1" applyAlignment="1">
      <alignment horizontal="right" vertical="center"/>
    </xf>
    <xf numFmtId="0" fontId="41" fillId="0" borderId="63" xfId="0" applyFont="1" applyBorder="1" applyAlignment="1">
      <alignment horizontal="right" vertical="center"/>
    </xf>
    <xf numFmtId="0" fontId="41" fillId="0" borderId="17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4" borderId="0" xfId="0" applyFont="1" applyFill="1" applyAlignment="1">
      <alignment vertical="center"/>
    </xf>
    <xf numFmtId="0" fontId="42" fillId="0" borderId="0" xfId="0" applyFont="1"/>
    <xf numFmtId="0" fontId="40" fillId="0" borderId="5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0" fillId="0" borderId="57" xfId="0" applyFont="1" applyBorder="1" applyAlignment="1">
      <alignment horizontal="centerContinuous" vertical="center"/>
    </xf>
    <xf numFmtId="0" fontId="42" fillId="0" borderId="57" xfId="0" applyFont="1" applyBorder="1" applyAlignment="1">
      <alignment vertical="center"/>
    </xf>
    <xf numFmtId="0" fontId="54" fillId="0" borderId="57" xfId="0" applyFont="1" applyBorder="1" applyAlignment="1">
      <alignment horizontal="centerContinuous" vertical="center"/>
    </xf>
    <xf numFmtId="0" fontId="54" fillId="0" borderId="57" xfId="0" applyFont="1" applyBorder="1" applyAlignment="1">
      <alignment horizontal="centerContinuous" vertical="center" wrapText="1"/>
    </xf>
    <xf numFmtId="0" fontId="41" fillId="0" borderId="0" xfId="0" applyFont="1" applyAlignment="1">
      <alignment vertical="center"/>
    </xf>
    <xf numFmtId="0" fontId="41" fillId="0" borderId="57" xfId="0" applyFont="1" applyBorder="1" applyAlignment="1">
      <alignment horizontal="left" vertical="center"/>
    </xf>
    <xf numFmtId="0" fontId="41" fillId="0" borderId="56" xfId="0" quotePrefix="1" applyFont="1" applyBorder="1" applyAlignment="1">
      <alignment horizontal="center" vertical="center"/>
    </xf>
    <xf numFmtId="0" fontId="41" fillId="0" borderId="57" xfId="0" quotePrefix="1" applyFont="1" applyBorder="1" applyAlignment="1">
      <alignment horizontal="center" vertical="center"/>
    </xf>
    <xf numFmtId="0" fontId="41" fillId="0" borderId="0" xfId="0" applyFont="1"/>
    <xf numFmtId="0" fontId="41" fillId="0" borderId="56" xfId="0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1" fillId="13" borderId="57" xfId="0" applyFont="1" applyFill="1" applyBorder="1" applyAlignment="1">
      <alignment horizontal="center" vertical="center"/>
    </xf>
    <xf numFmtId="167" fontId="41" fillId="13" borderId="57" xfId="0" applyNumberFormat="1" applyFont="1" applyFill="1" applyBorder="1" applyAlignment="1">
      <alignment horizontal="center" vertical="center"/>
    </xf>
    <xf numFmtId="166" fontId="41" fillId="13" borderId="57" xfId="0" applyNumberFormat="1" applyFont="1" applyFill="1" applyBorder="1" applyAlignment="1">
      <alignment vertical="center"/>
    </xf>
    <xf numFmtId="0" fontId="55" fillId="13" borderId="57" xfId="8" applyFont="1" applyFill="1" applyBorder="1" applyAlignment="1">
      <alignment horizontal="center" vertical="center" wrapText="1"/>
    </xf>
    <xf numFmtId="0" fontId="56" fillId="13" borderId="57" xfId="8" applyFont="1" applyFill="1" applyBorder="1" applyAlignment="1">
      <alignment horizontal="left" vertical="center" wrapText="1"/>
    </xf>
    <xf numFmtId="0" fontId="41" fillId="0" borderId="57" xfId="8" applyFont="1" applyBorder="1" applyAlignment="1">
      <alignment vertical="center" wrapText="1"/>
    </xf>
    <xf numFmtId="0" fontId="57" fillId="0" borderId="57" xfId="8" applyFont="1" applyBorder="1" applyAlignment="1">
      <alignment horizontal="left" vertical="center" wrapText="1"/>
    </xf>
    <xf numFmtId="166" fontId="41" fillId="0" borderId="57" xfId="0" applyNumberFormat="1" applyFont="1" applyBorder="1" applyAlignment="1">
      <alignment vertical="center"/>
    </xf>
    <xf numFmtId="0" fontId="56" fillId="13" borderId="57" xfId="8" applyFont="1" applyFill="1" applyBorder="1" applyAlignment="1">
      <alignment vertical="center" wrapText="1"/>
    </xf>
    <xf numFmtId="0" fontId="41" fillId="13" borderId="57" xfId="0" applyFont="1" applyFill="1" applyBorder="1" applyAlignment="1">
      <alignment vertical="center"/>
    </xf>
    <xf numFmtId="49" fontId="57" fillId="0" borderId="57" xfId="8" applyNumberFormat="1" applyFont="1" applyBorder="1" applyAlignment="1">
      <alignment horizontal="left" vertical="center" wrapText="1"/>
    </xf>
    <xf numFmtId="0" fontId="41" fillId="4" borderId="57" xfId="8" applyFont="1" applyFill="1" applyBorder="1" applyAlignment="1">
      <alignment vertical="center" wrapText="1"/>
    </xf>
    <xf numFmtId="49" fontId="59" fillId="0" borderId="57" xfId="8" applyNumberFormat="1" applyFont="1" applyBorder="1" applyAlignment="1">
      <alignment horizontal="left" vertical="center" wrapText="1"/>
    </xf>
    <xf numFmtId="49" fontId="57" fillId="4" borderId="57" xfId="8" applyNumberFormat="1" applyFont="1" applyFill="1" applyBorder="1" applyAlignment="1">
      <alignment horizontal="left" vertical="center" wrapText="1"/>
    </xf>
    <xf numFmtId="0" fontId="57" fillId="4" borderId="57" xfId="8" applyFont="1" applyFill="1" applyBorder="1" applyAlignment="1">
      <alignment horizontal="left" vertical="center" wrapText="1"/>
    </xf>
    <xf numFmtId="0" fontId="41" fillId="7" borderId="57" xfId="8" applyFont="1" applyFill="1" applyBorder="1" applyAlignment="1">
      <alignment vertical="center" wrapText="1"/>
    </xf>
    <xf numFmtId="0" fontId="57" fillId="7" borderId="57" xfId="8" applyFont="1" applyFill="1" applyBorder="1" applyAlignment="1">
      <alignment horizontal="left" vertical="center" wrapText="1"/>
    </xf>
    <xf numFmtId="0" fontId="59" fillId="0" borderId="57" xfId="8" applyFont="1" applyBorder="1" applyAlignment="1">
      <alignment horizontal="left" vertical="center" wrapText="1"/>
    </xf>
    <xf numFmtId="0" fontId="60" fillId="13" borderId="57" xfId="8" applyFont="1" applyFill="1" applyBorder="1" applyAlignment="1">
      <alignment horizontal="center" vertical="center" wrapText="1"/>
    </xf>
    <xf numFmtId="0" fontId="60" fillId="13" borderId="17" xfId="0" applyFont="1" applyFill="1" applyBorder="1" applyAlignment="1">
      <alignment horizontal="center" vertical="center" wrapText="1"/>
    </xf>
    <xf numFmtId="0" fontId="56" fillId="13" borderId="57" xfId="0" applyFont="1" applyFill="1" applyBorder="1" applyAlignment="1">
      <alignment vertical="center" wrapText="1"/>
    </xf>
    <xf numFmtId="0" fontId="41" fillId="13" borderId="57" xfId="0" applyFont="1" applyFill="1" applyBorder="1" applyAlignment="1">
      <alignment vertical="center" wrapText="1"/>
    </xf>
    <xf numFmtId="0" fontId="60" fillId="13" borderId="57" xfId="0" applyFont="1" applyFill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61" fillId="0" borderId="0" xfId="0" applyFont="1"/>
    <xf numFmtId="0" fontId="42" fillId="0" borderId="54" xfId="0" applyFont="1" applyBorder="1" applyAlignment="1">
      <alignment horizontal="center" vertical="center"/>
    </xf>
    <xf numFmtId="0" fontId="41" fillId="0" borderId="22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0" fontId="41" fillId="0" borderId="33" xfId="0" applyFont="1" applyBorder="1" applyAlignment="1">
      <alignment horizontal="center" vertical="center"/>
    </xf>
    <xf numFmtId="16" fontId="41" fillId="3" borderId="55" xfId="0" applyNumberFormat="1" applyFont="1" applyFill="1" applyBorder="1" applyAlignment="1">
      <alignment vertical="center"/>
    </xf>
    <xf numFmtId="16" fontId="41" fillId="3" borderId="56" xfId="0" quotePrefix="1" applyNumberFormat="1" applyFont="1" applyFill="1" applyBorder="1" applyAlignment="1">
      <alignment vertical="center"/>
    </xf>
    <xf numFmtId="16" fontId="41" fillId="0" borderId="57" xfId="0" quotePrefix="1" applyNumberFormat="1" applyFont="1" applyBorder="1" applyAlignment="1">
      <alignment horizontal="center" vertical="center"/>
    </xf>
    <xf numFmtId="0" fontId="41" fillId="0" borderId="58" xfId="0" applyFont="1" applyBorder="1" applyAlignment="1">
      <alignment vertical="center"/>
    </xf>
    <xf numFmtId="0" fontId="41" fillId="0" borderId="58" xfId="0" applyFont="1" applyBorder="1" applyAlignment="1">
      <alignment horizontal="center" vertical="center"/>
    </xf>
    <xf numFmtId="49" fontId="41" fillId="0" borderId="57" xfId="0" applyNumberFormat="1" applyFont="1" applyBorder="1" applyAlignment="1">
      <alignment horizontal="center" vertical="center"/>
    </xf>
    <xf numFmtId="16" fontId="41" fillId="3" borderId="55" xfId="0" quotePrefix="1" applyNumberFormat="1" applyFont="1" applyFill="1" applyBorder="1" applyAlignment="1">
      <alignment horizontal="left" vertical="center"/>
    </xf>
    <xf numFmtId="16" fontId="41" fillId="3" borderId="56" xfId="0" quotePrefix="1" applyNumberFormat="1" applyFont="1" applyFill="1" applyBorder="1" applyAlignment="1">
      <alignment horizontal="left" vertical="center"/>
    </xf>
    <xf numFmtId="0" fontId="41" fillId="0" borderId="54" xfId="0" applyFont="1" applyBorder="1" applyAlignment="1">
      <alignment horizontal="center" vertical="center"/>
    </xf>
    <xf numFmtId="0" fontId="41" fillId="0" borderId="54" xfId="0" applyFont="1" applyBorder="1" applyAlignment="1">
      <alignment horizontal="left" vertical="center"/>
    </xf>
    <xf numFmtId="0" fontId="41" fillId="0" borderId="71" xfId="0" applyFont="1" applyBorder="1" applyAlignment="1">
      <alignment vertical="center"/>
    </xf>
    <xf numFmtId="0" fontId="41" fillId="0" borderId="72" xfId="0" applyFont="1" applyBorder="1" applyAlignment="1">
      <alignment vertical="center"/>
    </xf>
    <xf numFmtId="0" fontId="41" fillId="0" borderId="34" xfId="0" applyFont="1" applyBorder="1" applyAlignment="1">
      <alignment vertical="center"/>
    </xf>
    <xf numFmtId="0" fontId="41" fillId="0" borderId="35" xfId="0" applyFont="1" applyBorder="1" applyAlignment="1">
      <alignment vertical="center"/>
    </xf>
    <xf numFmtId="0" fontId="41" fillId="0" borderId="36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3" fillId="3" borderId="57" xfId="0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0" fontId="41" fillId="14" borderId="55" xfId="0" applyFont="1" applyFill="1" applyBorder="1" applyAlignment="1">
      <alignment vertical="center"/>
    </xf>
    <xf numFmtId="0" fontId="41" fillId="14" borderId="56" xfId="0" applyFont="1" applyFill="1" applyBorder="1" applyAlignment="1">
      <alignment vertical="center"/>
    </xf>
    <xf numFmtId="0" fontId="41" fillId="14" borderId="57" xfId="0" applyFont="1" applyFill="1" applyBorder="1" applyAlignment="1">
      <alignment horizontal="center" vertical="center"/>
    </xf>
    <xf numFmtId="0" fontId="41" fillId="13" borderId="55" xfId="0" applyFont="1" applyFill="1" applyBorder="1" applyAlignment="1">
      <alignment vertical="center"/>
    </xf>
    <xf numFmtId="0" fontId="42" fillId="0" borderId="0" xfId="0" quotePrefix="1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64" fillId="0" borderId="0" xfId="0" applyFont="1" applyAlignment="1">
      <alignment vertical="center"/>
    </xf>
    <xf numFmtId="0" fontId="41" fillId="6" borderId="56" xfId="0" applyFont="1" applyFill="1" applyBorder="1" applyAlignment="1">
      <alignment vertical="center"/>
    </xf>
    <xf numFmtId="0" fontId="41" fillId="6" borderId="57" xfId="0" applyFont="1" applyFill="1" applyBorder="1" applyAlignment="1">
      <alignment horizontal="center" vertical="center"/>
    </xf>
    <xf numFmtId="0" fontId="41" fillId="6" borderId="74" xfId="0" applyFont="1" applyFill="1" applyBorder="1" applyAlignment="1">
      <alignment horizontal="center" vertical="center"/>
    </xf>
    <xf numFmtId="16" fontId="41" fillId="14" borderId="71" xfId="0" applyNumberFormat="1" applyFont="1" applyFill="1" applyBorder="1" applyAlignment="1">
      <alignment vertical="center"/>
    </xf>
    <xf numFmtId="16" fontId="41" fillId="14" borderId="72" xfId="0" applyNumberFormat="1" applyFont="1" applyFill="1" applyBorder="1" applyAlignment="1">
      <alignment vertical="center"/>
    </xf>
    <xf numFmtId="0" fontId="41" fillId="14" borderId="74" xfId="0" applyFont="1" applyFill="1" applyBorder="1" applyAlignment="1">
      <alignment horizontal="center" vertical="center"/>
    </xf>
    <xf numFmtId="0" fontId="41" fillId="14" borderId="74" xfId="0" applyFont="1" applyFill="1" applyBorder="1" applyAlignment="1">
      <alignment vertical="center"/>
    </xf>
    <xf numFmtId="0" fontId="59" fillId="15" borderId="55" xfId="0" applyFont="1" applyFill="1" applyBorder="1" applyAlignment="1">
      <alignment vertical="center"/>
    </xf>
    <xf numFmtId="0" fontId="59" fillId="15" borderId="56" xfId="0" applyFont="1" applyFill="1" applyBorder="1" applyAlignment="1">
      <alignment vertical="center"/>
    </xf>
    <xf numFmtId="0" fontId="59" fillId="15" borderId="57" xfId="0" applyFont="1" applyFill="1" applyBorder="1" applyAlignment="1">
      <alignment horizontal="center" vertical="center"/>
    </xf>
    <xf numFmtId="16" fontId="59" fillId="15" borderId="71" xfId="0" applyNumberFormat="1" applyFont="1" applyFill="1" applyBorder="1" applyAlignment="1">
      <alignment vertical="center"/>
    </xf>
    <xf numFmtId="16" fontId="59" fillId="15" borderId="72" xfId="0" applyNumberFormat="1" applyFont="1" applyFill="1" applyBorder="1" applyAlignment="1">
      <alignment vertical="center"/>
    </xf>
    <xf numFmtId="0" fontId="59" fillId="15" borderId="74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/>
    </xf>
    <xf numFmtId="0" fontId="59" fillId="4" borderId="0" xfId="0" applyFont="1" applyFill="1"/>
    <xf numFmtId="0" fontId="41" fillId="4" borderId="17" xfId="0" applyFont="1" applyFill="1" applyBorder="1" applyAlignment="1">
      <alignment vertical="center"/>
    </xf>
    <xf numFmtId="0" fontId="41" fillId="4" borderId="57" xfId="0" applyFont="1" applyFill="1" applyBorder="1" applyAlignment="1">
      <alignment vertical="center"/>
    </xf>
    <xf numFmtId="0" fontId="41" fillId="4" borderId="57" xfId="0" applyFont="1" applyFill="1" applyBorder="1" applyAlignment="1">
      <alignment horizontal="center" wrapText="1"/>
    </xf>
    <xf numFmtId="0" fontId="41" fillId="4" borderId="57" xfId="0" applyFont="1" applyFill="1" applyBorder="1" applyAlignment="1">
      <alignment horizontal="center"/>
    </xf>
    <xf numFmtId="0" fontId="47" fillId="4" borderId="0" xfId="0" applyFont="1" applyFill="1"/>
    <xf numFmtId="0" fontId="41" fillId="4" borderId="29" xfId="0" applyFont="1" applyFill="1" applyBorder="1" applyAlignment="1">
      <alignment vertical="center"/>
    </xf>
    <xf numFmtId="0" fontId="41" fillId="4" borderId="25" xfId="0" applyFont="1" applyFill="1" applyBorder="1" applyAlignment="1">
      <alignment vertical="center" wrapText="1"/>
    </xf>
    <xf numFmtId="0" fontId="41" fillId="4" borderId="24" xfId="0" applyFont="1" applyFill="1" applyBorder="1" applyAlignment="1">
      <alignment horizontal="center" vertical="center"/>
    </xf>
    <xf numFmtId="0" fontId="41" fillId="4" borderId="24" xfId="0" applyFont="1" applyFill="1" applyBorder="1" applyAlignment="1">
      <alignment vertical="center"/>
    </xf>
    <xf numFmtId="0" fontId="41" fillId="4" borderId="26" xfId="0" applyFont="1" applyFill="1" applyBorder="1" applyAlignment="1">
      <alignment vertical="center"/>
    </xf>
    <xf numFmtId="0" fontId="65" fillId="4" borderId="24" xfId="0" applyFont="1" applyFill="1" applyBorder="1" applyAlignment="1">
      <alignment horizontal="center" vertical="center"/>
    </xf>
    <xf numFmtId="0" fontId="40" fillId="4" borderId="57" xfId="0" applyFont="1" applyFill="1" applyBorder="1" applyAlignment="1">
      <alignment vertical="center" wrapText="1"/>
    </xf>
    <xf numFmtId="0" fontId="41" fillId="4" borderId="56" xfId="0" applyFont="1" applyFill="1" applyBorder="1" applyAlignment="1">
      <alignment horizontal="center" vertical="center"/>
    </xf>
    <xf numFmtId="0" fontId="41" fillId="4" borderId="56" xfId="0" applyFont="1" applyFill="1" applyBorder="1" applyAlignment="1">
      <alignment vertical="center"/>
    </xf>
    <xf numFmtId="0" fontId="65" fillId="4" borderId="56" xfId="0" applyFont="1" applyFill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/>
    </xf>
    <xf numFmtId="0" fontId="41" fillId="4" borderId="25" xfId="0" applyFont="1" applyFill="1" applyBorder="1" applyAlignment="1">
      <alignment vertical="center"/>
    </xf>
    <xf numFmtId="0" fontId="41" fillId="4" borderId="57" xfId="0" applyFont="1" applyFill="1" applyBorder="1" applyAlignment="1">
      <alignment horizontal="center" vertical="center"/>
    </xf>
    <xf numFmtId="0" fontId="41" fillId="4" borderId="56" xfId="0" applyFont="1" applyFill="1" applyBorder="1" applyAlignment="1">
      <alignment horizontal="center" wrapText="1"/>
    </xf>
    <xf numFmtId="0" fontId="41" fillId="4" borderId="56" xfId="0" applyFont="1" applyFill="1" applyBorder="1" applyAlignment="1">
      <alignment wrapText="1"/>
    </xf>
    <xf numFmtId="0" fontId="41" fillId="4" borderId="57" xfId="0" applyFont="1" applyFill="1" applyBorder="1" applyAlignment="1">
      <alignment wrapText="1"/>
    </xf>
    <xf numFmtId="0" fontId="41" fillId="4" borderId="56" xfId="0" applyFont="1" applyFill="1" applyBorder="1" applyAlignment="1">
      <alignment horizontal="center"/>
    </xf>
    <xf numFmtId="0" fontId="41" fillId="4" borderId="56" xfId="0" applyFont="1" applyFill="1" applyBorder="1"/>
    <xf numFmtId="0" fontId="41" fillId="4" borderId="17" xfId="0" applyFont="1" applyFill="1" applyBorder="1" applyAlignment="1">
      <alignment horizontal="center"/>
    </xf>
    <xf numFmtId="0" fontId="41" fillId="4" borderId="25" xfId="0" applyFont="1" applyFill="1" applyBorder="1" applyAlignment="1">
      <alignment horizontal="center"/>
    </xf>
    <xf numFmtId="0" fontId="41" fillId="4" borderId="16" xfId="0" applyFont="1" applyFill="1" applyBorder="1" applyAlignment="1">
      <alignment vertical="center"/>
    </xf>
    <xf numFmtId="0" fontId="41" fillId="4" borderId="57" xfId="0" applyFont="1" applyFill="1" applyBorder="1" applyAlignment="1">
      <alignment horizontal="center" vertical="center" wrapText="1"/>
    </xf>
    <xf numFmtId="0" fontId="66" fillId="0" borderId="0" xfId="10" applyFont="1"/>
    <xf numFmtId="0" fontId="41" fillId="4" borderId="15" xfId="0" applyFont="1" applyFill="1" applyBorder="1"/>
    <xf numFmtId="0" fontId="67" fillId="0" borderId="0" xfId="0" applyFont="1"/>
    <xf numFmtId="0" fontId="68" fillId="0" borderId="0" xfId="0" applyFont="1"/>
    <xf numFmtId="49" fontId="10" fillId="13" borderId="57" xfId="10" applyNumberFormat="1" applyFont="1" applyFill="1" applyBorder="1"/>
    <xf numFmtId="0" fontId="10" fillId="13" borderId="57" xfId="10" applyFont="1" applyFill="1" applyBorder="1"/>
    <xf numFmtId="0" fontId="6" fillId="13" borderId="57" xfId="0" applyFont="1" applyFill="1" applyBorder="1" applyAlignment="1">
      <alignment horizontal="center"/>
    </xf>
    <xf numFmtId="0" fontId="6" fillId="13" borderId="57" xfId="0" applyFont="1" applyFill="1" applyBorder="1"/>
    <xf numFmtId="0" fontId="9" fillId="0" borderId="0" xfId="0" applyFont="1"/>
    <xf numFmtId="49" fontId="10" fillId="0" borderId="57" xfId="10" applyNumberFormat="1" applyFont="1" applyBorder="1"/>
    <xf numFmtId="0" fontId="10" fillId="0" borderId="57" xfId="10" applyFont="1" applyBorder="1"/>
    <xf numFmtId="0" fontId="6" fillId="0" borderId="57" xfId="0" applyFont="1" applyBorder="1"/>
    <xf numFmtId="0" fontId="12" fillId="0" borderId="0" xfId="0" applyFont="1"/>
    <xf numFmtId="0" fontId="6" fillId="13" borderId="57" xfId="0" applyFont="1" applyFill="1" applyBorder="1" applyAlignment="1">
      <alignment horizontal="center" vertical="center"/>
    </xf>
    <xf numFmtId="0" fontId="40" fillId="4" borderId="57" xfId="0" applyFont="1" applyFill="1" applyBorder="1" applyAlignment="1">
      <alignment horizontal="center" vertical="center" wrapText="1"/>
    </xf>
    <xf numFmtId="0" fontId="40" fillId="4" borderId="57" xfId="0" applyFont="1" applyFill="1" applyBorder="1"/>
    <xf numFmtId="0" fontId="40" fillId="4" borderId="57" xfId="0" applyFont="1" applyFill="1" applyBorder="1" applyAlignment="1">
      <alignment wrapText="1"/>
    </xf>
    <xf numFmtId="0" fontId="40" fillId="4" borderId="17" xfId="0" applyFont="1" applyFill="1" applyBorder="1"/>
    <xf numFmtId="0" fontId="40" fillId="4" borderId="57" xfId="0" applyFont="1" applyFill="1" applyBorder="1" applyAlignment="1">
      <alignment horizontal="left" wrapText="1"/>
    </xf>
    <xf numFmtId="0" fontId="40" fillId="4" borderId="57" xfId="0" applyFont="1" applyFill="1" applyBorder="1" applyAlignment="1">
      <alignment vertical="center"/>
    </xf>
    <xf numFmtId="0" fontId="40" fillId="13" borderId="57" xfId="0" applyFont="1" applyFill="1" applyBorder="1" applyAlignment="1">
      <alignment wrapText="1"/>
    </xf>
    <xf numFmtId="0" fontId="63" fillId="4" borderId="57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vertical="center"/>
    </xf>
    <xf numFmtId="0" fontId="69" fillId="0" borderId="0" xfId="0" applyFont="1"/>
    <xf numFmtId="0" fontId="0" fillId="4" borderId="0" xfId="0" applyFill="1"/>
    <xf numFmtId="0" fontId="9" fillId="0" borderId="5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165" fontId="2" fillId="0" borderId="0" xfId="4" applyNumberFormat="1" applyFont="1" applyBorder="1" applyAlignment="1" applyProtection="1">
      <alignment horizontal="left" vertical="center" wrapText="1" indent="1"/>
    </xf>
    <xf numFmtId="165" fontId="2" fillId="0" borderId="0" xfId="4" applyNumberFormat="1" applyFont="1" applyBorder="1" applyAlignment="1" applyProtection="1">
      <alignment horizontal="right" vertical="center"/>
    </xf>
    <xf numFmtId="0" fontId="68" fillId="4" borderId="0" xfId="0" applyFont="1" applyFill="1"/>
    <xf numFmtId="0" fontId="67" fillId="0" borderId="0" xfId="19" applyFont="1"/>
    <xf numFmtId="0" fontId="42" fillId="0" borderId="0" xfId="19" applyFont="1"/>
    <xf numFmtId="0" fontId="42" fillId="0" borderId="0" xfId="19" applyFont="1" applyAlignment="1">
      <alignment horizontal="center"/>
    </xf>
    <xf numFmtId="0" fontId="41" fillId="0" borderId="57" xfId="19" applyFont="1" applyBorder="1" applyAlignment="1">
      <alignment horizontal="center" vertical="center" wrapText="1"/>
    </xf>
    <xf numFmtId="0" fontId="41" fillId="0" borderId="57" xfId="19" applyFont="1" applyBorder="1" applyAlignment="1">
      <alignment vertical="center"/>
    </xf>
    <xf numFmtId="0" fontId="41" fillId="0" borderId="57" xfId="19" applyFont="1" applyBorder="1"/>
    <xf numFmtId="0" fontId="42" fillId="0" borderId="57" xfId="19" applyFont="1" applyBorder="1"/>
    <xf numFmtId="164" fontId="70" fillId="2" borderId="1" xfId="16" applyNumberFormat="1" applyFont="1" applyFill="1" applyBorder="1">
      <alignment vertical="center"/>
    </xf>
    <xf numFmtId="164" fontId="70" fillId="2" borderId="2" xfId="16" applyNumberFormat="1" applyFont="1" applyFill="1" applyBorder="1" applyAlignment="1">
      <alignment horizontal="right" vertical="center"/>
    </xf>
    <xf numFmtId="0" fontId="71" fillId="0" borderId="57" xfId="19" applyFont="1" applyBorder="1"/>
    <xf numFmtId="0" fontId="41" fillId="0" borderId="57" xfId="19" applyFont="1" applyBorder="1" applyAlignment="1">
      <alignment horizontal="center"/>
    </xf>
    <xf numFmtId="0" fontId="42" fillId="0" borderId="57" xfId="19" applyFont="1" applyBorder="1" applyAlignment="1">
      <alignment horizontal="center"/>
    </xf>
    <xf numFmtId="0" fontId="41" fillId="0" borderId="0" xfId="19" applyFont="1" applyAlignment="1">
      <alignment horizontal="center"/>
    </xf>
    <xf numFmtId="0" fontId="41" fillId="0" borderId="0" xfId="19" applyFont="1"/>
    <xf numFmtId="0" fontId="59" fillId="0" borderId="57" xfId="19" applyFont="1" applyBorder="1" applyAlignment="1">
      <alignment horizontal="center" vertical="center"/>
    </xf>
    <xf numFmtId="0" fontId="59" fillId="0" borderId="57" xfId="19" applyFont="1" applyBorder="1" applyAlignment="1">
      <alignment vertical="center"/>
    </xf>
    <xf numFmtId="0" fontId="53" fillId="0" borderId="57" xfId="19" applyFont="1" applyBorder="1" applyAlignment="1">
      <alignment vertical="center"/>
    </xf>
    <xf numFmtId="0" fontId="53" fillId="0" borderId="0" xfId="19" applyFont="1" applyAlignment="1">
      <alignment vertical="center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72" fillId="0" borderId="11" xfId="0" applyFont="1" applyBorder="1" applyProtection="1">
      <protection locked="0"/>
    </xf>
    <xf numFmtId="0" fontId="40" fillId="0" borderId="57" xfId="19" applyFont="1" applyBorder="1" applyAlignment="1">
      <alignment horizontal="center" vertical="center" wrapText="1"/>
    </xf>
    <xf numFmtId="0" fontId="29" fillId="0" borderId="3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41" fillId="0" borderId="78" xfId="0" applyFont="1" applyBorder="1" applyAlignment="1">
      <alignment horizontal="center" vertical="center" wrapText="1"/>
    </xf>
    <xf numFmtId="0" fontId="41" fillId="0" borderId="67" xfId="0" quotePrefix="1" applyFont="1" applyBorder="1" applyAlignment="1">
      <alignment horizontal="left" vertical="center" wrapText="1"/>
    </xf>
    <xf numFmtId="0" fontId="41" fillId="0" borderId="79" xfId="0" applyFont="1" applyBorder="1" applyAlignment="1">
      <alignment horizontal="center" vertical="center" wrapText="1"/>
    </xf>
    <xf numFmtId="0" fontId="41" fillId="0" borderId="57" xfId="0" quotePrefix="1" applyFont="1" applyBorder="1" applyAlignment="1">
      <alignment horizontal="left" vertical="center" wrapText="1"/>
    </xf>
    <xf numFmtId="0" fontId="41" fillId="0" borderId="79" xfId="0" applyFont="1" applyBorder="1" applyAlignment="1">
      <alignment horizontal="center" wrapText="1"/>
    </xf>
    <xf numFmtId="0" fontId="41" fillId="0" borderId="57" xfId="0" applyFont="1" applyBorder="1" applyAlignment="1">
      <alignment horizontal="left" vertical="center" wrapText="1"/>
    </xf>
    <xf numFmtId="168" fontId="41" fillId="0" borderId="79" xfId="0" applyNumberFormat="1" applyFont="1" applyBorder="1" applyAlignment="1">
      <alignment horizontal="center" vertical="center" wrapText="1"/>
    </xf>
    <xf numFmtId="168" fontId="41" fillId="0" borderId="80" xfId="0" applyNumberFormat="1" applyFont="1" applyBorder="1" applyAlignment="1">
      <alignment horizontal="center" vertical="center" wrapText="1"/>
    </xf>
    <xf numFmtId="0" fontId="41" fillId="0" borderId="70" xfId="0" quotePrefix="1" applyFont="1" applyBorder="1" applyAlignment="1">
      <alignment horizontal="left" vertical="center" wrapText="1"/>
    </xf>
    <xf numFmtId="49" fontId="41" fillId="0" borderId="78" xfId="0" applyNumberFormat="1" applyFont="1" applyBorder="1" applyAlignment="1">
      <alignment horizontal="left" vertical="center"/>
    </xf>
    <xf numFmtId="0" fontId="41" fillId="0" borderId="81" xfId="0" quotePrefix="1" applyFont="1" applyBorder="1" applyAlignment="1">
      <alignment horizontal="left" vertical="center" wrapText="1"/>
    </xf>
    <xf numFmtId="49" fontId="41" fillId="0" borderId="82" xfId="0" applyNumberFormat="1" applyFont="1" applyBorder="1" applyAlignment="1">
      <alignment horizontal="left" vertical="center"/>
    </xf>
    <xf numFmtId="0" fontId="41" fillId="0" borderId="83" xfId="0" quotePrefix="1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1" fillId="0" borderId="84" xfId="0" applyFont="1" applyBorder="1" applyAlignment="1">
      <alignment vertical="center"/>
    </xf>
    <xf numFmtId="0" fontId="41" fillId="0" borderId="8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41" fillId="0" borderId="35" xfId="0" quotePrefix="1" applyFont="1" applyBorder="1" applyAlignment="1">
      <alignment horizontal="center" vertical="center"/>
    </xf>
    <xf numFmtId="0" fontId="41" fillId="0" borderId="36" xfId="0" quotePrefix="1" applyFont="1" applyBorder="1" applyAlignment="1">
      <alignment horizontal="center" vertical="center"/>
    </xf>
    <xf numFmtId="0" fontId="41" fillId="0" borderId="86" xfId="0" quotePrefix="1" applyFont="1" applyBorder="1" applyAlignment="1">
      <alignment horizontal="center" vertical="center"/>
    </xf>
    <xf numFmtId="0" fontId="41" fillId="0" borderId="66" xfId="0" quotePrefix="1" applyFont="1" applyBorder="1" applyAlignment="1">
      <alignment horizontal="center" vertical="center"/>
    </xf>
    <xf numFmtId="1" fontId="41" fillId="0" borderId="66" xfId="0" quotePrefix="1" applyNumberFormat="1" applyFont="1" applyBorder="1" applyAlignment="1">
      <alignment horizontal="center" vertical="center"/>
    </xf>
    <xf numFmtId="0" fontId="41" fillId="0" borderId="67" xfId="0" quotePrefix="1" applyFont="1" applyBorder="1" applyAlignment="1">
      <alignment horizontal="center" vertical="center"/>
    </xf>
    <xf numFmtId="3" fontId="41" fillId="0" borderId="66" xfId="0" quotePrefix="1" applyNumberFormat="1" applyFont="1" applyBorder="1" applyAlignment="1">
      <alignment horizontal="center" vertical="center"/>
    </xf>
    <xf numFmtId="1" fontId="41" fillId="0" borderId="56" xfId="0" quotePrefix="1" applyNumberFormat="1" applyFont="1" applyBorder="1" applyAlignment="1">
      <alignment horizontal="center" vertical="center"/>
    </xf>
    <xf numFmtId="3" fontId="41" fillId="0" borderId="56" xfId="0" quotePrefix="1" applyNumberFormat="1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wrapText="1"/>
    </xf>
    <xf numFmtId="1" fontId="3" fillId="0" borderId="70" xfId="0" quotePrefix="1" applyNumberFormat="1" applyFont="1" applyBorder="1" applyAlignment="1">
      <alignment horizontal="center" vertical="center"/>
    </xf>
    <xf numFmtId="0" fontId="3" fillId="0" borderId="54" xfId="0" quotePrefix="1" applyFont="1" applyBorder="1" applyAlignment="1">
      <alignment horizontal="center" vertical="center"/>
    </xf>
    <xf numFmtId="3" fontId="3" fillId="0" borderId="70" xfId="0" quotePrefix="1" applyNumberFormat="1" applyFont="1" applyBorder="1" applyAlignment="1">
      <alignment horizontal="center" vertical="center"/>
    </xf>
    <xf numFmtId="0" fontId="41" fillId="0" borderId="77" xfId="0" applyFont="1" applyBorder="1" applyAlignment="1">
      <alignment vertical="center" wrapText="1"/>
    </xf>
    <xf numFmtId="1" fontId="41" fillId="0" borderId="35" xfId="0" quotePrefix="1" applyNumberFormat="1" applyFont="1" applyBorder="1" applyAlignment="1">
      <alignment horizontal="center" vertical="center"/>
    </xf>
    <xf numFmtId="3" fontId="41" fillId="0" borderId="86" xfId="0" quotePrefix="1" applyNumberFormat="1" applyFont="1" applyBorder="1" applyAlignment="1">
      <alignment horizontal="center" vertical="center"/>
    </xf>
    <xf numFmtId="1" fontId="3" fillId="0" borderId="54" xfId="0" quotePrefix="1" applyNumberFormat="1" applyFont="1" applyBorder="1" applyAlignment="1">
      <alignment horizontal="center" vertical="center"/>
    </xf>
    <xf numFmtId="0" fontId="3" fillId="0" borderId="70" xfId="0" quotePrefix="1" applyFont="1" applyBorder="1" applyAlignment="1">
      <alignment horizontal="center" vertical="center"/>
    </xf>
    <xf numFmtId="0" fontId="3" fillId="0" borderId="66" xfId="0" quotePrefix="1" applyFont="1" applyBorder="1" applyAlignment="1">
      <alignment horizontal="center" vertical="center"/>
    </xf>
    <xf numFmtId="1" fontId="3" fillId="0" borderId="66" xfId="0" quotePrefix="1" applyNumberFormat="1" applyFont="1" applyBorder="1" applyAlignment="1">
      <alignment horizontal="center" vertical="center"/>
    </xf>
    <xf numFmtId="3" fontId="3" fillId="0" borderId="66" xfId="0" quotePrefix="1" applyNumberFormat="1" applyFont="1" applyBorder="1" applyAlignment="1">
      <alignment horizontal="center" vertical="center"/>
    </xf>
    <xf numFmtId="0" fontId="41" fillId="0" borderId="57" xfId="0" quotePrefix="1" applyFont="1" applyBorder="1" applyAlignment="1">
      <alignment horizontal="center" vertical="center" wrapText="1"/>
    </xf>
    <xf numFmtId="49" fontId="7" fillId="0" borderId="78" xfId="0" applyNumberFormat="1" applyFont="1" applyBorder="1" applyAlignment="1">
      <alignment vertical="top"/>
    </xf>
    <xf numFmtId="0" fontId="7" fillId="0" borderId="89" xfId="0" applyFont="1" applyBorder="1" applyAlignment="1">
      <alignment vertical="top"/>
    </xf>
    <xf numFmtId="0" fontId="7" fillId="0" borderId="57" xfId="0" quotePrefix="1" applyFont="1" applyBorder="1" applyAlignment="1">
      <alignment horizontal="center" vertical="center" wrapText="1"/>
    </xf>
    <xf numFmtId="0" fontId="7" fillId="0" borderId="57" xfId="0" quotePrefix="1" applyFont="1" applyBorder="1" applyAlignment="1">
      <alignment horizontal="center" vertical="center"/>
    </xf>
    <xf numFmtId="0" fontId="7" fillId="0" borderId="58" xfId="0" applyFont="1" applyBorder="1" applyAlignment="1">
      <alignment vertical="top"/>
    </xf>
    <xf numFmtId="1" fontId="7" fillId="0" borderId="57" xfId="0" quotePrefix="1" applyNumberFormat="1" applyFont="1" applyBorder="1" applyAlignment="1">
      <alignment horizontal="center" vertical="center" wrapText="1"/>
    </xf>
    <xf numFmtId="1" fontId="7" fillId="0" borderId="57" xfId="0" quotePrefix="1" applyNumberFormat="1" applyFont="1" applyBorder="1" applyAlignment="1">
      <alignment horizontal="center" vertical="center"/>
    </xf>
    <xf numFmtId="0" fontId="7" fillId="4" borderId="58" xfId="0" applyFont="1" applyFill="1" applyBorder="1" applyAlignment="1">
      <alignment vertical="top"/>
    </xf>
    <xf numFmtId="0" fontId="73" fillId="0" borderId="57" xfId="0" applyFont="1" applyBorder="1" applyAlignment="1">
      <alignment horizontal="center" vertical="center" wrapText="1"/>
    </xf>
    <xf numFmtId="49" fontId="7" fillId="0" borderId="82" xfId="0" applyNumberFormat="1" applyFont="1" applyBorder="1" applyAlignment="1">
      <alignment vertical="top"/>
    </xf>
    <xf numFmtId="0" fontId="7" fillId="0" borderId="55" xfId="0" applyFont="1" applyBorder="1" applyAlignment="1">
      <alignment vertical="top"/>
    </xf>
    <xf numFmtId="0" fontId="73" fillId="17" borderId="82" xfId="0" applyFont="1" applyFill="1" applyBorder="1" applyAlignment="1">
      <alignment horizontal="left" vertical="center"/>
    </xf>
    <xf numFmtId="1" fontId="30" fillId="17" borderId="57" xfId="0" quotePrefix="1" applyNumberFormat="1" applyFont="1" applyFill="1" applyBorder="1" applyAlignment="1">
      <alignment horizontal="center" vertical="center" wrapText="1"/>
    </xf>
    <xf numFmtId="1" fontId="30" fillId="17" borderId="57" xfId="0" quotePrefix="1" applyNumberFormat="1" applyFont="1" applyFill="1" applyBorder="1" applyAlignment="1">
      <alignment horizontal="center" vertical="center"/>
    </xf>
    <xf numFmtId="0" fontId="31" fillId="0" borderId="58" xfId="0" applyFont="1" applyBorder="1"/>
    <xf numFmtId="0" fontId="7" fillId="0" borderId="78" xfId="0" applyFont="1" applyBorder="1" applyAlignment="1">
      <alignment horizontal="left" vertical="top"/>
    </xf>
    <xf numFmtId="0" fontId="7" fillId="0" borderId="65" xfId="0" applyFont="1" applyBorder="1" applyAlignment="1">
      <alignment horizontal="left" vertical="top"/>
    </xf>
    <xf numFmtId="1" fontId="41" fillId="0" borderId="57" xfId="0" quotePrefix="1" applyNumberFormat="1" applyFont="1" applyBorder="1" applyAlignment="1">
      <alignment horizontal="center" vertical="center"/>
    </xf>
    <xf numFmtId="0" fontId="7" fillId="0" borderId="79" xfId="0" applyFont="1" applyBorder="1" applyAlignment="1">
      <alignment horizontal="left" vertical="top"/>
    </xf>
    <xf numFmtId="0" fontId="7" fillId="0" borderId="55" xfId="0" quotePrefix="1" applyFont="1" applyBorder="1" applyAlignment="1">
      <alignment horizontal="left" vertical="top"/>
    </xf>
    <xf numFmtId="0" fontId="41" fillId="0" borderId="57" xfId="0" quotePrefix="1" applyFont="1" applyBorder="1" applyAlignment="1">
      <alignment horizontal="center"/>
    </xf>
    <xf numFmtId="1" fontId="41" fillId="0" borderId="57" xfId="0" quotePrefix="1" applyNumberFormat="1" applyFont="1" applyBorder="1" applyAlignment="1">
      <alignment horizontal="center"/>
    </xf>
    <xf numFmtId="0" fontId="7" fillId="4" borderId="57" xfId="0" quotePrefix="1" applyFont="1" applyFill="1" applyBorder="1" applyAlignment="1">
      <alignment horizontal="center" vertical="center" wrapText="1"/>
    </xf>
    <xf numFmtId="0" fontId="59" fillId="4" borderId="57" xfId="0" quotePrefix="1" applyFont="1" applyFill="1" applyBorder="1" applyAlignment="1">
      <alignment horizontal="center"/>
    </xf>
    <xf numFmtId="0" fontId="7" fillId="0" borderId="57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wrapText="1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7" fillId="0" borderId="90" xfId="0" applyFont="1" applyBorder="1" applyAlignment="1">
      <alignment horizontal="left"/>
    </xf>
    <xf numFmtId="0" fontId="7" fillId="4" borderId="57" xfId="0" applyFont="1" applyFill="1" applyBorder="1" applyAlignment="1">
      <alignment horizontal="center"/>
    </xf>
    <xf numFmtId="0" fontId="7" fillId="0" borderId="55" xfId="0" applyFont="1" applyBorder="1"/>
    <xf numFmtId="0" fontId="30" fillId="17" borderId="55" xfId="0" applyFont="1" applyFill="1" applyBorder="1"/>
    <xf numFmtId="1" fontId="30" fillId="17" borderId="57" xfId="0" applyNumberFormat="1" applyFont="1" applyFill="1" applyBorder="1"/>
    <xf numFmtId="0" fontId="0" fillId="0" borderId="57" xfId="0" applyBorder="1"/>
    <xf numFmtId="0" fontId="7" fillId="0" borderId="58" xfId="0" quotePrefix="1" applyFont="1" applyBorder="1" applyAlignment="1">
      <alignment horizontal="left" vertical="top"/>
    </xf>
    <xf numFmtId="1" fontId="0" fillId="0" borderId="57" xfId="0" applyNumberFormat="1" applyBorder="1"/>
    <xf numFmtId="0" fontId="7" fillId="0" borderId="58" xfId="0" applyFont="1" applyBorder="1" applyAlignment="1">
      <alignment horizontal="left" vertical="top"/>
    </xf>
    <xf numFmtId="0" fontId="7" fillId="0" borderId="58" xfId="0" quotePrefix="1" applyFont="1" applyBorder="1" applyAlignment="1">
      <alignment vertical="top"/>
    </xf>
    <xf numFmtId="1" fontId="0" fillId="0" borderId="26" xfId="0" applyNumberFormat="1" applyBorder="1"/>
    <xf numFmtId="0" fontId="31" fillId="17" borderId="91" xfId="0" applyFont="1" applyFill="1" applyBorder="1" applyAlignment="1">
      <alignment horizontal="left" vertical="center" wrapText="1"/>
    </xf>
    <xf numFmtId="0" fontId="31" fillId="0" borderId="85" xfId="0" applyFont="1" applyBorder="1" applyAlignment="1">
      <alignment horizontal="left" vertical="center" wrapText="1"/>
    </xf>
    <xf numFmtId="0" fontId="13" fillId="0" borderId="77" xfId="0" quotePrefix="1" applyFont="1" applyBorder="1" applyAlignment="1">
      <alignment horizontal="left" vertical="center" wrapText="1"/>
    </xf>
    <xf numFmtId="3" fontId="41" fillId="0" borderId="57" xfId="0" applyNumberFormat="1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3" fontId="6" fillId="0" borderId="55" xfId="0" applyNumberFormat="1" applyFont="1" applyBorder="1" applyAlignment="1">
      <alignment horizontal="center" vertical="center"/>
    </xf>
    <xf numFmtId="16" fontId="3" fillId="3" borderId="55" xfId="0" applyNumberFormat="1" applyFont="1" applyFill="1" applyBorder="1" applyAlignment="1">
      <alignment vertical="center"/>
    </xf>
    <xf numFmtId="1" fontId="41" fillId="0" borderId="57" xfId="0" applyNumberFormat="1" applyFont="1" applyBorder="1" applyAlignment="1">
      <alignment horizontal="center" vertical="center"/>
    </xf>
    <xf numFmtId="1" fontId="6" fillId="0" borderId="57" xfId="0" applyNumberFormat="1" applyFont="1" applyBorder="1" applyAlignment="1">
      <alignment horizontal="center" vertical="center"/>
    </xf>
    <xf numFmtId="0" fontId="7" fillId="0" borderId="79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3" fontId="41" fillId="4" borderId="57" xfId="0" applyNumberFormat="1" applyFont="1" applyFill="1" applyBorder="1" applyAlignment="1">
      <alignment horizontal="center" vertical="center"/>
    </xf>
    <xf numFmtId="3" fontId="41" fillId="0" borderId="55" xfId="0" applyNumberFormat="1" applyFont="1" applyBorder="1" applyAlignment="1">
      <alignment horizontal="center" vertical="center"/>
    </xf>
    <xf numFmtId="16" fontId="7" fillId="0" borderId="79" xfId="0" applyNumberFormat="1" applyFont="1" applyBorder="1" applyAlignment="1">
      <alignment horizontal="center" vertical="center"/>
    </xf>
    <xf numFmtId="3" fontId="41" fillId="0" borderId="58" xfId="0" applyNumberFormat="1" applyFont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3" fontId="7" fillId="4" borderId="57" xfId="0" applyNumberFormat="1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3" fontId="41" fillId="0" borderId="54" xfId="0" applyNumberFormat="1" applyFont="1" applyBorder="1" applyAlignment="1">
      <alignment horizontal="center" vertical="center"/>
    </xf>
    <xf numFmtId="3" fontId="41" fillId="0" borderId="69" xfId="0" applyNumberFormat="1" applyFont="1" applyBorder="1" applyAlignment="1">
      <alignment horizontal="center" vertical="center"/>
    </xf>
    <xf numFmtId="3" fontId="41" fillId="0" borderId="54" xfId="0" applyNumberFormat="1" applyFont="1" applyBorder="1" applyAlignment="1">
      <alignment horizontal="left" vertical="center"/>
    </xf>
    <xf numFmtId="3" fontId="41" fillId="0" borderId="36" xfId="0" applyNumberFormat="1" applyFont="1" applyBorder="1" applyAlignment="1">
      <alignment horizontal="center" vertical="center"/>
    </xf>
    <xf numFmtId="3" fontId="41" fillId="0" borderId="73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0" fontId="3" fillId="13" borderId="28" xfId="0" applyFont="1" applyFill="1" applyBorder="1" applyAlignment="1">
      <alignment horizontal="center" vertical="center"/>
    </xf>
    <xf numFmtId="3" fontId="3" fillId="13" borderId="28" xfId="0" applyNumberFormat="1" applyFont="1" applyFill="1" applyBorder="1" applyAlignment="1">
      <alignment horizontal="center" vertical="center"/>
    </xf>
    <xf numFmtId="1" fontId="41" fillId="13" borderId="57" xfId="0" applyNumberFormat="1" applyFont="1" applyFill="1" applyBorder="1" applyAlignment="1">
      <alignment horizontal="center" vertical="center"/>
    </xf>
    <xf numFmtId="3" fontId="41" fillId="13" borderId="57" xfId="0" applyNumberFormat="1" applyFont="1" applyFill="1" applyBorder="1" applyAlignment="1">
      <alignment horizontal="center" vertical="center"/>
    </xf>
    <xf numFmtId="0" fontId="7" fillId="0" borderId="79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16" fontId="7" fillId="0" borderId="79" xfId="0" quotePrefix="1" applyNumberFormat="1" applyFont="1" applyBorder="1" applyAlignment="1">
      <alignment horizontal="center" vertical="center" wrapText="1"/>
    </xf>
    <xf numFmtId="3" fontId="41" fillId="0" borderId="67" xfId="0" applyNumberFormat="1" applyFont="1" applyBorder="1" applyAlignment="1">
      <alignment horizontal="center" vertical="center"/>
    </xf>
    <xf numFmtId="3" fontId="41" fillId="4" borderId="67" xfId="0" applyNumberFormat="1" applyFont="1" applyFill="1" applyBorder="1" applyAlignment="1">
      <alignment horizontal="center" vertical="center"/>
    </xf>
    <xf numFmtId="16" fontId="7" fillId="0" borderId="94" xfId="0" quotePrefix="1" applyNumberFormat="1" applyFont="1" applyBorder="1" applyAlignment="1">
      <alignment horizontal="center" vertical="center" wrapText="1"/>
    </xf>
    <xf numFmtId="169" fontId="3" fillId="4" borderId="57" xfId="0" applyNumberFormat="1" applyFont="1" applyFill="1" applyBorder="1" applyAlignment="1">
      <alignment horizontal="center" vertical="center"/>
    </xf>
    <xf numFmtId="3" fontId="3" fillId="4" borderId="57" xfId="0" applyNumberFormat="1" applyFont="1" applyFill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13" borderId="65" xfId="0" applyFont="1" applyFill="1" applyBorder="1" applyAlignment="1">
      <alignment vertical="center"/>
    </xf>
    <xf numFmtId="0" fontId="41" fillId="6" borderId="66" xfId="0" applyFont="1" applyFill="1" applyBorder="1" applyAlignment="1">
      <alignment vertical="center"/>
    </xf>
    <xf numFmtId="0" fontId="41" fillId="6" borderId="67" xfId="0" applyFont="1" applyFill="1" applyBorder="1" applyAlignment="1">
      <alignment horizontal="center" vertical="center"/>
    </xf>
    <xf numFmtId="3" fontId="41" fillId="6" borderId="67" xfId="0" applyNumberFormat="1" applyFont="1" applyFill="1" applyBorder="1" applyAlignment="1">
      <alignment horizontal="center" vertical="center"/>
    </xf>
    <xf numFmtId="3" fontId="41" fillId="6" borderId="57" xfId="0" applyNumberFormat="1" applyFont="1" applyFill="1" applyBorder="1" applyAlignment="1">
      <alignment horizontal="center" vertical="center"/>
    </xf>
    <xf numFmtId="169" fontId="41" fillId="6" borderId="74" xfId="0" applyNumberFormat="1" applyFont="1" applyFill="1" applyBorder="1" applyAlignment="1">
      <alignment vertical="center"/>
    </xf>
    <xf numFmtId="3" fontId="41" fillId="6" borderId="74" xfId="0" applyNumberFormat="1" applyFont="1" applyFill="1" applyBorder="1" applyAlignment="1">
      <alignment vertical="center"/>
    </xf>
    <xf numFmtId="0" fontId="41" fillId="14" borderId="65" xfId="0" applyFont="1" applyFill="1" applyBorder="1" applyAlignment="1">
      <alignment vertical="center"/>
    </xf>
    <xf numFmtId="0" fontId="41" fillId="14" borderId="66" xfId="0" applyFont="1" applyFill="1" applyBorder="1" applyAlignment="1">
      <alignment vertical="center"/>
    </xf>
    <xf numFmtId="0" fontId="41" fillId="14" borderId="67" xfId="0" applyFont="1" applyFill="1" applyBorder="1" applyAlignment="1">
      <alignment horizontal="center" vertical="center"/>
    </xf>
    <xf numFmtId="3" fontId="41" fillId="14" borderId="67" xfId="0" applyNumberFormat="1" applyFont="1" applyFill="1" applyBorder="1" applyAlignment="1">
      <alignment horizontal="center" vertical="center"/>
    </xf>
    <xf numFmtId="3" fontId="41" fillId="14" borderId="57" xfId="0" applyNumberFormat="1" applyFont="1" applyFill="1" applyBorder="1" applyAlignment="1">
      <alignment horizontal="center" vertical="center"/>
    </xf>
    <xf numFmtId="0" fontId="59" fillId="15" borderId="65" xfId="0" applyFont="1" applyFill="1" applyBorder="1" applyAlignment="1">
      <alignment vertical="center"/>
    </xf>
    <xf numFmtId="0" fontId="59" fillId="15" borderId="66" xfId="0" applyFont="1" applyFill="1" applyBorder="1" applyAlignment="1">
      <alignment vertical="center"/>
    </xf>
    <xf numFmtId="0" fontId="59" fillId="15" borderId="67" xfId="0" applyFont="1" applyFill="1" applyBorder="1" applyAlignment="1">
      <alignment horizontal="center" vertical="center"/>
    </xf>
    <xf numFmtId="3" fontId="59" fillId="15" borderId="67" xfId="0" applyNumberFormat="1" applyFont="1" applyFill="1" applyBorder="1" applyAlignment="1">
      <alignment horizontal="center"/>
    </xf>
    <xf numFmtId="0" fontId="49" fillId="0" borderId="57" xfId="0" applyFont="1" applyBorder="1" applyAlignment="1" applyProtection="1">
      <alignment horizontal="left" vertical="center" wrapText="1"/>
      <protection locked="0"/>
    </xf>
    <xf numFmtId="1" fontId="77" fillId="0" borderId="57" xfId="0" applyNumberFormat="1" applyFont="1" applyBorder="1"/>
    <xf numFmtId="0" fontId="77" fillId="0" borderId="57" xfId="0" quotePrefix="1" applyFont="1" applyBorder="1" applyAlignment="1">
      <alignment horizontal="center" vertical="center"/>
    </xf>
    <xf numFmtId="0" fontId="41" fillId="0" borderId="87" xfId="0" applyFont="1" applyBorder="1"/>
    <xf numFmtId="0" fontId="41" fillId="0" borderId="97" xfId="0" quotePrefix="1" applyFont="1" applyBorder="1" applyAlignment="1">
      <alignment horizontal="center" vertical="center"/>
    </xf>
    <xf numFmtId="0" fontId="7" fillId="0" borderId="79" xfId="0" applyFont="1" applyBorder="1" applyAlignment="1">
      <alignment horizontal="left" vertical="top" wrapText="1"/>
    </xf>
    <xf numFmtId="0" fontId="7" fillId="0" borderId="83" xfId="0" applyFont="1" applyBorder="1" applyAlignment="1">
      <alignment vertical="top"/>
    </xf>
    <xf numFmtId="0" fontId="7" fillId="0" borderId="88" xfId="0" applyFont="1" applyBorder="1" applyAlignment="1">
      <alignment horizontal="left" vertical="top" wrapText="1"/>
    </xf>
    <xf numFmtId="0" fontId="7" fillId="0" borderId="89" xfId="0" applyFont="1" applyBorder="1" applyAlignment="1">
      <alignment horizontal="left" vertical="top" wrapText="1"/>
    </xf>
    <xf numFmtId="0" fontId="7" fillId="0" borderId="81" xfId="0" applyFont="1" applyBorder="1" applyAlignment="1">
      <alignment vertical="top"/>
    </xf>
    <xf numFmtId="0" fontId="7" fillId="0" borderId="88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 wrapText="1"/>
    </xf>
    <xf numFmtId="0" fontId="7" fillId="0" borderId="99" xfId="0" quotePrefix="1" applyFont="1" applyBorder="1" applyAlignment="1">
      <alignment horizontal="left" vertical="top"/>
    </xf>
    <xf numFmtId="0" fontId="7" fillId="0" borderId="99" xfId="0" applyFont="1" applyBorder="1" applyAlignment="1">
      <alignment horizontal="left" vertical="top"/>
    </xf>
    <xf numFmtId="0" fontId="7" fillId="0" borderId="88" xfId="0" applyFont="1" applyBorder="1" applyAlignment="1">
      <alignment horizontal="left"/>
    </xf>
    <xf numFmtId="0" fontId="7" fillId="0" borderId="96" xfId="0" applyFont="1" applyBorder="1" applyAlignment="1">
      <alignment horizontal="left" vertical="top"/>
    </xf>
    <xf numFmtId="0" fontId="7" fillId="0" borderId="100" xfId="0" applyFont="1" applyBorder="1" applyAlignment="1">
      <alignment horizontal="left" vertical="top"/>
    </xf>
    <xf numFmtId="0" fontId="7" fillId="0" borderId="101" xfId="0" applyFont="1" applyBorder="1" applyAlignment="1">
      <alignment horizontal="left" vertical="top"/>
    </xf>
    <xf numFmtId="165" fontId="2" fillId="0" borderId="1" xfId="4" applyNumberFormat="1" applyFont="1" applyBorder="1" applyAlignment="1" applyProtection="1">
      <alignment horizontal="center" vertical="center"/>
    </xf>
    <xf numFmtId="165" fontId="2" fillId="0" borderId="3" xfId="4" applyNumberFormat="1" applyFont="1" applyBorder="1" applyAlignment="1" applyProtection="1">
      <alignment horizontal="center" vertical="center"/>
    </xf>
    <xf numFmtId="3" fontId="52" fillId="4" borderId="16" xfId="0" applyNumberFormat="1" applyFont="1" applyFill="1" applyBorder="1" applyAlignment="1">
      <alignment horizontal="center" vertical="center"/>
    </xf>
    <xf numFmtId="3" fontId="40" fillId="4" borderId="57" xfId="0" applyNumberFormat="1" applyFont="1" applyFill="1" applyBorder="1" applyAlignment="1">
      <alignment horizontal="center"/>
    </xf>
    <xf numFmtId="3" fontId="40" fillId="13" borderId="57" xfId="0" applyNumberFormat="1" applyFont="1" applyFill="1" applyBorder="1" applyAlignment="1">
      <alignment horizontal="center"/>
    </xf>
    <xf numFmtId="3" fontId="40" fillId="4" borderId="17" xfId="0" applyNumberFormat="1" applyFont="1" applyFill="1" applyBorder="1" applyAlignment="1">
      <alignment horizontal="center" vertical="center"/>
    </xf>
    <xf numFmtId="3" fontId="40" fillId="4" borderId="57" xfId="0" applyNumberFormat="1" applyFont="1" applyFill="1" applyBorder="1" applyAlignment="1">
      <alignment horizontal="center" vertical="center"/>
    </xf>
    <xf numFmtId="4" fontId="40" fillId="4" borderId="57" xfId="0" applyNumberFormat="1" applyFont="1" applyFill="1" applyBorder="1"/>
    <xf numFmtId="4" fontId="40" fillId="13" borderId="57" xfId="0" applyNumberFormat="1" applyFont="1" applyFill="1" applyBorder="1"/>
    <xf numFmtId="1" fontId="52" fillId="4" borderId="16" xfId="0" applyNumberFormat="1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10" borderId="11" xfId="0" applyFont="1" applyFill="1" applyBorder="1" applyAlignment="1">
      <alignment horizontal="center" vertical="center"/>
    </xf>
    <xf numFmtId="164" fontId="1" fillId="2" borderId="57" xfId="11" applyNumberFormat="1" applyFont="1" applyFill="1" applyBorder="1">
      <alignment vertical="center"/>
    </xf>
    <xf numFmtId="0" fontId="24" fillId="0" borderId="57" xfId="6" applyBorder="1"/>
    <xf numFmtId="0" fontId="24" fillId="0" borderId="57" xfId="6" applyBorder="1" applyAlignment="1">
      <alignment vertical="center" wrapText="1"/>
    </xf>
    <xf numFmtId="0" fontId="24" fillId="4" borderId="57" xfId="6" applyFill="1" applyBorder="1" applyAlignment="1">
      <alignment vertical="center" wrapText="1"/>
    </xf>
    <xf numFmtId="0" fontId="27" fillId="4" borderId="57" xfId="0" applyFont="1" applyFill="1" applyBorder="1" applyAlignment="1">
      <alignment horizontal="left" vertical="center" wrapText="1"/>
    </xf>
    <xf numFmtId="0" fontId="24" fillId="0" borderId="57" xfId="6" applyBorder="1" applyAlignment="1"/>
    <xf numFmtId="3" fontId="24" fillId="0" borderId="57" xfId="6" applyNumberFormat="1" applyBorder="1"/>
    <xf numFmtId="0" fontId="24" fillId="0" borderId="57" xfId="6" applyBorder="1" applyAlignment="1">
      <alignment wrapText="1"/>
    </xf>
    <xf numFmtId="0" fontId="50" fillId="0" borderId="54" xfId="18" applyFont="1" applyBorder="1" applyAlignment="1">
      <alignment horizontal="center" vertical="center"/>
    </xf>
    <xf numFmtId="0" fontId="50" fillId="0" borderId="70" xfId="18" applyFont="1" applyBorder="1" applyAlignment="1">
      <alignment horizontal="center" vertical="center"/>
    </xf>
    <xf numFmtId="0" fontId="40" fillId="0" borderId="54" xfId="18" applyFont="1" applyBorder="1" applyAlignment="1">
      <alignment horizontal="center" vertical="center" wrapText="1"/>
    </xf>
    <xf numFmtId="0" fontId="49" fillId="0" borderId="57" xfId="18" applyFont="1" applyBorder="1" applyAlignment="1">
      <alignment horizontal="center" vertical="center"/>
    </xf>
    <xf numFmtId="0" fontId="29" fillId="0" borderId="57" xfId="0" applyFont="1" applyBorder="1" applyAlignment="1">
      <alignment horizontal="left" vertical="center" wrapText="1"/>
    </xf>
    <xf numFmtId="0" fontId="49" fillId="0" borderId="57" xfId="18" applyFont="1" applyBorder="1" applyAlignment="1">
      <alignment horizontal="centerContinuous" vertical="center"/>
    </xf>
    <xf numFmtId="0" fontId="17" fillId="0" borderId="57" xfId="0" applyFont="1" applyBorder="1" applyAlignment="1">
      <alignment horizontal="left" vertical="center" wrapText="1"/>
    </xf>
    <xf numFmtId="0" fontId="50" fillId="0" borderId="57" xfId="18" applyFont="1" applyBorder="1" applyAlignment="1">
      <alignment horizontal="centerContinuous" vertical="center" wrapText="1"/>
    </xf>
    <xf numFmtId="0" fontId="50" fillId="0" borderId="26" xfId="18" applyFont="1" applyBorder="1" applyAlignment="1">
      <alignment horizontal="centerContinuous" vertical="center" wrapText="1"/>
    </xf>
    <xf numFmtId="166" fontId="49" fillId="0" borderId="54" xfId="18" applyNumberFormat="1" applyFont="1" applyBorder="1" applyAlignment="1">
      <alignment horizontal="center" vertical="center"/>
    </xf>
    <xf numFmtId="166" fontId="49" fillId="0" borderId="104" xfId="18" applyNumberFormat="1" applyFont="1" applyBorder="1" applyAlignment="1">
      <alignment horizontal="center" vertical="center"/>
    </xf>
    <xf numFmtId="0" fontId="49" fillId="0" borderId="106" xfId="18" applyFont="1" applyBorder="1" applyAlignment="1">
      <alignment horizontal="centerContinuous" vertical="center"/>
    </xf>
    <xf numFmtId="166" fontId="49" fillId="0" borderId="106" xfId="18" applyNumberFormat="1" applyFont="1" applyBorder="1" applyAlignment="1">
      <alignment horizontal="center" vertical="center"/>
    </xf>
    <xf numFmtId="166" fontId="49" fillId="0" borderId="107" xfId="18" applyNumberFormat="1" applyFont="1" applyBorder="1" applyAlignment="1">
      <alignment horizontal="center" vertical="center"/>
    </xf>
    <xf numFmtId="166" fontId="49" fillId="0" borderId="108" xfId="18" applyNumberFormat="1" applyFont="1" applyBorder="1" applyAlignment="1">
      <alignment horizontal="center" vertical="center"/>
    </xf>
    <xf numFmtId="0" fontId="50" fillId="0" borderId="97" xfId="18" applyFont="1" applyBorder="1" applyAlignment="1">
      <alignment horizontal="centerContinuous" vertical="center" wrapText="1"/>
    </xf>
    <xf numFmtId="166" fontId="49" fillId="0" borderId="74" xfId="18" applyNumberFormat="1" applyFont="1" applyBorder="1" applyAlignment="1">
      <alignment horizontal="center" vertical="center"/>
    </xf>
    <xf numFmtId="166" fontId="49" fillId="0" borderId="114" xfId="18" applyNumberFormat="1" applyFont="1" applyBorder="1" applyAlignment="1">
      <alignment horizontal="center" vertical="center"/>
    </xf>
    <xf numFmtId="164" fontId="1" fillId="2" borderId="115" xfId="11" applyNumberFormat="1" applyFont="1" applyFill="1" applyBorder="1">
      <alignment vertical="center"/>
    </xf>
    <xf numFmtId="164" fontId="1" fillId="2" borderId="116" xfId="11" applyNumberFormat="1" applyFont="1" applyFill="1" applyBorder="1" applyAlignment="1">
      <alignment horizontal="right" vertical="center"/>
    </xf>
    <xf numFmtId="165" fontId="2" fillId="0" borderId="117" xfId="4" applyNumberFormat="1" applyFont="1" applyBorder="1" applyAlignment="1" applyProtection="1">
      <alignment horizontal="left" vertical="center" indent="1"/>
    </xf>
    <xf numFmtId="165" fontId="2" fillId="0" borderId="118" xfId="4" applyNumberFormat="1" applyFont="1" applyBorder="1" applyAlignment="1" applyProtection="1">
      <alignment horizontal="left" vertical="center" indent="1"/>
    </xf>
    <xf numFmtId="165" fontId="2" fillId="0" borderId="116" xfId="4" applyNumberFormat="1" applyFont="1" applyBorder="1" applyAlignment="1" applyProtection="1">
      <alignment horizontal="left" vertical="center" indent="1"/>
    </xf>
    <xf numFmtId="0" fontId="6" fillId="0" borderId="31" xfId="0" applyFont="1" applyBorder="1" applyAlignment="1">
      <alignment vertical="center"/>
    </xf>
    <xf numFmtId="0" fontId="6" fillId="0" borderId="119" xfId="0" applyFont="1" applyBorder="1" applyAlignment="1">
      <alignment vertical="center"/>
    </xf>
    <xf numFmtId="164" fontId="1" fillId="2" borderId="120" xfId="11" applyNumberFormat="1" applyFont="1" applyFill="1" applyBorder="1">
      <alignment vertical="center"/>
    </xf>
    <xf numFmtId="0" fontId="6" fillId="0" borderId="121" xfId="0" applyFont="1" applyBorder="1" applyAlignment="1">
      <alignment vertical="center"/>
    </xf>
    <xf numFmtId="0" fontId="6" fillId="0" borderId="90" xfId="0" applyFont="1" applyBorder="1" applyAlignment="1">
      <alignment vertical="center"/>
    </xf>
    <xf numFmtId="0" fontId="40" fillId="0" borderId="123" xfId="0" applyFont="1" applyBorder="1" applyAlignment="1">
      <alignment horizontal="center" vertical="center" wrapText="1"/>
    </xf>
    <xf numFmtId="0" fontId="3" fillId="0" borderId="96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0" fontId="3" fillId="0" borderId="109" xfId="0" quotePrefix="1" applyFont="1" applyBorder="1" applyAlignment="1">
      <alignment horizontal="center" vertical="center"/>
    </xf>
    <xf numFmtId="1" fontId="3" fillId="0" borderId="109" xfId="0" quotePrefix="1" applyNumberFormat="1" applyFont="1" applyBorder="1" applyAlignment="1">
      <alignment horizontal="center" vertical="center"/>
    </xf>
    <xf numFmtId="3" fontId="3" fillId="0" borderId="101" xfId="0" quotePrefix="1" applyNumberFormat="1" applyFont="1" applyBorder="1" applyAlignment="1">
      <alignment horizontal="center" vertical="center"/>
    </xf>
    <xf numFmtId="1" fontId="49" fillId="0" borderId="57" xfId="18" applyNumberFormat="1" applyFont="1" applyBorder="1" applyAlignment="1">
      <alignment horizontal="right" vertical="center"/>
    </xf>
    <xf numFmtId="1" fontId="49" fillId="0" borderId="57" xfId="18" applyNumberFormat="1" applyFont="1" applyBorder="1" applyAlignment="1">
      <alignment horizontal="center" vertical="center"/>
    </xf>
    <xf numFmtId="1" fontId="49" fillId="0" borderId="61" xfId="18" applyNumberFormat="1" applyFont="1" applyBorder="1" applyAlignment="1">
      <alignment horizontal="right" vertical="center"/>
    </xf>
    <xf numFmtId="1" fontId="49" fillId="0" borderId="67" xfId="18" applyNumberFormat="1" applyFont="1" applyBorder="1" applyAlignment="1">
      <alignment horizontal="right" vertical="center"/>
    </xf>
    <xf numFmtId="1" fontId="49" fillId="0" borderId="26" xfId="18" applyNumberFormat="1" applyFont="1" applyBorder="1" applyAlignment="1">
      <alignment horizontal="right" vertical="center"/>
    </xf>
    <xf numFmtId="1" fontId="49" fillId="0" borderId="61" xfId="18" applyNumberFormat="1" applyFont="1" applyBorder="1" applyAlignment="1">
      <alignment horizontal="center" vertical="center"/>
    </xf>
    <xf numFmtId="1" fontId="49" fillId="0" borderId="43" xfId="18" applyNumberFormat="1" applyFont="1" applyBorder="1" applyAlignment="1">
      <alignment horizontal="right" vertical="center"/>
    </xf>
    <xf numFmtId="1" fontId="49" fillId="0" borderId="41" xfId="18" applyNumberFormat="1" applyFont="1" applyBorder="1" applyAlignment="1">
      <alignment horizontal="right" vertical="center"/>
    </xf>
    <xf numFmtId="1" fontId="49" fillId="0" borderId="43" xfId="18" applyNumberFormat="1" applyFont="1" applyBorder="1" applyAlignment="1">
      <alignment horizontal="center" vertical="center"/>
    </xf>
    <xf numFmtId="1" fontId="49" fillId="0" borderId="45" xfId="18" applyNumberFormat="1" applyFont="1" applyBorder="1" applyAlignment="1">
      <alignment horizontal="right" vertical="center"/>
    </xf>
    <xf numFmtId="1" fontId="49" fillId="0" borderId="64" xfId="18" applyNumberFormat="1" applyFont="1" applyBorder="1" applyAlignment="1">
      <alignment horizontal="right" vertical="center"/>
    </xf>
    <xf numFmtId="1" fontId="49" fillId="0" borderId="8" xfId="18" applyNumberFormat="1" applyFont="1" applyBorder="1" applyAlignment="1">
      <alignment horizontal="right" vertical="center"/>
    </xf>
    <xf numFmtId="1" fontId="49" fillId="0" borderId="59" xfId="18" applyNumberFormat="1" applyFont="1" applyBorder="1" applyAlignment="1">
      <alignment horizontal="center" vertical="center"/>
    </xf>
    <xf numFmtId="1" fontId="49" fillId="0" borderId="63" xfId="18" applyNumberFormat="1" applyFont="1" applyBorder="1" applyAlignment="1">
      <alignment horizontal="center" vertical="center"/>
    </xf>
    <xf numFmtId="1" fontId="49" fillId="0" borderId="62" xfId="18" applyNumberFormat="1" applyFont="1" applyBorder="1" applyAlignment="1">
      <alignment horizontal="right" vertical="center"/>
    </xf>
    <xf numFmtId="1" fontId="49" fillId="0" borderId="28" xfId="18" applyNumberFormat="1" applyFont="1" applyBorder="1" applyAlignment="1">
      <alignment horizontal="right" vertical="center"/>
    </xf>
    <xf numFmtId="1" fontId="49" fillId="0" borderId="47" xfId="18" applyNumberFormat="1" applyFont="1" applyBorder="1" applyAlignment="1">
      <alignment horizontal="right" vertical="center"/>
    </xf>
    <xf numFmtId="1" fontId="49" fillId="0" borderId="102" xfId="18" applyNumberFormat="1" applyFont="1" applyBorder="1" applyAlignment="1">
      <alignment horizontal="right" vertical="center"/>
    </xf>
    <xf numFmtId="1" fontId="49" fillId="0" borderId="103" xfId="18" applyNumberFormat="1" applyFont="1" applyBorder="1" applyAlignment="1">
      <alignment horizontal="right" vertical="center"/>
    </xf>
    <xf numFmtId="1" fontId="49" fillId="0" borderId="54" xfId="18" applyNumberFormat="1" applyFont="1" applyBorder="1" applyAlignment="1">
      <alignment horizontal="center" vertical="center"/>
    </xf>
    <xf numFmtId="1" fontId="49" fillId="0" borderId="104" xfId="18" applyNumberFormat="1" applyFont="1" applyBorder="1" applyAlignment="1">
      <alignment horizontal="center" vertical="center"/>
    </xf>
    <xf numFmtId="1" fontId="49" fillId="0" borderId="106" xfId="18" applyNumberFormat="1" applyFont="1" applyBorder="1" applyAlignment="1">
      <alignment horizontal="right" vertical="center"/>
    </xf>
    <xf numFmtId="1" fontId="49" fillId="0" borderId="93" xfId="18" applyNumberFormat="1" applyFont="1" applyBorder="1" applyAlignment="1">
      <alignment horizontal="right" vertical="center"/>
    </xf>
    <xf numFmtId="1" fontId="49" fillId="0" borderId="106" xfId="18" applyNumberFormat="1" applyFont="1" applyBorder="1" applyAlignment="1">
      <alignment horizontal="center" vertical="center"/>
    </xf>
    <xf numFmtId="1" fontId="49" fillId="0" borderId="110" xfId="18" applyNumberFormat="1" applyFont="1" applyBorder="1" applyAlignment="1">
      <alignment horizontal="right" vertical="center"/>
    </xf>
    <xf numFmtId="1" fontId="49" fillId="0" borderId="111" xfId="18" applyNumberFormat="1" applyFont="1" applyBorder="1" applyAlignment="1">
      <alignment horizontal="right" vertical="center"/>
    </xf>
    <xf numFmtId="1" fontId="49" fillId="0" borderId="112" xfId="18" applyNumberFormat="1" applyFont="1" applyBorder="1" applyAlignment="1">
      <alignment horizontal="right" vertical="center"/>
    </xf>
    <xf numFmtId="1" fontId="49" fillId="0" borderId="74" xfId="18" applyNumberFormat="1" applyFont="1" applyBorder="1" applyAlignment="1">
      <alignment horizontal="center" vertical="center"/>
    </xf>
    <xf numFmtId="1" fontId="49" fillId="0" borderId="113" xfId="18" applyNumberFormat="1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wrapText="1"/>
    </xf>
    <xf numFmtId="1" fontId="49" fillId="4" borderId="57" xfId="18" applyNumberFormat="1" applyFont="1" applyFill="1" applyBorder="1" applyAlignment="1">
      <alignment horizontal="right" vertical="center"/>
    </xf>
    <xf numFmtId="165" fontId="2" fillId="0" borderId="0" xfId="4" applyNumberFormat="1" applyFont="1" applyBorder="1" applyAlignment="1" applyProtection="1">
      <alignment horizontal="left" vertical="center" indent="1"/>
    </xf>
    <xf numFmtId="0" fontId="25" fillId="3" borderId="0" xfId="1" applyFill="1" applyBorder="1" applyAlignment="1" applyProtection="1"/>
    <xf numFmtId="0" fontId="26" fillId="4" borderId="0" xfId="0" applyFont="1" applyFill="1" applyBorder="1"/>
    <xf numFmtId="0" fontId="26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0" fillId="4" borderId="0" xfId="0" applyFill="1" applyBorder="1"/>
    <xf numFmtId="164" fontId="1" fillId="2" borderId="15" xfId="11" applyNumberFormat="1" applyFont="1" applyFill="1" applyBorder="1">
      <alignment vertical="center"/>
    </xf>
    <xf numFmtId="0" fontId="24" fillId="0" borderId="0" xfId="6" applyBorder="1"/>
    <xf numFmtId="164" fontId="1" fillId="2" borderId="55" xfId="11" applyNumberFormat="1" applyFont="1" applyFill="1" applyBorder="1" applyAlignment="1">
      <alignment horizontal="right" vertical="center"/>
    </xf>
    <xf numFmtId="164" fontId="1" fillId="2" borderId="124" xfId="11" applyNumberFormat="1" applyFont="1" applyFill="1" applyBorder="1" applyAlignment="1">
      <alignment horizontal="right" vertical="center"/>
    </xf>
    <xf numFmtId="0" fontId="0" fillId="0" borderId="24" xfId="0" applyBorder="1"/>
    <xf numFmtId="0" fontId="0" fillId="0" borderId="26" xfId="0" applyBorder="1"/>
    <xf numFmtId="0" fontId="0" fillId="0" borderId="37" xfId="0" applyBorder="1"/>
    <xf numFmtId="1" fontId="41" fillId="0" borderId="109" xfId="0" quotePrefix="1" applyNumberFormat="1" applyFont="1" applyBorder="1" applyAlignment="1">
      <alignment horizontal="center" vertical="center"/>
    </xf>
    <xf numFmtId="3" fontId="3" fillId="0" borderId="121" xfId="0" quotePrefix="1" applyNumberFormat="1" applyFont="1" applyBorder="1" applyAlignment="1">
      <alignment horizontal="center" vertical="center"/>
    </xf>
    <xf numFmtId="0" fontId="41" fillId="0" borderId="126" xfId="0" applyFont="1" applyBorder="1" applyAlignment="1">
      <alignment horizontal="center" vertical="center" wrapText="1"/>
    </xf>
    <xf numFmtId="0" fontId="41" fillId="0" borderId="127" xfId="0" quotePrefix="1" applyFont="1" applyBorder="1" applyAlignment="1">
      <alignment horizontal="left" vertical="center" wrapText="1"/>
    </xf>
    <xf numFmtId="0" fontId="41" fillId="0" borderId="128" xfId="0" quotePrefix="1" applyFont="1" applyBorder="1" applyAlignment="1">
      <alignment horizontal="center" vertical="center"/>
    </xf>
    <xf numFmtId="1" fontId="41" fillId="0" borderId="128" xfId="0" quotePrefix="1" applyNumberFormat="1" applyFont="1" applyBorder="1" applyAlignment="1">
      <alignment horizontal="center" vertical="center"/>
    </xf>
    <xf numFmtId="0" fontId="41" fillId="0" borderId="127" xfId="0" quotePrefix="1" applyFont="1" applyBorder="1" applyAlignment="1">
      <alignment horizontal="center" vertical="center"/>
    </xf>
    <xf numFmtId="3" fontId="3" fillId="0" borderId="119" xfId="0" quotePrefix="1" applyNumberFormat="1" applyFont="1" applyBorder="1" applyAlignment="1">
      <alignment horizontal="center" vertical="center"/>
    </xf>
    <xf numFmtId="3" fontId="3" fillId="0" borderId="129" xfId="0" quotePrefix="1" applyNumberFormat="1" applyFont="1" applyBorder="1" applyAlignment="1">
      <alignment horizontal="center" vertical="center"/>
    </xf>
    <xf numFmtId="168" fontId="41" fillId="0" borderId="96" xfId="0" applyNumberFormat="1" applyFont="1" applyBorder="1" applyAlignment="1">
      <alignment horizontal="center" vertical="center" wrapText="1"/>
    </xf>
    <xf numFmtId="0" fontId="41" fillId="0" borderId="72" xfId="0" quotePrefix="1" applyFont="1" applyBorder="1" applyAlignment="1">
      <alignment horizontal="left" vertical="center" wrapText="1"/>
    </xf>
    <xf numFmtId="0" fontId="3" fillId="0" borderId="100" xfId="0" applyFont="1" applyBorder="1" applyAlignment="1">
      <alignment horizontal="center" vertical="center" wrapText="1"/>
    </xf>
    <xf numFmtId="1" fontId="3" fillId="0" borderId="72" xfId="0" quotePrefix="1" applyNumberFormat="1" applyFont="1" applyBorder="1" applyAlignment="1">
      <alignment horizontal="center" vertical="center"/>
    </xf>
    <xf numFmtId="0" fontId="59" fillId="0" borderId="74" xfId="0" quotePrefix="1" applyFont="1" applyBorder="1" applyAlignment="1">
      <alignment horizontal="center" vertical="center"/>
    </xf>
    <xf numFmtId="1" fontId="59" fillId="0" borderId="74" xfId="0" quotePrefix="1" applyNumberFormat="1" applyFont="1" applyBorder="1" applyAlignment="1">
      <alignment horizontal="center" vertical="center"/>
    </xf>
    <xf numFmtId="3" fontId="59" fillId="0" borderId="101" xfId="0" quotePrefix="1" applyNumberFormat="1" applyFont="1" applyBorder="1" applyAlignment="1">
      <alignment horizontal="center" vertical="center"/>
    </xf>
    <xf numFmtId="0" fontId="41" fillId="0" borderId="130" xfId="0" applyFont="1" applyBorder="1" applyAlignment="1">
      <alignment vertical="center"/>
    </xf>
    <xf numFmtId="0" fontId="41" fillId="0" borderId="109" xfId="0" quotePrefix="1" applyFont="1" applyBorder="1" applyAlignment="1">
      <alignment horizontal="center" vertical="center"/>
    </xf>
    <xf numFmtId="0" fontId="41" fillId="0" borderId="31" xfId="0" applyFont="1" applyBorder="1" applyAlignment="1">
      <alignment vertical="center" wrapText="1"/>
    </xf>
    <xf numFmtId="1" fontId="41" fillId="0" borderId="32" xfId="0" quotePrefix="1" applyNumberFormat="1" applyFont="1" applyBorder="1" applyAlignment="1">
      <alignment horizontal="center" vertical="center"/>
    </xf>
    <xf numFmtId="0" fontId="41" fillId="0" borderId="131" xfId="0" quotePrefix="1" applyFont="1" applyBorder="1" applyAlignment="1">
      <alignment horizontal="center" vertical="center"/>
    </xf>
    <xf numFmtId="0" fontId="3" fillId="0" borderId="84" xfId="0" applyFont="1" applyBorder="1" applyAlignment="1">
      <alignment vertical="center"/>
    </xf>
    <xf numFmtId="0" fontId="3" fillId="0" borderId="125" xfId="0" applyFont="1" applyBorder="1" applyAlignment="1">
      <alignment vertical="center"/>
    </xf>
    <xf numFmtId="0" fontId="3" fillId="0" borderId="97" xfId="0" quotePrefix="1" applyFont="1" applyBorder="1" applyAlignment="1">
      <alignment horizontal="center" vertical="center"/>
    </xf>
    <xf numFmtId="3" fontId="3" fillId="0" borderId="132" xfId="0" quotePrefix="1" applyNumberFormat="1" applyFont="1" applyBorder="1" applyAlignment="1">
      <alignment horizontal="center" vertical="center"/>
    </xf>
    <xf numFmtId="49" fontId="41" fillId="0" borderId="126" xfId="0" applyNumberFormat="1" applyFont="1" applyBorder="1" applyAlignment="1">
      <alignment horizontal="left" vertical="center"/>
    </xf>
    <xf numFmtId="0" fontId="41" fillId="0" borderId="133" xfId="0" quotePrefix="1" applyFont="1" applyBorder="1" applyAlignment="1">
      <alignment horizontal="left" vertical="center" wrapText="1"/>
    </xf>
    <xf numFmtId="49" fontId="41" fillId="0" borderId="94" xfId="0" applyNumberFormat="1" applyFont="1" applyBorder="1" applyAlignment="1">
      <alignment horizontal="left" vertical="center"/>
    </xf>
    <xf numFmtId="0" fontId="41" fillId="0" borderId="101" xfId="0" quotePrefix="1" applyFont="1" applyBorder="1" applyAlignment="1">
      <alignment horizontal="left" vertical="center" wrapText="1"/>
    </xf>
    <xf numFmtId="0" fontId="41" fillId="0" borderId="74" xfId="0" quotePrefix="1" applyFont="1" applyBorder="1" applyAlignment="1">
      <alignment horizontal="center" vertical="center"/>
    </xf>
    <xf numFmtId="1" fontId="41" fillId="0" borderId="72" xfId="0" quotePrefix="1" applyNumberFormat="1" applyFont="1" applyBorder="1" applyAlignment="1">
      <alignment horizontal="center" vertical="center"/>
    </xf>
    <xf numFmtId="0" fontId="41" fillId="0" borderId="72" xfId="0" quotePrefix="1" applyFont="1" applyBorder="1" applyAlignment="1">
      <alignment horizontal="center" vertical="center"/>
    </xf>
    <xf numFmtId="0" fontId="7" fillId="0" borderId="82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41" fillId="4" borderId="15" xfId="0" applyFont="1" applyFill="1" applyBorder="1" applyAlignment="1">
      <alignment horizontal="center"/>
    </xf>
    <xf numFmtId="0" fontId="41" fillId="13" borderId="15" xfId="0" applyFont="1" applyFill="1" applyBorder="1" applyAlignment="1">
      <alignment horizontal="center" vertical="center"/>
    </xf>
    <xf numFmtId="3" fontId="41" fillId="4" borderId="15" xfId="0" applyNumberFormat="1" applyFont="1" applyFill="1" applyBorder="1" applyAlignment="1">
      <alignment horizontal="center" vertical="center"/>
    </xf>
    <xf numFmtId="1" fontId="41" fillId="13" borderId="15" xfId="0" applyNumberFormat="1" applyFont="1" applyFill="1" applyBorder="1" applyAlignment="1">
      <alignment horizontal="center" vertical="center"/>
    </xf>
    <xf numFmtId="0" fontId="41" fillId="4" borderId="67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 vertical="center"/>
    </xf>
    <xf numFmtId="3" fontId="3" fillId="13" borderId="67" xfId="0" applyNumberFormat="1" applyFont="1" applyFill="1" applyBorder="1" applyAlignment="1">
      <alignment horizontal="center" vertical="center"/>
    </xf>
    <xf numFmtId="1" fontId="41" fillId="13" borderId="67" xfId="0" applyNumberFormat="1" applyFont="1" applyFill="1" applyBorder="1" applyAlignment="1">
      <alignment horizontal="center" vertical="center"/>
    </xf>
    <xf numFmtId="3" fontId="41" fillId="13" borderId="67" xfId="0" applyNumberFormat="1" applyFont="1" applyFill="1" applyBorder="1" applyAlignment="1">
      <alignment horizontal="center" vertical="center"/>
    </xf>
    <xf numFmtId="0" fontId="41" fillId="4" borderId="127" xfId="0" applyFont="1" applyFill="1" applyBorder="1" applyAlignment="1">
      <alignment horizontal="center"/>
    </xf>
    <xf numFmtId="0" fontId="41" fillId="13" borderId="127" xfId="0" applyFont="1" applyFill="1" applyBorder="1" applyAlignment="1">
      <alignment horizontal="center" vertical="center"/>
    </xf>
    <xf numFmtId="3" fontId="41" fillId="0" borderId="127" xfId="0" applyNumberFormat="1" applyFont="1" applyBorder="1" applyAlignment="1">
      <alignment horizontal="center" vertical="center"/>
    </xf>
    <xf numFmtId="3" fontId="41" fillId="4" borderId="127" xfId="0" applyNumberFormat="1" applyFont="1" applyFill="1" applyBorder="1" applyAlignment="1">
      <alignment horizontal="center" vertical="center"/>
    </xf>
    <xf numFmtId="1" fontId="41" fillId="13" borderId="127" xfId="0" applyNumberFormat="1" applyFont="1" applyFill="1" applyBorder="1" applyAlignment="1">
      <alignment horizontal="center" vertical="center"/>
    </xf>
    <xf numFmtId="0" fontId="41" fillId="4" borderId="74" xfId="0" applyFont="1" applyFill="1" applyBorder="1" applyAlignment="1">
      <alignment horizontal="center"/>
    </xf>
    <xf numFmtId="0" fontId="41" fillId="13" borderId="74" xfId="0" applyFont="1" applyFill="1" applyBorder="1" applyAlignment="1">
      <alignment horizontal="center" vertical="center"/>
    </xf>
    <xf numFmtId="3" fontId="41" fillId="0" borderId="74" xfId="0" applyNumberFormat="1" applyFont="1" applyBorder="1" applyAlignment="1">
      <alignment horizontal="center" vertical="center"/>
    </xf>
    <xf numFmtId="3" fontId="41" fillId="4" borderId="74" xfId="0" applyNumberFormat="1" applyFont="1" applyFill="1" applyBorder="1" applyAlignment="1">
      <alignment horizontal="center" vertical="center"/>
    </xf>
    <xf numFmtId="1" fontId="41" fillId="13" borderId="7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119" xfId="0" applyFont="1" applyBorder="1"/>
    <xf numFmtId="0" fontId="7" fillId="0" borderId="0" xfId="0" applyFont="1" applyBorder="1"/>
    <xf numFmtId="0" fontId="7" fillId="0" borderId="121" xfId="0" applyFont="1" applyBorder="1"/>
    <xf numFmtId="0" fontId="7" fillId="0" borderId="90" xfId="0" applyFont="1" applyBorder="1"/>
    <xf numFmtId="0" fontId="8" fillId="0" borderId="0" xfId="0" applyFont="1" applyBorder="1"/>
    <xf numFmtId="0" fontId="7" fillId="0" borderId="0" xfId="0" applyFont="1" applyBorder="1" applyAlignment="1">
      <alignment wrapText="1"/>
    </xf>
    <xf numFmtId="0" fontId="7" fillId="0" borderId="121" xfId="0" applyFont="1" applyBorder="1" applyAlignment="1">
      <alignment wrapText="1"/>
    </xf>
    <xf numFmtId="0" fontId="40" fillId="4" borderId="11" xfId="0" applyFont="1" applyFill="1" applyBorder="1" applyAlignment="1">
      <alignment horizontal="center" vertical="center"/>
    </xf>
    <xf numFmtId="0" fontId="40" fillId="4" borderId="137" xfId="0" applyFont="1" applyFill="1" applyBorder="1" applyAlignment="1">
      <alignment horizontal="center" vertical="center" wrapText="1"/>
    </xf>
    <xf numFmtId="0" fontId="41" fillId="4" borderId="135" xfId="0" applyFont="1" applyFill="1" applyBorder="1" applyAlignment="1">
      <alignment vertical="center"/>
    </xf>
    <xf numFmtId="0" fontId="41" fillId="4" borderId="11" xfId="0" applyFont="1" applyFill="1" applyBorder="1" applyAlignment="1">
      <alignment vertical="center"/>
    </xf>
    <xf numFmtId="0" fontId="41" fillId="4" borderId="12" xfId="0" applyFont="1" applyFill="1" applyBorder="1" applyAlignment="1">
      <alignment vertical="center"/>
    </xf>
    <xf numFmtId="0" fontId="41" fillId="16" borderId="14" xfId="0" applyFont="1" applyFill="1" applyBorder="1" applyAlignment="1">
      <alignment vertical="center"/>
    </xf>
    <xf numFmtId="0" fontId="41" fillId="16" borderId="12" xfId="0" applyFont="1" applyFill="1" applyBorder="1" applyAlignment="1">
      <alignment vertical="center"/>
    </xf>
    <xf numFmtId="0" fontId="41" fillId="4" borderId="79" xfId="0" applyFont="1" applyFill="1" applyBorder="1"/>
    <xf numFmtId="0" fontId="41" fillId="4" borderId="11" xfId="0" applyFont="1" applyFill="1" applyBorder="1"/>
    <xf numFmtId="0" fontId="41" fillId="4" borderId="67" xfId="0" applyFont="1" applyFill="1" applyBorder="1"/>
    <xf numFmtId="0" fontId="41" fillId="4" borderId="11" xfId="0" applyFont="1" applyFill="1" applyBorder="1" applyAlignment="1">
      <alignment horizontal="center" vertical="center" wrapText="1"/>
    </xf>
    <xf numFmtId="0" fontId="41" fillId="4" borderId="138" xfId="0" applyFont="1" applyFill="1" applyBorder="1"/>
    <xf numFmtId="0" fontId="41" fillId="4" borderId="98" xfId="0" applyFont="1" applyFill="1" applyBorder="1"/>
    <xf numFmtId="0" fontId="41" fillId="4" borderId="137" xfId="0" applyFont="1" applyFill="1" applyBorder="1"/>
    <xf numFmtId="0" fontId="41" fillId="4" borderId="79" xfId="0" applyFont="1" applyFill="1" applyBorder="1" applyAlignment="1">
      <alignment vertical="center"/>
    </xf>
    <xf numFmtId="0" fontId="41" fillId="4" borderId="11" xfId="0" applyFont="1" applyFill="1" applyBorder="1" applyAlignment="1">
      <alignment wrapText="1"/>
    </xf>
    <xf numFmtId="0" fontId="41" fillId="16" borderId="11" xfId="0" applyFont="1" applyFill="1" applyBorder="1"/>
    <xf numFmtId="0" fontId="41" fillId="16" borderId="11" xfId="0" applyFont="1" applyFill="1" applyBorder="1" applyAlignment="1">
      <alignment horizontal="center" vertical="center" wrapText="1"/>
    </xf>
    <xf numFmtId="0" fontId="52" fillId="16" borderId="11" xfId="0" applyFont="1" applyFill="1" applyBorder="1" applyAlignment="1">
      <alignment horizontal="center"/>
    </xf>
    <xf numFmtId="0" fontId="52" fillId="16" borderId="12" xfId="0" applyFont="1" applyFill="1" applyBorder="1" applyAlignment="1">
      <alignment horizontal="center"/>
    </xf>
    <xf numFmtId="3" fontId="52" fillId="16" borderId="14" xfId="0" applyNumberFormat="1" applyFont="1" applyFill="1" applyBorder="1" applyAlignment="1">
      <alignment horizontal="center" vertical="center"/>
    </xf>
    <xf numFmtId="3" fontId="52" fillId="16" borderId="12" xfId="0" applyNumberFormat="1" applyFont="1" applyFill="1" applyBorder="1" applyAlignment="1">
      <alignment horizontal="center" vertical="center"/>
    </xf>
    <xf numFmtId="0" fontId="52" fillId="16" borderId="14" xfId="0" applyFont="1" applyFill="1" applyBorder="1" applyAlignment="1">
      <alignment horizontal="center" vertical="center"/>
    </xf>
    <xf numFmtId="0" fontId="42" fillId="0" borderId="84" xfId="0" applyFont="1" applyBorder="1"/>
    <xf numFmtId="0" fontId="42" fillId="0" borderId="125" xfId="0" applyFont="1" applyBorder="1"/>
    <xf numFmtId="0" fontId="42" fillId="0" borderId="132" xfId="0" applyFont="1" applyBorder="1"/>
    <xf numFmtId="164" fontId="21" fillId="5" borderId="141" xfId="11" applyNumberFormat="1" applyFont="1" applyFill="1" applyBorder="1">
      <alignment vertical="center"/>
    </xf>
    <xf numFmtId="164" fontId="21" fillId="5" borderId="142" xfId="11" applyNumberFormat="1" applyFont="1" applyFill="1" applyBorder="1" applyAlignment="1">
      <alignment horizontal="right" vertical="center"/>
    </xf>
    <xf numFmtId="165" fontId="22" fillId="0" borderId="143" xfId="4" applyNumberFormat="1" applyFont="1" applyBorder="1" applyAlignment="1" applyProtection="1">
      <alignment horizontal="left" vertical="center" indent="1"/>
    </xf>
    <xf numFmtId="165" fontId="22" fillId="0" borderId="144" xfId="4" applyNumberFormat="1" applyFont="1" applyBorder="1" applyAlignment="1" applyProtection="1">
      <alignment horizontal="left" vertical="center" indent="1"/>
    </xf>
    <xf numFmtId="165" fontId="22" fillId="0" borderId="142" xfId="4" applyNumberFormat="1" applyFont="1" applyBorder="1" applyAlignment="1" applyProtection="1">
      <alignment horizontal="left" vertical="center" indent="1"/>
    </xf>
    <xf numFmtId="0" fontId="13" fillId="0" borderId="31" xfId="0" applyFont="1" applyBorder="1" applyAlignment="1">
      <alignment vertical="center"/>
    </xf>
    <xf numFmtId="0" fontId="0" fillId="0" borderId="119" xfId="0" applyBorder="1"/>
    <xf numFmtId="164" fontId="21" fillId="5" borderId="145" xfId="11" applyNumberFormat="1" applyFont="1" applyFill="1" applyBorder="1">
      <alignment vertical="center"/>
    </xf>
    <xf numFmtId="0" fontId="13" fillId="0" borderId="0" xfId="0" applyFont="1" applyBorder="1" applyAlignment="1">
      <alignment vertical="center"/>
    </xf>
    <xf numFmtId="0" fontId="0" fillId="0" borderId="121" xfId="0" applyBorder="1"/>
    <xf numFmtId="0" fontId="13" fillId="0" borderId="90" xfId="0" applyFont="1" applyBorder="1" applyAlignment="1">
      <alignment vertical="center"/>
    </xf>
    <xf numFmtId="0" fontId="6" fillId="0" borderId="147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/>
    </xf>
    <xf numFmtId="0" fontId="6" fillId="4" borderId="147" xfId="0" applyFont="1" applyFill="1" applyBorder="1" applyAlignment="1">
      <alignment vertical="center" wrapText="1"/>
    </xf>
    <xf numFmtId="0" fontId="6" fillId="0" borderId="147" xfId="0" applyFont="1" applyBorder="1" applyAlignment="1">
      <alignment horizontal="center" vertical="center"/>
    </xf>
    <xf numFmtId="0" fontId="6" fillId="8" borderId="147" xfId="0" quotePrefix="1" applyFont="1" applyFill="1" applyBorder="1" applyAlignment="1">
      <alignment horizontal="center" vertical="center"/>
    </xf>
    <xf numFmtId="0" fontId="6" fillId="0" borderId="147" xfId="0" applyFont="1" applyBorder="1" applyAlignment="1">
      <alignment horizontal="right" vertical="center"/>
    </xf>
    <xf numFmtId="0" fontId="6" fillId="4" borderId="147" xfId="0" applyFont="1" applyFill="1" applyBorder="1" applyAlignment="1">
      <alignment horizontal="right" vertical="center"/>
    </xf>
    <xf numFmtId="166" fontId="6" fillId="0" borderId="147" xfId="0" applyNumberFormat="1" applyFont="1" applyBorder="1" applyAlignment="1">
      <alignment horizontal="right" vertical="center"/>
    </xf>
    <xf numFmtId="166" fontId="6" fillId="0" borderId="148" xfId="0" applyNumberFormat="1" applyFont="1" applyBorder="1" applyAlignment="1">
      <alignment horizontal="right" vertical="center"/>
    </xf>
    <xf numFmtId="0" fontId="6" fillId="4" borderId="147" xfId="0" applyFont="1" applyFill="1" applyBorder="1" applyAlignment="1">
      <alignment vertical="center"/>
    </xf>
    <xf numFmtId="0" fontId="6" fillId="3" borderId="146" xfId="0" applyFont="1" applyFill="1" applyBorder="1" applyAlignment="1">
      <alignment horizontal="center" vertical="center"/>
    </xf>
    <xf numFmtId="0" fontId="6" fillId="0" borderId="147" xfId="0" applyFont="1" applyBorder="1" applyAlignment="1">
      <alignment vertical="center"/>
    </xf>
    <xf numFmtId="0" fontId="6" fillId="0" borderId="147" xfId="0" applyFont="1" applyBorder="1" applyAlignment="1">
      <alignment horizontal="left" vertical="center"/>
    </xf>
    <xf numFmtId="166" fontId="6" fillId="8" borderId="147" xfId="0" applyNumberFormat="1" applyFont="1" applyFill="1" applyBorder="1" applyAlignment="1">
      <alignment horizontal="right" vertical="center"/>
    </xf>
    <xf numFmtId="0" fontId="6" fillId="0" borderId="74" xfId="0" applyFont="1" applyBorder="1" applyAlignment="1">
      <alignment horizontal="center" vertical="center"/>
    </xf>
    <xf numFmtId="166" fontId="6" fillId="0" borderId="74" xfId="0" applyNumberFormat="1" applyFont="1" applyBorder="1" applyAlignment="1">
      <alignment horizontal="right" vertical="center"/>
    </xf>
    <xf numFmtId="166" fontId="6" fillId="0" borderId="74" xfId="0" applyNumberFormat="1" applyFont="1" applyBorder="1" applyAlignment="1">
      <alignment horizontal="center" vertical="center"/>
    </xf>
    <xf numFmtId="166" fontId="6" fillId="0" borderId="149" xfId="0" applyNumberFormat="1" applyFont="1" applyBorder="1" applyAlignment="1">
      <alignment horizontal="right" vertical="center"/>
    </xf>
    <xf numFmtId="164" fontId="1" fillId="2" borderId="150" xfId="11" applyNumberFormat="1" applyFont="1" applyFill="1" applyBorder="1">
      <alignment vertical="center"/>
    </xf>
    <xf numFmtId="164" fontId="1" fillId="2" borderId="151" xfId="11" applyNumberFormat="1" applyFont="1" applyFill="1" applyBorder="1" applyAlignment="1">
      <alignment horizontal="right" vertical="center"/>
    </xf>
    <xf numFmtId="165" fontId="2" fillId="0" borderId="140" xfId="4" applyNumberFormat="1" applyFont="1" applyBorder="1" applyAlignment="1" applyProtection="1">
      <alignment horizontal="left" vertical="center" indent="1"/>
    </xf>
    <xf numFmtId="165" fontId="2" fillId="0" borderId="151" xfId="4" applyNumberFormat="1" applyFont="1" applyBorder="1" applyAlignment="1" applyProtection="1">
      <alignment horizontal="left" vertical="center" indent="1"/>
    </xf>
    <xf numFmtId="0" fontId="3" fillId="0" borderId="0" xfId="0" applyFont="1" applyBorder="1" applyAlignment="1">
      <alignment vertical="center"/>
    </xf>
    <xf numFmtId="165" fontId="2" fillId="0" borderId="139" xfId="4" applyNumberFormat="1" applyFont="1" applyBorder="1" applyAlignment="1" applyProtection="1">
      <alignment horizontal="left" vertical="center" indent="1"/>
    </xf>
    <xf numFmtId="165" fontId="4" fillId="0" borderId="139" xfId="4" applyNumberFormat="1" applyFont="1" applyBorder="1" applyAlignment="1" applyProtection="1">
      <alignment horizontal="left" vertical="center"/>
    </xf>
    <xf numFmtId="165" fontId="4" fillId="0" borderId="140" xfId="4" applyNumberFormat="1" applyFont="1" applyBorder="1" applyAlignment="1" applyProtection="1">
      <alignment horizontal="left" vertical="center"/>
    </xf>
    <xf numFmtId="165" fontId="4" fillId="0" borderId="151" xfId="4" applyNumberFormat="1" applyFont="1" applyBorder="1" applyAlignment="1" applyProtection="1">
      <alignment horizontal="left" vertical="center"/>
    </xf>
    <xf numFmtId="0" fontId="5" fillId="0" borderId="9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0" fillId="0" borderId="137" xfId="0" applyFont="1" applyBorder="1" applyAlignment="1">
      <alignment horizontal="center" vertical="center" wrapText="1"/>
    </xf>
    <xf numFmtId="3" fontId="52" fillId="0" borderId="148" xfId="0" applyNumberFormat="1" applyFont="1" applyBorder="1"/>
    <xf numFmtId="3" fontId="73" fillId="0" borderId="148" xfId="0" applyNumberFormat="1" applyFont="1" applyBorder="1"/>
    <xf numFmtId="49" fontId="7" fillId="0" borderId="146" xfId="0" applyNumberFormat="1" applyFont="1" applyBorder="1" applyAlignment="1">
      <alignment vertical="top"/>
    </xf>
    <xf numFmtId="0" fontId="7" fillId="0" borderId="153" xfId="0" applyFont="1" applyBorder="1" applyAlignment="1">
      <alignment vertical="top"/>
    </xf>
    <xf numFmtId="0" fontId="30" fillId="17" borderId="154" xfId="0" applyFont="1" applyFill="1" applyBorder="1" applyAlignment="1">
      <alignment vertical="top"/>
    </xf>
    <xf numFmtId="3" fontId="30" fillId="17" borderId="148" xfId="0" applyNumberFormat="1" applyFont="1" applyFill="1" applyBorder="1"/>
    <xf numFmtId="0" fontId="31" fillId="0" borderId="152" xfId="0" applyFont="1" applyBorder="1"/>
    <xf numFmtId="3" fontId="52" fillId="0" borderId="148" xfId="0" applyNumberFormat="1" applyFont="1" applyBorder="1" applyAlignment="1">
      <alignment vertical="center"/>
    </xf>
    <xf numFmtId="0" fontId="7" fillId="0" borderId="146" xfId="0" applyFont="1" applyBorder="1" applyAlignment="1">
      <alignment horizontal="left" vertical="top"/>
    </xf>
    <xf numFmtId="0" fontId="7" fillId="0" borderId="146" xfId="0" applyFont="1" applyBorder="1"/>
    <xf numFmtId="0" fontId="30" fillId="17" borderId="146" xfId="0" applyFont="1" applyFill="1" applyBorder="1"/>
    <xf numFmtId="0" fontId="73" fillId="0" borderId="146" xfId="0" applyFont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30" fillId="17" borderId="0" xfId="0" quotePrefix="1" applyFont="1" applyFill="1" applyBorder="1" applyAlignment="1">
      <alignment horizontal="left" vertical="center" wrapText="1"/>
    </xf>
    <xf numFmtId="3" fontId="77" fillId="17" borderId="148" xfId="0" applyNumberFormat="1" applyFont="1" applyFill="1" applyBorder="1"/>
    <xf numFmtId="1" fontId="77" fillId="0" borderId="74" xfId="0" applyNumberFormat="1" applyFont="1" applyBorder="1"/>
    <xf numFmtId="0" fontId="77" fillId="0" borderId="74" xfId="0" quotePrefix="1" applyFont="1" applyBorder="1" applyAlignment="1">
      <alignment horizontal="center" vertical="center"/>
    </xf>
    <xf numFmtId="3" fontId="77" fillId="17" borderId="149" xfId="0" applyNumberFormat="1" applyFont="1" applyFill="1" applyBorder="1"/>
    <xf numFmtId="0" fontId="33" fillId="3" borderId="0" xfId="8" applyFont="1" applyFill="1" applyAlignment="1">
      <alignment horizontal="center"/>
    </xf>
    <xf numFmtId="0" fontId="31" fillId="3" borderId="0" xfId="8" applyFont="1" applyFill="1" applyAlignment="1">
      <alignment horizontal="left"/>
    </xf>
    <xf numFmtId="0" fontId="32" fillId="3" borderId="0" xfId="8" applyFont="1" applyFill="1" applyAlignment="1">
      <alignment horizontal="left"/>
    </xf>
    <xf numFmtId="0" fontId="17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40" fillId="0" borderId="11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textRotation="90" wrapText="1"/>
    </xf>
    <xf numFmtId="165" fontId="2" fillId="0" borderId="1" xfId="4" applyNumberFormat="1" applyFont="1" applyBorder="1" applyAlignment="1" applyProtection="1">
      <alignment horizontal="center" vertical="center"/>
    </xf>
    <xf numFmtId="165" fontId="2" fillId="0" borderId="3" xfId="4" applyNumberFormat="1" applyFont="1" applyBorder="1" applyAlignment="1" applyProtection="1">
      <alignment horizontal="center" vertical="center"/>
    </xf>
    <xf numFmtId="3" fontId="9" fillId="0" borderId="11" xfId="0" applyNumberFormat="1" applyFont="1" applyBorder="1" applyAlignment="1">
      <alignment horizontal="center" vertical="center" wrapText="1"/>
    </xf>
    <xf numFmtId="165" fontId="2" fillId="0" borderId="139" xfId="4" applyNumberFormat="1" applyFont="1" applyBorder="1" applyAlignment="1" applyProtection="1">
      <alignment horizontal="center" vertical="center"/>
    </xf>
    <xf numFmtId="165" fontId="2" fillId="0" borderId="140" xfId="4" applyNumberFormat="1" applyFont="1" applyBorder="1" applyAlignment="1" applyProtection="1">
      <alignment horizontal="center" vertical="center"/>
    </xf>
    <xf numFmtId="0" fontId="17" fillId="3" borderId="11" xfId="8" applyFont="1" applyFill="1" applyBorder="1" applyAlignment="1">
      <alignment horizontal="center" vertical="center" wrapText="1"/>
    </xf>
    <xf numFmtId="0" fontId="17" fillId="0" borderId="11" xfId="8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textRotation="90" wrapText="1"/>
    </xf>
    <xf numFmtId="0" fontId="17" fillId="3" borderId="11" xfId="14" applyFont="1" applyFill="1" applyBorder="1" applyAlignment="1">
      <alignment horizontal="center" vertical="center" wrapText="1"/>
    </xf>
    <xf numFmtId="0" fontId="49" fillId="0" borderId="57" xfId="18" applyFont="1" applyBorder="1" applyAlignment="1">
      <alignment horizontal="center" vertical="center" wrapText="1"/>
    </xf>
    <xf numFmtId="0" fontId="49" fillId="0" borderId="105" xfId="18" applyFont="1" applyBorder="1" applyAlignment="1">
      <alignment horizontal="center" vertical="center"/>
    </xf>
    <xf numFmtId="0" fontId="49" fillId="0" borderId="32" xfId="18" applyFont="1" applyBorder="1" applyAlignment="1">
      <alignment horizontal="center" vertical="center"/>
    </xf>
    <xf numFmtId="0" fontId="49" fillId="0" borderId="90" xfId="18" applyFont="1" applyBorder="1" applyAlignment="1">
      <alignment horizontal="center" vertical="center"/>
    </xf>
    <xf numFmtId="0" fontId="49" fillId="0" borderId="24" xfId="18" applyFont="1" applyBorder="1" applyAlignment="1">
      <alignment horizontal="center" vertical="center"/>
    </xf>
    <xf numFmtId="0" fontId="49" fillId="0" borderId="84" xfId="18" applyFont="1" applyBorder="1" applyAlignment="1">
      <alignment horizontal="center" vertical="center"/>
    </xf>
    <xf numFmtId="0" fontId="49" fillId="0" borderId="109" xfId="18" applyFont="1" applyBorder="1" applyAlignment="1">
      <alignment horizontal="center" vertical="center"/>
    </xf>
    <xf numFmtId="0" fontId="49" fillId="0" borderId="54" xfId="18" applyFont="1" applyBorder="1" applyAlignment="1">
      <alignment horizontal="center" vertical="center" wrapText="1"/>
    </xf>
    <xf numFmtId="0" fontId="49" fillId="0" borderId="26" xfId="18" applyFont="1" applyBorder="1" applyAlignment="1">
      <alignment horizontal="center" vertical="center" wrapText="1"/>
    </xf>
    <xf numFmtId="0" fontId="49" fillId="0" borderId="55" xfId="18" applyFont="1" applyBorder="1" applyAlignment="1">
      <alignment horizontal="center" vertical="center" wrapText="1"/>
    </xf>
    <xf numFmtId="0" fontId="49" fillId="0" borderId="56" xfId="18" applyFont="1" applyBorder="1" applyAlignment="1">
      <alignment horizontal="center" vertical="center" wrapText="1"/>
    </xf>
    <xf numFmtId="0" fontId="49" fillId="0" borderId="58" xfId="18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 wrapText="1"/>
    </xf>
    <xf numFmtId="0" fontId="49" fillId="0" borderId="48" xfId="18" applyFont="1" applyBorder="1" applyAlignment="1">
      <alignment horizontal="center" vertical="center"/>
    </xf>
    <xf numFmtId="0" fontId="49" fillId="0" borderId="49" xfId="18" applyFont="1" applyBorder="1" applyAlignment="1">
      <alignment horizontal="center" vertical="center"/>
    </xf>
    <xf numFmtId="0" fontId="49" fillId="0" borderId="37" xfId="18" applyFont="1" applyBorder="1" applyAlignment="1">
      <alignment horizontal="center" vertical="center"/>
    </xf>
    <xf numFmtId="0" fontId="49" fillId="0" borderId="65" xfId="18" applyFont="1" applyBorder="1" applyAlignment="1">
      <alignment horizontal="center" vertical="center"/>
    </xf>
    <xf numFmtId="0" fontId="49" fillId="0" borderId="66" xfId="18" applyFont="1" applyBorder="1" applyAlignment="1">
      <alignment horizontal="center" vertical="center"/>
    </xf>
    <xf numFmtId="0" fontId="49" fillId="0" borderId="8" xfId="18" applyFont="1" applyBorder="1" applyAlignment="1">
      <alignment horizontal="center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41" fillId="0" borderId="57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56" xfId="0" applyFont="1" applyBorder="1" applyAlignment="1">
      <alignment horizontal="center" vertical="center" wrapText="1"/>
    </xf>
    <xf numFmtId="0" fontId="52" fillId="0" borderId="58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165" fontId="48" fillId="0" borderId="1" xfId="17" applyNumberFormat="1" applyFont="1" applyBorder="1" applyAlignment="1" applyProtection="1">
      <alignment horizontal="left" vertical="center"/>
    </xf>
    <xf numFmtId="165" fontId="48" fillId="0" borderId="3" xfId="17" applyNumberFormat="1" applyFont="1" applyBorder="1" applyAlignment="1" applyProtection="1">
      <alignment horizontal="left" vertical="center"/>
    </xf>
    <xf numFmtId="165" fontId="48" fillId="0" borderId="2" xfId="17" applyNumberFormat="1" applyFont="1" applyBorder="1" applyAlignment="1" applyProtection="1">
      <alignment horizontal="left" vertical="center"/>
    </xf>
    <xf numFmtId="0" fontId="41" fillId="0" borderId="82" xfId="0" applyFont="1" applyBorder="1" applyAlignment="1">
      <alignment horizontal="center" vertical="center" wrapText="1"/>
    </xf>
    <xf numFmtId="0" fontId="41" fillId="0" borderId="122" xfId="0" applyFont="1" applyBorder="1" applyAlignment="1">
      <alignment horizontal="center" vertical="center" wrapText="1"/>
    </xf>
    <xf numFmtId="0" fontId="41" fillId="0" borderId="9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168" fontId="3" fillId="0" borderId="105" xfId="0" applyNumberFormat="1" applyFont="1" applyBorder="1" applyAlignment="1">
      <alignment horizontal="left" vertical="center" wrapText="1"/>
    </xf>
    <xf numFmtId="168" fontId="41" fillId="0" borderId="32" xfId="0" applyNumberFormat="1" applyFont="1" applyBorder="1" applyAlignment="1">
      <alignment horizontal="left" vertical="center" wrapText="1"/>
    </xf>
    <xf numFmtId="168" fontId="3" fillId="0" borderId="34" xfId="0" applyNumberFormat="1" applyFont="1" applyBorder="1" applyAlignment="1">
      <alignment horizontal="left" vertical="center" wrapText="1"/>
    </xf>
    <xf numFmtId="168" fontId="41" fillId="0" borderId="35" xfId="0" applyNumberFormat="1" applyFont="1" applyBorder="1" applyAlignment="1">
      <alignment horizontal="left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5" fillId="13" borderId="55" xfId="8" applyFont="1" applyFill="1" applyBorder="1" applyAlignment="1">
      <alignment horizontal="center" vertical="center" wrapText="1"/>
    </xf>
    <xf numFmtId="0" fontId="55" fillId="13" borderId="56" xfId="8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31" fillId="0" borderId="152" xfId="0" applyFont="1" applyBorder="1" applyAlignment="1">
      <alignment horizontal="left" vertical="center"/>
    </xf>
    <xf numFmtId="0" fontId="31" fillId="0" borderId="58" xfId="0" applyFont="1" applyBorder="1" applyAlignment="1">
      <alignment horizontal="left" vertical="center"/>
    </xf>
    <xf numFmtId="0" fontId="13" fillId="0" borderId="152" xfId="0" applyFont="1" applyBorder="1" applyAlignment="1">
      <alignment horizontal="left" vertical="top"/>
    </xf>
    <xf numFmtId="0" fontId="13" fillId="0" borderId="56" xfId="0" applyFont="1" applyBorder="1" applyAlignment="1">
      <alignment horizontal="left" vertical="top"/>
    </xf>
    <xf numFmtId="0" fontId="6" fillId="0" borderId="82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0" fillId="0" borderId="65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16" fontId="74" fillId="18" borderId="96" xfId="0" applyNumberFormat="1" applyFont="1" applyFill="1" applyBorder="1" applyAlignment="1">
      <alignment horizontal="left" wrapText="1"/>
    </xf>
    <xf numFmtId="16" fontId="74" fillId="18" borderId="72" xfId="0" applyNumberFormat="1" applyFont="1" applyFill="1" applyBorder="1" applyAlignment="1">
      <alignment horizontal="left" wrapText="1"/>
    </xf>
    <xf numFmtId="16" fontId="41" fillId="6" borderId="71" xfId="0" applyNumberFormat="1" applyFont="1" applyFill="1" applyBorder="1" applyAlignment="1">
      <alignment horizontal="center" vertical="center" wrapText="1"/>
    </xf>
    <xf numFmtId="16" fontId="41" fillId="6" borderId="72" xfId="0" applyNumberFormat="1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13" fillId="17" borderId="92" xfId="0" applyFont="1" applyFill="1" applyBorder="1" applyAlignment="1">
      <alignment horizontal="left" vertical="center" wrapText="1"/>
    </xf>
    <xf numFmtId="0" fontId="13" fillId="17" borderId="93" xfId="0" applyFont="1" applyFill="1" applyBorder="1" applyAlignment="1">
      <alignment horizontal="left" vertical="center" wrapText="1"/>
    </xf>
    <xf numFmtId="0" fontId="13" fillId="0" borderId="134" xfId="0" applyFont="1" applyBorder="1" applyAlignment="1">
      <alignment horizontal="left" vertical="top" wrapText="1"/>
    </xf>
    <xf numFmtId="0" fontId="13" fillId="0" borderId="128" xfId="0" applyFont="1" applyBorder="1" applyAlignment="1">
      <alignment horizontal="left" vertical="top" wrapText="1"/>
    </xf>
    <xf numFmtId="16" fontId="13" fillId="0" borderId="96" xfId="0" quotePrefix="1" applyNumberFormat="1" applyFont="1" applyBorder="1" applyAlignment="1">
      <alignment horizontal="left" vertical="top" wrapText="1"/>
    </xf>
    <xf numFmtId="16" fontId="13" fillId="0" borderId="72" xfId="0" quotePrefix="1" applyNumberFormat="1" applyFont="1" applyBorder="1" applyAlignment="1">
      <alignment horizontal="left" vertical="top" wrapText="1"/>
    </xf>
    <xf numFmtId="0" fontId="13" fillId="17" borderId="95" xfId="0" applyFont="1" applyFill="1" applyBorder="1" applyAlignment="1">
      <alignment horizontal="left" vertical="center" wrapText="1"/>
    </xf>
    <xf numFmtId="0" fontId="13" fillId="17" borderId="66" xfId="0" applyFont="1" applyFill="1" applyBorder="1" applyAlignment="1">
      <alignment horizontal="left" vertical="center" wrapText="1"/>
    </xf>
    <xf numFmtId="0" fontId="41" fillId="4" borderId="55" xfId="0" applyFont="1" applyFill="1" applyBorder="1" applyAlignment="1">
      <alignment horizontal="center" vertical="center"/>
    </xf>
    <xf numFmtId="0" fontId="41" fillId="4" borderId="5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center" vertical="center" textRotation="90" wrapText="1"/>
    </xf>
    <xf numFmtId="0" fontId="40" fillId="4" borderId="26" xfId="0" applyFont="1" applyFill="1" applyBorder="1" applyAlignment="1">
      <alignment horizontal="center" vertical="center" textRotation="90" wrapText="1"/>
    </xf>
    <xf numFmtId="0" fontId="40" fillId="4" borderId="8" xfId="0" applyFont="1" applyFill="1" applyBorder="1" applyAlignment="1">
      <alignment horizontal="center" vertical="center" textRotation="90" wrapText="1"/>
    </xf>
    <xf numFmtId="0" fontId="41" fillId="4" borderId="55" xfId="0" applyFont="1" applyFill="1" applyBorder="1" applyAlignment="1">
      <alignment horizontal="center" vertical="center" wrapText="1"/>
    </xf>
    <xf numFmtId="0" fontId="41" fillId="4" borderId="56" xfId="0" applyFont="1" applyFill="1" applyBorder="1" applyAlignment="1">
      <alignment horizontal="center" vertical="center" wrapText="1"/>
    </xf>
    <xf numFmtId="0" fontId="41" fillId="4" borderId="55" xfId="0" applyFont="1" applyFill="1" applyBorder="1" applyAlignment="1">
      <alignment horizontal="center" wrapText="1"/>
    </xf>
    <xf numFmtId="0" fontId="41" fillId="4" borderId="56" xfId="0" applyFont="1" applyFill="1" applyBorder="1" applyAlignment="1">
      <alignment horizontal="center" wrapText="1"/>
    </xf>
    <xf numFmtId="0" fontId="13" fillId="0" borderId="5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left" vertical="center" wrapText="1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 wrapText="1"/>
    </xf>
    <xf numFmtId="0" fontId="52" fillId="4" borderId="88" xfId="0" applyFont="1" applyFill="1" applyBorder="1" applyAlignment="1">
      <alignment horizontal="center" vertical="center"/>
    </xf>
    <xf numFmtId="0" fontId="52" fillId="4" borderId="13" xfId="0" applyFont="1" applyFill="1" applyBorder="1" applyAlignment="1">
      <alignment horizontal="center" vertical="center"/>
    </xf>
    <xf numFmtId="0" fontId="52" fillId="4" borderId="14" xfId="0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136" xfId="0" applyFont="1" applyFill="1" applyBorder="1" applyAlignment="1">
      <alignment horizontal="center" vertical="center"/>
    </xf>
    <xf numFmtId="0" fontId="6" fillId="0" borderId="13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13" borderId="55" xfId="0" applyFont="1" applyFill="1" applyBorder="1" applyAlignment="1">
      <alignment horizontal="center" vertical="center"/>
    </xf>
    <xf numFmtId="0" fontId="6" fillId="13" borderId="56" xfId="0" applyFont="1" applyFill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9" fillId="0" borderId="57" xfId="19" applyFont="1" applyBorder="1" applyAlignment="1">
      <alignment horizontal="center" vertical="center"/>
    </xf>
    <xf numFmtId="165" fontId="4" fillId="0" borderId="4" xfId="4" applyNumberFormat="1" applyFont="1" applyBorder="1" applyAlignment="1" applyProtection="1">
      <alignment horizontal="center" vertical="center" wrapText="1"/>
    </xf>
    <xf numFmtId="165" fontId="4" fillId="0" borderId="0" xfId="4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57" xfId="0" quotePrefix="1" applyFont="1" applyBorder="1" applyAlignment="1">
      <alignment horizontal="left" vertical="top" wrapText="1"/>
    </xf>
    <xf numFmtId="0" fontId="7" fillId="0" borderId="98" xfId="0" quotePrefix="1" applyFont="1" applyBorder="1" applyAlignment="1">
      <alignment horizontal="left" vertical="top" wrapText="1"/>
    </xf>
    <xf numFmtId="0" fontId="7" fillId="0" borderId="69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</cellXfs>
  <cellStyles count="21">
    <cellStyle name="ContentsHyperlink" xfId="9"/>
    <cellStyle name="Hyperlink" xfId="1" builtinId="8"/>
    <cellStyle name="Normal" xfId="0" builtinId="0"/>
    <cellStyle name="Normal 2" xfId="8"/>
    <cellStyle name="Normal 2 2" xfId="12"/>
    <cellStyle name="Normal 2 3" xfId="19"/>
    <cellStyle name="Normal 3" xfId="10"/>
    <cellStyle name="Normal 3 2" xfId="13"/>
    <cellStyle name="Normal 4" xfId="5"/>
    <cellStyle name="Normal 4 2" xfId="7"/>
    <cellStyle name="Normal 4 3" xfId="20"/>
    <cellStyle name="Normal 5" xfId="15"/>
    <cellStyle name="Normal 6" xfId="18"/>
    <cellStyle name="Normal_normativ kadra _ tabel_1" xfId="2"/>
    <cellStyle name="Normal_TAB DZ 1-10 (1)" xfId="14"/>
    <cellStyle name="Normal_TAB DZ 1-10 (1) 2" xfId="3"/>
    <cellStyle name="Student Information" xfId="11"/>
    <cellStyle name="Student Information - user entered" xfId="4"/>
    <cellStyle name="Student Information - user entered 2" xfId="17"/>
    <cellStyle name="Student Information 2" xfId="16"/>
    <cellStyle name="Total" xfId="6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=""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="" xmlns:a16="http://schemas.microsoft.com/office/drawing/2014/main" id="{00000000-0008-0000-1300-0000839D0000}"/>
            </a:ext>
          </a:extLst>
        </xdr:cNvPr>
        <xdr:cNvSpPr>
          <a:spLocks noChangeShapeType="1"/>
        </xdr:cNvSpPr>
      </xdr:nvSpPr>
      <xdr:spPr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jana.budic/AppData/Local/Temp/Temp1_UPUTSTVO%20BATUTA%20I%20MATERIJAL_Planiranje%202022.zip/Planske_tabele_za_bolnice_2022_31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ДРЖАЈ"/>
      <sheetName val="Kadar.ode."/>
      <sheetName val="Kadar.dne.bol.dij."/>
      <sheetName val="Kadar.zaj.med.del."/>
      <sheetName val="Kadar.nem."/>
      <sheetName val="Kadar.zbirno "/>
      <sheetName val="Kapaciteti i korišćenje"/>
      <sheetName val="Pratioci"/>
      <sheetName val="Dnevne.bolnice"/>
      <sheetName val="Neonatologija"/>
      <sheetName val="Pregledi"/>
      <sheetName val="Operacije"/>
      <sheetName val="DSG"/>
      <sheetName val="Usluge"/>
      <sheetName val="Dijagnostika"/>
      <sheetName val="Lab"/>
      <sheetName val="Dijalize"/>
      <sheetName val="Krv"/>
      <sheetName val="Lekovi"/>
      <sheetName val="Implantati"/>
      <sheetName val="Sanitet.mat"/>
      <sheetName val="Liste.čekanja"/>
      <sheetName val="Zbirno_usluge"/>
    </sheetNames>
    <sheetDataSet>
      <sheetData sheetId="0"/>
      <sheetData sheetId="1">
        <row r="1">
          <cell r="C1" t="str">
            <v>Унети назив здравствене установе</v>
          </cell>
        </row>
        <row r="2">
          <cell r="C2" t="str">
            <v>Унети матични број здравствене установе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zoomScaleSheetLayoutView="100" workbookViewId="0">
      <selection activeCell="U11" sqref="U11"/>
    </sheetView>
  </sheetViews>
  <sheetFormatPr defaultColWidth="9.140625" defaultRowHeight="12.75"/>
  <cols>
    <col min="1" max="1" width="5" style="14" customWidth="1"/>
    <col min="2" max="2" width="12.28515625" style="14" customWidth="1"/>
    <col min="3" max="16384" width="9.140625" style="14"/>
  </cols>
  <sheetData>
    <row r="2" spans="1:9" ht="14.25">
      <c r="C2" s="801" t="s">
        <v>0</v>
      </c>
      <c r="D2" s="801"/>
      <c r="E2" s="801"/>
      <c r="F2" s="801"/>
      <c r="G2" s="801"/>
      <c r="H2" s="801"/>
      <c r="I2" s="801"/>
    </row>
    <row r="3" spans="1:9" ht="15.75">
      <c r="C3" s="802" t="s">
        <v>1</v>
      </c>
      <c r="D3" s="802"/>
      <c r="E3" s="802"/>
      <c r="F3" s="802"/>
      <c r="G3" s="802"/>
      <c r="H3" s="802"/>
      <c r="I3" s="802"/>
    </row>
    <row r="6" spans="1:9" ht="18.75">
      <c r="B6" s="800" t="s">
        <v>2</v>
      </c>
      <c r="C6" s="800"/>
      <c r="D6" s="800"/>
      <c r="E6" s="800"/>
      <c r="F6" s="800"/>
      <c r="G6" s="800"/>
      <c r="H6" s="800"/>
      <c r="I6" s="800"/>
    </row>
    <row r="7" spans="1:9" ht="18.75">
      <c r="B7" s="800" t="s">
        <v>3</v>
      </c>
      <c r="C7" s="800"/>
      <c r="D7" s="800"/>
      <c r="E7" s="800"/>
      <c r="F7" s="800"/>
      <c r="G7" s="800"/>
      <c r="H7" s="800"/>
      <c r="I7" s="800"/>
    </row>
    <row r="8" spans="1:9" ht="18.75">
      <c r="B8" s="800" t="s">
        <v>1853</v>
      </c>
      <c r="C8" s="800"/>
      <c r="D8" s="800"/>
      <c r="E8" s="800"/>
      <c r="F8" s="800"/>
      <c r="G8" s="800"/>
      <c r="H8" s="800"/>
      <c r="I8" s="800"/>
    </row>
    <row r="9" spans="1:9" ht="18.75">
      <c r="B9" s="800"/>
      <c r="C9" s="800"/>
      <c r="D9" s="800"/>
      <c r="E9" s="800"/>
      <c r="F9" s="800"/>
      <c r="G9" s="800"/>
      <c r="H9" s="800"/>
      <c r="I9" s="800"/>
    </row>
    <row r="10" spans="1:9" ht="15">
      <c r="A10" s="136"/>
      <c r="B10" s="136"/>
      <c r="C10" s="136" t="s">
        <v>4</v>
      </c>
      <c r="D10" s="136"/>
    </row>
    <row r="11" spans="1:9" ht="15">
      <c r="A11" s="137" t="s">
        <v>5</v>
      </c>
      <c r="B11" s="137" t="s">
        <v>6</v>
      </c>
      <c r="C11" s="137"/>
      <c r="D11" s="137"/>
      <c r="E11" s="138"/>
      <c r="F11" s="138"/>
      <c r="G11" s="138"/>
      <c r="H11" s="138"/>
      <c r="I11" s="138"/>
    </row>
    <row r="12" spans="1:9" ht="15">
      <c r="A12" s="136" t="s">
        <v>7</v>
      </c>
      <c r="B12" s="139" t="s">
        <v>8</v>
      </c>
      <c r="C12" s="139"/>
      <c r="D12" s="139"/>
      <c r="E12" s="140"/>
      <c r="F12" s="140"/>
      <c r="G12" s="140"/>
      <c r="H12" s="140"/>
      <c r="I12" s="140"/>
    </row>
    <row r="13" spans="1:9" ht="15">
      <c r="A13" s="136" t="s">
        <v>9</v>
      </c>
      <c r="B13" s="139" t="s">
        <v>10</v>
      </c>
      <c r="C13" s="139"/>
      <c r="D13" s="139"/>
      <c r="E13" s="140"/>
      <c r="F13" s="140"/>
      <c r="G13" s="140"/>
      <c r="H13" s="140"/>
      <c r="I13" s="140"/>
    </row>
    <row r="14" spans="1:9" ht="15">
      <c r="A14" s="136" t="s">
        <v>11</v>
      </c>
      <c r="B14" s="139" t="s">
        <v>12</v>
      </c>
      <c r="C14" s="139"/>
      <c r="D14" s="139"/>
      <c r="E14" s="140"/>
      <c r="F14" s="140"/>
      <c r="G14" s="140"/>
      <c r="H14" s="140"/>
      <c r="I14" s="140"/>
    </row>
    <row r="15" spans="1:9" ht="15">
      <c r="A15" s="136" t="s">
        <v>13</v>
      </c>
      <c r="B15" s="139" t="s">
        <v>14</v>
      </c>
      <c r="C15" s="139"/>
      <c r="D15" s="139"/>
      <c r="E15" s="140"/>
      <c r="F15" s="140"/>
      <c r="G15" s="140"/>
      <c r="H15" s="140"/>
      <c r="I15" s="140"/>
    </row>
    <row r="16" spans="1:9" ht="15">
      <c r="A16" s="136" t="s">
        <v>15</v>
      </c>
      <c r="B16" s="139" t="s">
        <v>16</v>
      </c>
      <c r="C16" s="139"/>
      <c r="D16" s="139"/>
      <c r="E16" s="140"/>
      <c r="F16" s="140"/>
      <c r="G16" s="140"/>
      <c r="H16" s="140"/>
      <c r="I16" s="140"/>
    </row>
    <row r="17" spans="1:9" ht="15.75" customHeight="1">
      <c r="A17" s="136" t="s">
        <v>17</v>
      </c>
      <c r="B17" s="139" t="s">
        <v>18</v>
      </c>
      <c r="C17" s="139"/>
      <c r="D17" s="139"/>
      <c r="E17" s="140"/>
      <c r="F17" s="140"/>
      <c r="G17" s="140"/>
      <c r="H17" s="140"/>
      <c r="I17" s="140"/>
    </row>
    <row r="18" spans="1:9" ht="15.75" customHeight="1">
      <c r="A18" s="136" t="s">
        <v>19</v>
      </c>
      <c r="B18" s="139" t="s">
        <v>20</v>
      </c>
      <c r="C18" s="139"/>
      <c r="D18" s="139"/>
      <c r="E18" s="140"/>
      <c r="F18" s="140"/>
      <c r="G18" s="140"/>
      <c r="H18" s="140"/>
      <c r="I18" s="140"/>
    </row>
    <row r="19" spans="1:9" ht="15">
      <c r="A19" s="136" t="s">
        <v>21</v>
      </c>
      <c r="B19" s="139" t="s">
        <v>22</v>
      </c>
      <c r="C19" s="139"/>
      <c r="D19" s="139"/>
      <c r="E19" s="140"/>
      <c r="F19" s="140"/>
      <c r="G19" s="140"/>
      <c r="H19" s="140"/>
      <c r="I19" s="140"/>
    </row>
    <row r="20" spans="1:9" ht="15">
      <c r="A20" s="136" t="s">
        <v>23</v>
      </c>
      <c r="B20" s="139" t="s">
        <v>24</v>
      </c>
      <c r="C20" s="139"/>
      <c r="D20" s="139"/>
      <c r="E20" s="140"/>
      <c r="F20" s="140"/>
      <c r="G20" s="140"/>
      <c r="H20" s="140"/>
      <c r="I20" s="140"/>
    </row>
    <row r="21" spans="1:9" ht="15">
      <c r="A21" s="136" t="s">
        <v>25</v>
      </c>
      <c r="B21" s="139" t="s">
        <v>26</v>
      </c>
      <c r="C21" s="139"/>
      <c r="D21" s="139"/>
      <c r="E21" s="140"/>
      <c r="F21" s="140"/>
      <c r="G21" s="140"/>
      <c r="H21" s="140"/>
      <c r="I21" s="140"/>
    </row>
    <row r="22" spans="1:9" ht="15">
      <c r="A22" s="136" t="s">
        <v>27</v>
      </c>
      <c r="B22" s="141" t="s">
        <v>28</v>
      </c>
      <c r="C22" s="139"/>
      <c r="D22" s="139"/>
      <c r="E22" s="140"/>
      <c r="F22" s="140"/>
      <c r="G22" s="140"/>
      <c r="H22" s="140"/>
      <c r="I22" s="140"/>
    </row>
    <row r="23" spans="1:9" ht="15">
      <c r="A23" s="136" t="s">
        <v>29</v>
      </c>
      <c r="B23" s="141" t="s">
        <v>30</v>
      </c>
      <c r="C23" s="139"/>
      <c r="D23" s="139"/>
      <c r="E23" s="140"/>
      <c r="F23" s="140"/>
      <c r="G23" s="140"/>
      <c r="H23" s="140"/>
      <c r="I23" s="140"/>
    </row>
    <row r="24" spans="1:9" ht="15">
      <c r="A24" s="136" t="s">
        <v>31</v>
      </c>
      <c r="B24" s="139" t="s">
        <v>32</v>
      </c>
      <c r="C24" s="139"/>
      <c r="D24" s="139"/>
      <c r="E24" s="140"/>
      <c r="F24" s="140"/>
      <c r="G24" s="140"/>
      <c r="H24" s="140"/>
      <c r="I24" s="140"/>
    </row>
    <row r="25" spans="1:9" ht="15">
      <c r="A25" s="136" t="s">
        <v>33</v>
      </c>
      <c r="B25" s="139" t="s">
        <v>34</v>
      </c>
      <c r="C25" s="139"/>
      <c r="D25" s="139"/>
      <c r="E25" s="140"/>
      <c r="F25" s="140"/>
      <c r="G25" s="140"/>
      <c r="H25" s="140"/>
      <c r="I25" s="140"/>
    </row>
    <row r="26" spans="1:9" ht="15">
      <c r="A26" s="136" t="s">
        <v>35</v>
      </c>
      <c r="B26" s="139" t="s">
        <v>36</v>
      </c>
      <c r="C26" s="139"/>
      <c r="D26" s="139"/>
      <c r="E26" s="140"/>
      <c r="F26" s="140"/>
      <c r="G26" s="140"/>
      <c r="H26" s="140"/>
      <c r="I26" s="140"/>
    </row>
    <row r="27" spans="1:9" ht="15">
      <c r="A27" s="136" t="s">
        <v>37</v>
      </c>
      <c r="B27" s="139" t="s">
        <v>38</v>
      </c>
      <c r="C27" s="139"/>
      <c r="D27" s="139"/>
      <c r="E27" s="140"/>
      <c r="F27" s="140"/>
      <c r="G27" s="140"/>
      <c r="H27" s="140"/>
      <c r="I27" s="140"/>
    </row>
    <row r="28" spans="1:9" ht="15">
      <c r="A28" s="136" t="s">
        <v>39</v>
      </c>
      <c r="B28" s="139" t="s">
        <v>40</v>
      </c>
      <c r="C28" s="139"/>
      <c r="D28" s="139"/>
      <c r="E28" s="140"/>
      <c r="F28" s="140"/>
      <c r="G28" s="140"/>
      <c r="H28" s="140"/>
      <c r="I28" s="140"/>
    </row>
    <row r="29" spans="1:9" ht="15">
      <c r="A29" s="136" t="s">
        <v>41</v>
      </c>
      <c r="B29" s="139" t="s">
        <v>42</v>
      </c>
      <c r="C29" s="139"/>
      <c r="D29" s="139"/>
      <c r="E29" s="140"/>
      <c r="F29" s="140"/>
      <c r="G29" s="140"/>
      <c r="H29" s="140"/>
      <c r="I29" s="140"/>
    </row>
    <row r="30" spans="1:9" ht="15">
      <c r="A30" s="136" t="s">
        <v>43</v>
      </c>
      <c r="B30" s="139" t="s">
        <v>44</v>
      </c>
      <c r="C30" s="139"/>
      <c r="D30" s="139"/>
      <c r="E30" s="140"/>
      <c r="F30" s="140"/>
      <c r="G30" s="140"/>
      <c r="H30" s="140"/>
      <c r="I30" s="140"/>
    </row>
    <row r="31" spans="1:9" ht="15">
      <c r="A31" s="136" t="s">
        <v>45</v>
      </c>
      <c r="B31" s="139" t="s">
        <v>46</v>
      </c>
      <c r="C31" s="139"/>
      <c r="D31" s="139"/>
      <c r="E31" s="140"/>
      <c r="F31" s="140"/>
      <c r="G31" s="140"/>
      <c r="H31" s="140"/>
      <c r="I31" s="140"/>
    </row>
    <row r="32" spans="1:9" ht="15">
      <c r="A32" s="136" t="s">
        <v>47</v>
      </c>
      <c r="B32" s="139" t="s">
        <v>48</v>
      </c>
      <c r="C32" s="139"/>
      <c r="D32" s="139"/>
      <c r="E32" s="140"/>
      <c r="F32" s="140"/>
      <c r="G32" s="140"/>
      <c r="H32" s="140"/>
      <c r="I32" s="140"/>
    </row>
    <row r="33" spans="1:9" ht="15">
      <c r="A33" s="136" t="s">
        <v>49</v>
      </c>
      <c r="B33" s="139" t="s">
        <v>50</v>
      </c>
      <c r="C33" s="142"/>
      <c r="D33" s="142"/>
      <c r="E33" s="142"/>
      <c r="F33" s="142"/>
      <c r="G33" s="142"/>
      <c r="H33" s="142"/>
      <c r="I33" s="142"/>
    </row>
  </sheetData>
  <mergeCells count="6">
    <mergeCell ref="B9:I9"/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1"/>
  <sheetViews>
    <sheetView view="pageBreakPreview" zoomScaleNormal="100" workbookViewId="0">
      <selection activeCell="G7" activeCellId="1" sqref="D7 G7"/>
    </sheetView>
  </sheetViews>
  <sheetFormatPr defaultColWidth="9.140625" defaultRowHeight="12.75"/>
  <cols>
    <col min="1" max="1" width="7.42578125" style="25" customWidth="1"/>
    <col min="2" max="2" width="29.7109375" style="25" customWidth="1"/>
    <col min="3" max="3" width="10.7109375" style="25" customWidth="1"/>
    <col min="4" max="4" width="11.140625" style="25" customWidth="1"/>
    <col min="5" max="8" width="8.42578125" style="25" customWidth="1"/>
    <col min="9" max="16384" width="9.140625" style="25"/>
  </cols>
  <sheetData>
    <row r="1" spans="1:9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9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9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9" ht="14.25">
      <c r="A4" s="1"/>
      <c r="B4" s="2" t="s">
        <v>170</v>
      </c>
      <c r="C4" s="7" t="s">
        <v>22</v>
      </c>
      <c r="D4" s="8"/>
      <c r="E4" s="8"/>
      <c r="F4" s="8"/>
      <c r="G4" s="9"/>
    </row>
    <row r="5" spans="1:9" ht="12.75" customHeight="1"/>
    <row r="6" spans="1:9" s="198" customFormat="1" ht="23.25" customHeight="1">
      <c r="A6" s="847" t="s">
        <v>154</v>
      </c>
      <c r="B6" s="847" t="s">
        <v>83</v>
      </c>
      <c r="C6" s="847" t="s">
        <v>171</v>
      </c>
      <c r="D6" s="840" t="s">
        <v>172</v>
      </c>
      <c r="E6" s="840"/>
      <c r="F6" s="840"/>
      <c r="G6" s="842" t="s">
        <v>173</v>
      </c>
      <c r="H6" s="843"/>
      <c r="I6" s="844"/>
    </row>
    <row r="7" spans="1:9" s="198" customFormat="1" ht="45" customHeight="1" thickBot="1">
      <c r="A7" s="848"/>
      <c r="B7" s="848"/>
      <c r="C7" s="848"/>
      <c r="D7" s="199" t="s">
        <v>1856</v>
      </c>
      <c r="E7" s="154" t="s">
        <v>1855</v>
      </c>
      <c r="F7" s="200" t="s">
        <v>1814</v>
      </c>
      <c r="G7" s="199" t="s">
        <v>1856</v>
      </c>
      <c r="H7" s="154" t="s">
        <v>1855</v>
      </c>
      <c r="I7" s="200" t="s">
        <v>1814</v>
      </c>
    </row>
    <row r="8" spans="1:9" s="187" customFormat="1" ht="21.95" customHeight="1" thickTop="1">
      <c r="A8" s="201"/>
      <c r="B8" s="202"/>
      <c r="C8" s="203"/>
      <c r="D8" s="204"/>
      <c r="E8" s="205"/>
      <c r="F8" s="205" t="e">
        <f>E8/D8*100</f>
        <v>#DIV/0!</v>
      </c>
      <c r="G8" s="206"/>
      <c r="H8" s="207"/>
      <c r="I8" s="207" t="e">
        <f>H8/G8*100</f>
        <v>#DIV/0!</v>
      </c>
    </row>
    <row r="9" spans="1:9" s="187" customFormat="1" ht="21.95" customHeight="1">
      <c r="A9" s="208"/>
      <c r="B9" s="209"/>
      <c r="C9" s="193"/>
      <c r="D9" s="210"/>
      <c r="E9" s="210"/>
      <c r="F9" s="205" t="e">
        <f t="shared" ref="F9:F18" si="0">E9/D9*100</f>
        <v>#DIV/0!</v>
      </c>
      <c r="G9" s="206"/>
      <c r="H9" s="207"/>
      <c r="I9" s="207" t="e">
        <f t="shared" ref="I9:I18" si="1">H9/G9*100</f>
        <v>#DIV/0!</v>
      </c>
    </row>
    <row r="10" spans="1:9" s="187" customFormat="1" ht="21.95" customHeight="1">
      <c r="A10" s="211"/>
      <c r="B10" s="212"/>
      <c r="C10" s="193"/>
      <c r="D10" s="210"/>
      <c r="E10" s="210"/>
      <c r="F10" s="205" t="e">
        <f t="shared" si="0"/>
        <v>#DIV/0!</v>
      </c>
      <c r="G10" s="193"/>
      <c r="H10" s="210"/>
      <c r="I10" s="207" t="e">
        <f t="shared" si="1"/>
        <v>#DIV/0!</v>
      </c>
    </row>
    <row r="11" spans="1:9" s="187" customFormat="1" ht="21.95" customHeight="1">
      <c r="A11" s="208"/>
      <c r="B11" s="209"/>
      <c r="C11" s="213"/>
      <c r="D11" s="214"/>
      <c r="E11" s="214"/>
      <c r="F11" s="205" t="e">
        <f t="shared" si="0"/>
        <v>#DIV/0!</v>
      </c>
      <c r="G11" s="213"/>
      <c r="H11" s="214"/>
      <c r="I11" s="207" t="e">
        <f t="shared" si="1"/>
        <v>#DIV/0!</v>
      </c>
    </row>
    <row r="12" spans="1:9" s="187" customFormat="1" ht="21.95" customHeight="1">
      <c r="A12" s="215"/>
      <c r="B12" s="212"/>
      <c r="C12" s="193"/>
      <c r="D12" s="210"/>
      <c r="E12" s="210"/>
      <c r="F12" s="205" t="e">
        <f t="shared" si="0"/>
        <v>#DIV/0!</v>
      </c>
      <c r="G12" s="193"/>
      <c r="H12" s="210"/>
      <c r="I12" s="207" t="e">
        <f t="shared" si="1"/>
        <v>#DIV/0!</v>
      </c>
    </row>
    <row r="13" spans="1:9" s="187" customFormat="1" ht="21.95" customHeight="1">
      <c r="A13" s="208"/>
      <c r="B13" s="216"/>
      <c r="C13" s="213"/>
      <c r="D13" s="214"/>
      <c r="E13" s="214"/>
      <c r="F13" s="205" t="e">
        <f t="shared" si="0"/>
        <v>#DIV/0!</v>
      </c>
      <c r="G13" s="213"/>
      <c r="H13" s="214"/>
      <c r="I13" s="207" t="e">
        <f t="shared" si="1"/>
        <v>#DIV/0!</v>
      </c>
    </row>
    <row r="14" spans="1:9" s="187" customFormat="1" ht="21.95" customHeight="1">
      <c r="A14" s="215"/>
      <c r="B14" s="212"/>
      <c r="C14" s="193"/>
      <c r="D14" s="210"/>
      <c r="E14" s="210"/>
      <c r="F14" s="205" t="e">
        <f t="shared" si="0"/>
        <v>#DIV/0!</v>
      </c>
      <c r="G14" s="193"/>
      <c r="H14" s="210"/>
      <c r="I14" s="207" t="e">
        <f t="shared" si="1"/>
        <v>#DIV/0!</v>
      </c>
    </row>
    <row r="15" spans="1:9" s="187" customFormat="1" ht="21.95" customHeight="1">
      <c r="A15" s="208"/>
      <c r="B15" s="209"/>
      <c r="C15" s="213"/>
      <c r="D15" s="214"/>
      <c r="E15" s="214"/>
      <c r="F15" s="205" t="e">
        <f t="shared" si="0"/>
        <v>#DIV/0!</v>
      </c>
      <c r="G15" s="213"/>
      <c r="H15" s="214"/>
      <c r="I15" s="207" t="e">
        <f t="shared" si="1"/>
        <v>#DIV/0!</v>
      </c>
    </row>
    <row r="16" spans="1:9" s="187" customFormat="1" ht="21.95" customHeight="1">
      <c r="A16" s="215"/>
      <c r="B16" s="212"/>
      <c r="C16" s="193"/>
      <c r="D16" s="210"/>
      <c r="E16" s="210"/>
      <c r="F16" s="205" t="e">
        <f t="shared" si="0"/>
        <v>#DIV/0!</v>
      </c>
      <c r="G16" s="193"/>
      <c r="H16" s="217"/>
      <c r="I16" s="207" t="e">
        <f t="shared" si="1"/>
        <v>#DIV/0!</v>
      </c>
    </row>
    <row r="17" spans="1:9" s="187" customFormat="1" ht="21.95" customHeight="1" thickBot="1">
      <c r="A17" s="218"/>
      <c r="B17" s="219"/>
      <c r="C17" s="220"/>
      <c r="D17" s="221"/>
      <c r="E17" s="221"/>
      <c r="F17" s="222" t="e">
        <f t="shared" si="0"/>
        <v>#DIV/0!</v>
      </c>
      <c r="G17" s="222"/>
      <c r="H17" s="223"/>
      <c r="I17" s="224" t="e">
        <f t="shared" si="1"/>
        <v>#DIV/0!</v>
      </c>
    </row>
    <row r="18" spans="1:9" s="187" customFormat="1" ht="24.95" customHeight="1" thickTop="1">
      <c r="A18" s="845" t="s">
        <v>127</v>
      </c>
      <c r="B18" s="846"/>
      <c r="C18" s="225">
        <f>SUM(C8:C17)</f>
        <v>0</v>
      </c>
      <c r="D18" s="226">
        <f t="shared" ref="D18:E18" si="2">SUM(D8:D17)</f>
        <v>0</v>
      </c>
      <c r="E18" s="226">
        <f t="shared" si="2"/>
        <v>0</v>
      </c>
      <c r="F18" s="226" t="e">
        <f t="shared" si="0"/>
        <v>#DIV/0!</v>
      </c>
      <c r="G18" s="225">
        <f>SUM(G8:G17)</f>
        <v>0</v>
      </c>
      <c r="H18" s="226">
        <f t="shared" ref="H18" si="3">SUM(H8:H17)</f>
        <v>0</v>
      </c>
      <c r="I18" s="227" t="e">
        <f t="shared" si="1"/>
        <v>#DIV/0!</v>
      </c>
    </row>
    <row r="19" spans="1:9" s="187" customFormat="1" ht="12.95" customHeight="1"/>
    <row r="20" spans="1:9" s="187" customFormat="1" ht="12.95" customHeight="1"/>
    <row r="21" spans="1:9" s="187" customFormat="1" ht="12.95" customHeigh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12"/>
  <sheetViews>
    <sheetView view="pageBreakPreview" zoomScaleNormal="100" zoomScaleSheetLayoutView="100" workbookViewId="0">
      <selection activeCell="F7" activeCellId="1" sqref="C7 F7"/>
    </sheetView>
  </sheetViews>
  <sheetFormatPr defaultColWidth="9.140625" defaultRowHeight="12.75"/>
  <cols>
    <col min="1" max="1" width="22.28515625" style="14" customWidth="1"/>
    <col min="2" max="2" width="7.5703125" style="14" customWidth="1"/>
    <col min="3" max="4" width="10" style="14" customWidth="1"/>
    <col min="5" max="5" width="8.5703125" style="14" customWidth="1"/>
    <col min="6" max="7" width="10" style="14" customWidth="1"/>
    <col min="8" max="8" width="8.5703125" style="14" customWidth="1"/>
    <col min="9" max="16384" width="9.140625" style="14"/>
  </cols>
  <sheetData>
    <row r="1" spans="1:8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5"/>
    </row>
    <row r="2" spans="1:8">
      <c r="A2" s="1"/>
      <c r="B2" s="2" t="s">
        <v>52</v>
      </c>
      <c r="C2" s="3">
        <f>Kadar.ode.!C2</f>
        <v>7010117</v>
      </c>
      <c r="D2" s="4"/>
      <c r="E2" s="4"/>
      <c r="F2" s="5"/>
    </row>
    <row r="3" spans="1:8">
      <c r="A3" s="1"/>
      <c r="B3" s="2" t="s">
        <v>53</v>
      </c>
      <c r="C3" s="3" t="str">
        <f>Kadar.ode.!C3</f>
        <v>01.01.2023.</v>
      </c>
      <c r="D3" s="4"/>
      <c r="E3" s="4"/>
      <c r="F3" s="5"/>
    </row>
    <row r="4" spans="1:8" ht="14.25">
      <c r="A4" s="1"/>
      <c r="B4" s="2" t="s">
        <v>174</v>
      </c>
      <c r="C4" s="7" t="s">
        <v>24</v>
      </c>
      <c r="D4" s="8"/>
      <c r="E4" s="8"/>
      <c r="F4" s="9"/>
    </row>
    <row r="6" spans="1:8" s="231" customFormat="1" ht="27.75" customHeight="1">
      <c r="A6" s="849" t="s">
        <v>175</v>
      </c>
      <c r="B6" s="850"/>
      <c r="C6" s="849" t="s">
        <v>176</v>
      </c>
      <c r="D6" s="851"/>
      <c r="E6" s="850"/>
      <c r="F6" s="849" t="s">
        <v>169</v>
      </c>
      <c r="G6" s="851"/>
      <c r="H6" s="850"/>
    </row>
    <row r="7" spans="1:8" s="187" customFormat="1" ht="34.5" customHeight="1" thickBot="1">
      <c r="A7" s="232" t="s">
        <v>177</v>
      </c>
      <c r="B7" s="188" t="s">
        <v>178</v>
      </c>
      <c r="C7" s="199" t="s">
        <v>1856</v>
      </c>
      <c r="D7" s="154" t="s">
        <v>1855</v>
      </c>
      <c r="E7" s="233" t="s">
        <v>1814</v>
      </c>
      <c r="F7" s="199" t="s">
        <v>1856</v>
      </c>
      <c r="G7" s="154" t="s">
        <v>1855</v>
      </c>
      <c r="H7" s="189" t="s">
        <v>1814</v>
      </c>
    </row>
    <row r="8" spans="1:8" s="187" customFormat="1" ht="15" customHeight="1" thickTop="1">
      <c r="A8" s="234" t="s">
        <v>61</v>
      </c>
      <c r="B8" s="232">
        <f>+B9+B10+B11+B12</f>
        <v>0</v>
      </c>
      <c r="C8" s="232"/>
      <c r="D8" s="232"/>
      <c r="E8" s="235" t="e">
        <f>D8/C8*100</f>
        <v>#DIV/0!</v>
      </c>
      <c r="F8" s="232">
        <f>SUM(F9:F12)</f>
        <v>0</v>
      </c>
      <c r="G8" s="232">
        <f>SUM(G9:G12)</f>
        <v>0</v>
      </c>
      <c r="H8" s="232" t="e">
        <f>G8/F8*100</f>
        <v>#DIV/0!</v>
      </c>
    </row>
    <row r="9" spans="1:8" s="187" customFormat="1">
      <c r="A9" s="236" t="s">
        <v>179</v>
      </c>
      <c r="B9" s="232"/>
      <c r="C9" s="232"/>
      <c r="D9" s="232"/>
      <c r="E9" s="235" t="e">
        <f t="shared" ref="E9:E12" si="0">D9/C9*100</f>
        <v>#DIV/0!</v>
      </c>
      <c r="F9" s="232"/>
      <c r="G9" s="232"/>
      <c r="H9" s="232" t="e">
        <f t="shared" ref="H9:H12" si="1">G9/F9*100</f>
        <v>#DIV/0!</v>
      </c>
    </row>
    <row r="10" spans="1:8" s="187" customFormat="1">
      <c r="A10" s="236" t="s">
        <v>180</v>
      </c>
      <c r="B10" s="232"/>
      <c r="C10" s="232"/>
      <c r="D10" s="232"/>
      <c r="E10" s="235" t="e">
        <f t="shared" si="0"/>
        <v>#DIV/0!</v>
      </c>
      <c r="F10" s="232"/>
      <c r="G10" s="232"/>
      <c r="H10" s="232" t="e">
        <f t="shared" si="1"/>
        <v>#DIV/0!</v>
      </c>
    </row>
    <row r="11" spans="1:8" s="187" customFormat="1">
      <c r="A11" s="236" t="s">
        <v>181</v>
      </c>
      <c r="B11" s="232"/>
      <c r="C11" s="232"/>
      <c r="D11" s="232"/>
      <c r="E11" s="235" t="e">
        <f t="shared" si="0"/>
        <v>#DIV/0!</v>
      </c>
      <c r="F11" s="232"/>
      <c r="G11" s="232"/>
      <c r="H11" s="232" t="e">
        <f t="shared" si="1"/>
        <v>#DIV/0!</v>
      </c>
    </row>
    <row r="12" spans="1:8" s="187" customFormat="1">
      <c r="A12" s="237" t="s">
        <v>182</v>
      </c>
      <c r="B12" s="232"/>
      <c r="C12" s="232"/>
      <c r="D12" s="232"/>
      <c r="E12" s="235" t="e">
        <f t="shared" si="0"/>
        <v>#DIV/0!</v>
      </c>
      <c r="F12" s="232"/>
      <c r="G12" s="232"/>
      <c r="H12" s="232" t="e">
        <f t="shared" si="1"/>
        <v>#DIV/0!</v>
      </c>
    </row>
  </sheetData>
  <mergeCells count="3">
    <mergeCell ref="A6:B6"/>
    <mergeCell ref="C6:E6"/>
    <mergeCell ref="F6:H6"/>
  </mergeCells>
  <pageMargins left="0.75" right="0.75" top="1" bottom="1" header="0.5" footer="0.5"/>
  <pageSetup paperSize="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0"/>
  <sheetViews>
    <sheetView zoomScaleNormal="100" zoomScaleSheetLayoutView="100" workbookViewId="0">
      <selection activeCell="M20" sqref="M20"/>
    </sheetView>
  </sheetViews>
  <sheetFormatPr defaultColWidth="9.140625" defaultRowHeight="12.75"/>
  <cols>
    <col min="1" max="1" width="13.140625" style="11" customWidth="1"/>
    <col min="2" max="2" width="39.28515625" style="11" customWidth="1"/>
    <col min="3" max="9" width="9.5703125" style="11" customWidth="1"/>
    <col min="10" max="16384" width="9.140625" style="11"/>
  </cols>
  <sheetData>
    <row r="1" spans="1:12">
      <c r="A1" s="588"/>
      <c r="B1" s="589" t="s">
        <v>51</v>
      </c>
      <c r="C1" s="590" t="str">
        <f>Kadar.ode.!C1</f>
        <v>Завод за здравствену заштиту студената Београд</v>
      </c>
      <c r="D1" s="591"/>
      <c r="E1" s="591"/>
      <c r="F1" s="591"/>
      <c r="G1" s="592"/>
      <c r="H1" s="593"/>
      <c r="I1" s="594"/>
    </row>
    <row r="2" spans="1:12">
      <c r="A2" s="595"/>
      <c r="B2" s="2" t="s">
        <v>52</v>
      </c>
      <c r="C2" s="808">
        <f>Kadar.ode.!C2</f>
        <v>7010117</v>
      </c>
      <c r="D2" s="809"/>
      <c r="E2" s="4"/>
      <c r="F2" s="4"/>
      <c r="G2" s="5"/>
      <c r="I2" s="596"/>
    </row>
    <row r="3" spans="1:12">
      <c r="A3" s="595"/>
      <c r="B3" s="2" t="s">
        <v>53</v>
      </c>
      <c r="C3" s="3" t="str">
        <f>Kadar.ode.!C3</f>
        <v>01.01.2023.</v>
      </c>
      <c r="D3" s="4"/>
      <c r="E3" s="4"/>
      <c r="F3" s="4"/>
      <c r="G3" s="5"/>
      <c r="I3" s="596"/>
    </row>
    <row r="4" spans="1:12" ht="14.25">
      <c r="A4" s="595"/>
      <c r="B4" s="2" t="s">
        <v>183</v>
      </c>
      <c r="C4" s="853" t="s">
        <v>1816</v>
      </c>
      <c r="D4" s="854"/>
      <c r="E4" s="854"/>
      <c r="F4" s="854"/>
      <c r="G4" s="855"/>
      <c r="I4" s="596"/>
    </row>
    <row r="5" spans="1:12" ht="14.25">
      <c r="A5" s="595"/>
      <c r="B5" s="2" t="s">
        <v>184</v>
      </c>
      <c r="C5" s="7"/>
      <c r="D5" s="8"/>
      <c r="E5" s="8"/>
      <c r="F5" s="8"/>
      <c r="G5" s="9"/>
      <c r="I5" s="596"/>
    </row>
    <row r="6" spans="1:12">
      <c r="A6" s="597"/>
      <c r="I6" s="596"/>
    </row>
    <row r="7" spans="1:12" ht="11.1" customHeight="1">
      <c r="A7" s="597"/>
      <c r="I7" s="596"/>
    </row>
    <row r="8" spans="1:12" s="238" customFormat="1" ht="21.75" customHeight="1">
      <c r="A8" s="856" t="s">
        <v>185</v>
      </c>
      <c r="B8" s="847" t="s">
        <v>186</v>
      </c>
      <c r="C8" s="843" t="s">
        <v>187</v>
      </c>
      <c r="D8" s="844"/>
      <c r="E8" s="843" t="s">
        <v>188</v>
      </c>
      <c r="F8" s="844"/>
      <c r="G8" s="840" t="s">
        <v>127</v>
      </c>
      <c r="H8" s="840"/>
      <c r="I8" s="858"/>
    </row>
    <row r="9" spans="1:12" s="238" customFormat="1" ht="43.5" customHeight="1" thickBot="1">
      <c r="A9" s="857"/>
      <c r="B9" s="848"/>
      <c r="C9" s="199" t="s">
        <v>1856</v>
      </c>
      <c r="D9" s="154" t="s">
        <v>1855</v>
      </c>
      <c r="E9" s="199" t="s">
        <v>1856</v>
      </c>
      <c r="F9" s="154" t="s">
        <v>1855</v>
      </c>
      <c r="G9" s="199" t="s">
        <v>1856</v>
      </c>
      <c r="H9" s="154" t="s">
        <v>1855</v>
      </c>
      <c r="I9" s="598" t="s">
        <v>1814</v>
      </c>
    </row>
    <row r="10" spans="1:12" s="238" customFormat="1" ht="11.1" customHeight="1" thickTop="1" thickBot="1">
      <c r="A10" s="859" t="s">
        <v>1866</v>
      </c>
      <c r="B10" s="860"/>
      <c r="C10" s="415"/>
      <c r="D10" s="415"/>
      <c r="E10" s="415"/>
      <c r="F10" s="415"/>
      <c r="G10" s="416"/>
      <c r="H10" s="415"/>
      <c r="I10" s="417"/>
    </row>
    <row r="11" spans="1:12" s="238" customFormat="1" ht="11.1" customHeight="1">
      <c r="A11" s="651" t="s">
        <v>1867</v>
      </c>
      <c r="B11" s="652" t="s">
        <v>1868</v>
      </c>
      <c r="C11" s="653">
        <v>37</v>
      </c>
      <c r="D11" s="654">
        <v>40</v>
      </c>
      <c r="E11" s="653">
        <v>0</v>
      </c>
      <c r="F11" s="654">
        <v>0</v>
      </c>
      <c r="G11" s="655">
        <f>C11+E11</f>
        <v>37</v>
      </c>
      <c r="H11" s="654">
        <f>D11+F11</f>
        <v>40</v>
      </c>
      <c r="I11" s="656">
        <f t="shared" ref="I11:I24" si="0">H11/G11*100</f>
        <v>108.10810810810811</v>
      </c>
    </row>
    <row r="12" spans="1:12" s="238" customFormat="1" ht="11.1" customHeight="1">
      <c r="A12" s="399" t="s">
        <v>1869</v>
      </c>
      <c r="B12" s="400" t="s">
        <v>1870</v>
      </c>
      <c r="C12" s="240">
        <v>0</v>
      </c>
      <c r="D12" s="422">
        <v>0</v>
      </c>
      <c r="E12" s="240">
        <v>462</v>
      </c>
      <c r="F12" s="422">
        <v>460</v>
      </c>
      <c r="G12" s="420">
        <f t="shared" ref="G12:G18" si="1">C12+E12</f>
        <v>462</v>
      </c>
      <c r="H12" s="419">
        <f t="shared" ref="H12:H21" si="2">D12+F12</f>
        <v>460</v>
      </c>
      <c r="I12" s="657">
        <f t="shared" si="0"/>
        <v>99.567099567099575</v>
      </c>
    </row>
    <row r="13" spans="1:12" s="238" customFormat="1" ht="11.1" customHeight="1">
      <c r="A13" s="399" t="s">
        <v>1871</v>
      </c>
      <c r="B13" s="400" t="s">
        <v>1872</v>
      </c>
      <c r="C13" s="240"/>
      <c r="D13" s="422">
        <v>0</v>
      </c>
      <c r="E13" s="240">
        <v>422</v>
      </c>
      <c r="F13" s="422">
        <v>425</v>
      </c>
      <c r="G13" s="420">
        <f t="shared" si="1"/>
        <v>422</v>
      </c>
      <c r="H13" s="419">
        <f t="shared" si="2"/>
        <v>425</v>
      </c>
      <c r="I13" s="657">
        <f t="shared" si="0"/>
        <v>100.71090047393365</v>
      </c>
    </row>
    <row r="14" spans="1:12" s="238" customFormat="1" ht="11.1" customHeight="1">
      <c r="A14" s="399" t="s">
        <v>1873</v>
      </c>
      <c r="B14" s="400" t="s">
        <v>1874</v>
      </c>
      <c r="C14" s="240"/>
      <c r="D14" s="422">
        <v>0</v>
      </c>
      <c r="E14" s="240">
        <v>1</v>
      </c>
      <c r="F14" s="422">
        <v>1</v>
      </c>
      <c r="G14" s="420">
        <f t="shared" si="1"/>
        <v>1</v>
      </c>
      <c r="H14" s="419">
        <f t="shared" si="2"/>
        <v>1</v>
      </c>
      <c r="I14" s="657">
        <f t="shared" si="0"/>
        <v>100</v>
      </c>
    </row>
    <row r="15" spans="1:12" s="242" customFormat="1" ht="11.1" customHeight="1">
      <c r="A15" s="399" t="s">
        <v>1875</v>
      </c>
      <c r="B15" s="400" t="s">
        <v>1876</v>
      </c>
      <c r="C15" s="240"/>
      <c r="D15" s="422">
        <v>0</v>
      </c>
      <c r="E15" s="240">
        <v>1</v>
      </c>
      <c r="F15" s="422">
        <v>1</v>
      </c>
      <c r="G15" s="420">
        <f t="shared" si="1"/>
        <v>1</v>
      </c>
      <c r="H15" s="419">
        <f t="shared" si="2"/>
        <v>1</v>
      </c>
      <c r="I15" s="657">
        <f t="shared" si="0"/>
        <v>100</v>
      </c>
      <c r="L15" s="535"/>
    </row>
    <row r="16" spans="1:12" s="37" customFormat="1" ht="17.25" customHeight="1">
      <c r="A16" s="401" t="s">
        <v>1877</v>
      </c>
      <c r="B16" s="402" t="s">
        <v>1878</v>
      </c>
      <c r="C16" s="240">
        <v>0</v>
      </c>
      <c r="D16" s="422">
        <v>0</v>
      </c>
      <c r="E16" s="240">
        <v>0</v>
      </c>
      <c r="F16" s="422">
        <v>1</v>
      </c>
      <c r="G16" s="420">
        <f t="shared" si="1"/>
        <v>0</v>
      </c>
      <c r="H16" s="419">
        <f t="shared" si="2"/>
        <v>1</v>
      </c>
      <c r="I16" s="657"/>
    </row>
    <row r="17" spans="1:9" s="242" customFormat="1" ht="12.75" customHeight="1">
      <c r="A17" s="403" t="s">
        <v>1879</v>
      </c>
      <c r="B17" s="400" t="s">
        <v>1880</v>
      </c>
      <c r="C17" s="633">
        <v>0</v>
      </c>
      <c r="D17" s="422">
        <v>0</v>
      </c>
      <c r="E17" s="633">
        <v>5</v>
      </c>
      <c r="F17" s="422">
        <v>5</v>
      </c>
      <c r="G17" s="420">
        <f t="shared" si="1"/>
        <v>5</v>
      </c>
      <c r="H17" s="419">
        <f t="shared" si="2"/>
        <v>5</v>
      </c>
      <c r="I17" s="657">
        <f t="shared" si="0"/>
        <v>100</v>
      </c>
    </row>
    <row r="18" spans="1:9" s="242" customFormat="1" ht="12.75" customHeight="1" thickBot="1">
      <c r="A18" s="658" t="s">
        <v>127</v>
      </c>
      <c r="B18" s="659"/>
      <c r="C18" s="660">
        <f t="shared" ref="C18:F18" si="3">SUM(C11:C17)</f>
        <v>37</v>
      </c>
      <c r="D18" s="661">
        <f t="shared" si="3"/>
        <v>40</v>
      </c>
      <c r="E18" s="660">
        <f t="shared" si="3"/>
        <v>891</v>
      </c>
      <c r="F18" s="661">
        <f t="shared" si="3"/>
        <v>893</v>
      </c>
      <c r="G18" s="662">
        <f t="shared" si="1"/>
        <v>928</v>
      </c>
      <c r="H18" s="663">
        <f t="shared" si="2"/>
        <v>933</v>
      </c>
      <c r="I18" s="664">
        <f t="shared" si="0"/>
        <v>100.53879310344827</v>
      </c>
    </row>
    <row r="19" spans="1:9" s="242" customFormat="1" ht="12.75" customHeight="1" thickBot="1">
      <c r="A19" s="861" t="s">
        <v>1881</v>
      </c>
      <c r="B19" s="862"/>
      <c r="C19" s="667"/>
      <c r="D19" s="668"/>
      <c r="E19" s="667"/>
      <c r="F19" s="668"/>
      <c r="G19" s="669"/>
      <c r="H19" s="668">
        <f t="shared" si="2"/>
        <v>0</v>
      </c>
      <c r="I19" s="656" t="e">
        <f t="shared" si="0"/>
        <v>#DIV/0!</v>
      </c>
    </row>
    <row r="20" spans="1:9" s="242" customFormat="1">
      <c r="A20" s="674" t="s">
        <v>1867</v>
      </c>
      <c r="B20" s="675" t="s">
        <v>1868</v>
      </c>
      <c r="C20" s="655">
        <v>924</v>
      </c>
      <c r="D20" s="654">
        <v>930</v>
      </c>
      <c r="E20" s="653">
        <v>0</v>
      </c>
      <c r="F20" s="654">
        <v>0</v>
      </c>
      <c r="G20" s="655">
        <f t="shared" ref="G20:G21" si="4">C20+E20</f>
        <v>924</v>
      </c>
      <c r="H20" s="654">
        <f t="shared" si="2"/>
        <v>930</v>
      </c>
      <c r="I20" s="656">
        <f t="shared" si="0"/>
        <v>100.64935064935065</v>
      </c>
    </row>
    <row r="21" spans="1:9" s="242" customFormat="1" ht="13.5" thickBot="1">
      <c r="A21" s="676" t="s">
        <v>1882</v>
      </c>
      <c r="B21" s="677" t="s">
        <v>1883</v>
      </c>
      <c r="C21" s="678">
        <v>1079</v>
      </c>
      <c r="D21" s="679">
        <v>1080</v>
      </c>
      <c r="E21" s="680">
        <v>6</v>
      </c>
      <c r="F21" s="679">
        <v>5</v>
      </c>
      <c r="G21" s="536">
        <f t="shared" si="4"/>
        <v>1085</v>
      </c>
      <c r="H21" s="649">
        <f t="shared" si="2"/>
        <v>1085</v>
      </c>
      <c r="I21" s="603">
        <f t="shared" si="0"/>
        <v>100</v>
      </c>
    </row>
    <row r="22" spans="1:9" s="242" customFormat="1" ht="27" customHeight="1" thickBot="1">
      <c r="A22" s="670" t="s">
        <v>127</v>
      </c>
      <c r="B22" s="671"/>
      <c r="C22" s="672">
        <f>SUM(C20:C21)</f>
        <v>2003</v>
      </c>
      <c r="D22" s="672">
        <f t="shared" ref="D22:H22" si="5">SUM(D20:D21)</f>
        <v>2010</v>
      </c>
      <c r="E22" s="672">
        <f t="shared" si="5"/>
        <v>6</v>
      </c>
      <c r="F22" s="672">
        <f t="shared" si="5"/>
        <v>5</v>
      </c>
      <c r="G22" s="672">
        <f t="shared" si="5"/>
        <v>2009</v>
      </c>
      <c r="H22" s="672">
        <f t="shared" si="5"/>
        <v>2015</v>
      </c>
      <c r="I22" s="673">
        <f t="shared" ref="I22" si="6">H22/G22*100</f>
        <v>100.29865604778496</v>
      </c>
    </row>
    <row r="23" spans="1:9" s="242" customFormat="1" ht="11.1" customHeight="1" thickBot="1">
      <c r="A23" s="412" t="s">
        <v>189</v>
      </c>
      <c r="B23" s="665"/>
      <c r="C23" s="666"/>
      <c r="D23" s="666"/>
      <c r="E23" s="666"/>
      <c r="F23" s="666"/>
      <c r="G23" s="536"/>
      <c r="H23" s="649"/>
      <c r="I23" s="650"/>
    </row>
    <row r="24" spans="1:9" s="6" customFormat="1" ht="13.5" thickBot="1">
      <c r="A24" s="599" t="s">
        <v>189</v>
      </c>
      <c r="B24" s="600"/>
      <c r="C24" s="601">
        <f>C22+C18</f>
        <v>2040</v>
      </c>
      <c r="D24" s="601">
        <f t="shared" ref="D24:F24" si="7">D22+D18</f>
        <v>2050</v>
      </c>
      <c r="E24" s="601">
        <f t="shared" si="7"/>
        <v>897</v>
      </c>
      <c r="F24" s="601">
        <f t="shared" si="7"/>
        <v>898</v>
      </c>
      <c r="G24" s="602">
        <f t="shared" ref="G24:H24" si="8">G22+G18</f>
        <v>2937</v>
      </c>
      <c r="H24" s="602">
        <f t="shared" si="8"/>
        <v>2948</v>
      </c>
      <c r="I24" s="603">
        <f t="shared" si="0"/>
        <v>100.374531835206</v>
      </c>
    </row>
    <row r="25" spans="1:9" s="244" customFormat="1" ht="33.75" customHeight="1">
      <c r="A25" s="852" t="s">
        <v>190</v>
      </c>
      <c r="B25" s="852"/>
      <c r="C25" s="852"/>
      <c r="D25" s="852"/>
      <c r="E25" s="852"/>
      <c r="F25" s="852"/>
      <c r="G25" s="852"/>
      <c r="H25" s="852"/>
      <c r="I25" s="852"/>
    </row>
    <row r="26" spans="1:9" s="238" customFormat="1"/>
    <row r="27" spans="1:9" s="238" customFormat="1" ht="11.1" customHeight="1"/>
    <row r="28" spans="1:9" s="238" customFormat="1" ht="11.1" customHeight="1"/>
    <row r="29" spans="1:9" s="238" customFormat="1" ht="11.1" customHeight="1"/>
    <row r="30" spans="1:9" ht="11.1" customHeight="1"/>
    <row r="31" spans="1:9" ht="11.1" customHeight="1"/>
    <row r="32" spans="1:9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</sheetData>
  <mergeCells count="10">
    <mergeCell ref="C2:D2"/>
    <mergeCell ref="A25:I25"/>
    <mergeCell ref="C4:G4"/>
    <mergeCell ref="A8:A9"/>
    <mergeCell ref="B8:B9"/>
    <mergeCell ref="C8:D8"/>
    <mergeCell ref="E8:F8"/>
    <mergeCell ref="G8:I8"/>
    <mergeCell ref="A10:B10"/>
    <mergeCell ref="A19:B19"/>
  </mergeCells>
  <pageMargins left="0.75" right="0.75" top="1" bottom="1" header="0.5" footer="0.5"/>
  <pageSetup paperSize="9" scale="79" orientation="portrait" verticalDpi="1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view="pageBreakPreview" zoomScaleNormal="100" workbookViewId="0">
      <selection activeCell="C2" sqref="C2:D2"/>
    </sheetView>
  </sheetViews>
  <sheetFormatPr defaultColWidth="9.140625" defaultRowHeight="12.75"/>
  <cols>
    <col min="1" max="1" width="13.140625" style="11" customWidth="1"/>
    <col min="2" max="2" width="20.7109375" style="11" customWidth="1"/>
    <col min="3" max="9" width="9.5703125" style="11" customWidth="1"/>
    <col min="10" max="16384" width="9.140625" style="11"/>
  </cols>
  <sheetData>
    <row r="1" spans="1:9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9">
      <c r="A2" s="1"/>
      <c r="B2" s="2" t="s">
        <v>52</v>
      </c>
      <c r="C2" s="808">
        <f>Kadar.ode.!C2</f>
        <v>7010117</v>
      </c>
      <c r="D2" s="809"/>
      <c r="E2" s="4"/>
      <c r="F2" s="4"/>
      <c r="G2" s="5"/>
    </row>
    <row r="3" spans="1:9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9" ht="14.25">
      <c r="A4" s="1"/>
      <c r="B4" s="2" t="s">
        <v>183</v>
      </c>
      <c r="C4" s="853" t="s">
        <v>1817</v>
      </c>
      <c r="D4" s="854"/>
      <c r="E4" s="854"/>
      <c r="F4" s="854"/>
      <c r="G4" s="855"/>
    </row>
    <row r="5" spans="1:9" ht="14.25">
      <c r="A5" s="1"/>
      <c r="B5" s="2" t="s">
        <v>184</v>
      </c>
      <c r="C5" s="7"/>
      <c r="D5" s="8"/>
      <c r="E5" s="8"/>
      <c r="F5" s="8"/>
      <c r="G5" s="9"/>
    </row>
    <row r="7" spans="1:9" ht="11.1" customHeight="1"/>
    <row r="8" spans="1:9" s="238" customFormat="1" ht="21.75" customHeight="1">
      <c r="A8" s="847" t="s">
        <v>185</v>
      </c>
      <c r="B8" s="847" t="s">
        <v>186</v>
      </c>
      <c r="C8" s="843" t="s">
        <v>187</v>
      </c>
      <c r="D8" s="844"/>
      <c r="E8" s="843" t="s">
        <v>188</v>
      </c>
      <c r="F8" s="844"/>
      <c r="G8" s="840" t="s">
        <v>127</v>
      </c>
      <c r="H8" s="840"/>
      <c r="I8" s="840"/>
    </row>
    <row r="9" spans="1:9" s="238" customFormat="1" ht="43.5" customHeight="1" thickBot="1">
      <c r="A9" s="848"/>
      <c r="B9" s="848"/>
      <c r="C9" s="199" t="s">
        <v>1856</v>
      </c>
      <c r="D9" s="154" t="s">
        <v>1855</v>
      </c>
      <c r="E9" s="199" t="s">
        <v>1856</v>
      </c>
      <c r="F9" s="154" t="s">
        <v>1855</v>
      </c>
      <c r="G9" s="199" t="s">
        <v>1856</v>
      </c>
      <c r="H9" s="154" t="s">
        <v>1855</v>
      </c>
      <c r="I9" s="199" t="s">
        <v>1814</v>
      </c>
    </row>
    <row r="10" spans="1:9" s="238" customFormat="1" ht="11.1" customHeight="1" thickTop="1" thickBot="1">
      <c r="A10" s="859" t="s">
        <v>1866</v>
      </c>
      <c r="B10" s="860"/>
      <c r="C10" s="415"/>
      <c r="D10" s="415"/>
      <c r="E10" s="415"/>
      <c r="F10" s="415"/>
      <c r="G10" s="416"/>
      <c r="H10" s="415"/>
      <c r="I10" s="417"/>
    </row>
    <row r="11" spans="1:9" s="238" customFormat="1" ht="11.1" customHeight="1">
      <c r="A11" s="397" t="s">
        <v>1867</v>
      </c>
      <c r="B11" s="398" t="s">
        <v>1868</v>
      </c>
      <c r="C11" s="418"/>
      <c r="D11" s="419"/>
      <c r="E11" s="418"/>
      <c r="F11" s="419"/>
      <c r="G11" s="420"/>
      <c r="H11" s="419"/>
      <c r="I11" s="421"/>
    </row>
    <row r="12" spans="1:9" s="238" customFormat="1" ht="11.1" customHeight="1">
      <c r="A12" s="399" t="s">
        <v>1869</v>
      </c>
      <c r="B12" s="400" t="s">
        <v>1870</v>
      </c>
      <c r="C12" s="240"/>
      <c r="D12" s="422"/>
      <c r="E12" s="240"/>
      <c r="F12" s="422"/>
      <c r="G12" s="241"/>
      <c r="H12" s="422"/>
      <c r="I12" s="423"/>
    </row>
    <row r="13" spans="1:9" s="238" customFormat="1" ht="11.1" customHeight="1">
      <c r="A13" s="399" t="s">
        <v>1871</v>
      </c>
      <c r="B13" s="400" t="s">
        <v>1872</v>
      </c>
      <c r="C13" s="240"/>
      <c r="D13" s="422"/>
      <c r="E13" s="240"/>
      <c r="F13" s="422"/>
      <c r="G13" s="241"/>
      <c r="H13" s="422"/>
      <c r="I13" s="423"/>
    </row>
    <row r="14" spans="1:9" s="238" customFormat="1" ht="11.1" customHeight="1">
      <c r="A14" s="399" t="s">
        <v>1873</v>
      </c>
      <c r="B14" s="400" t="s">
        <v>1874</v>
      </c>
      <c r="C14" s="240"/>
      <c r="D14" s="422"/>
      <c r="E14" s="240"/>
      <c r="F14" s="422"/>
      <c r="G14" s="241"/>
      <c r="H14" s="422"/>
      <c r="I14" s="423"/>
    </row>
    <row r="15" spans="1:9" s="242" customFormat="1" ht="11.1" customHeight="1">
      <c r="A15" s="399" t="s">
        <v>1875</v>
      </c>
      <c r="B15" s="400" t="s">
        <v>1876</v>
      </c>
      <c r="C15" s="240"/>
      <c r="D15" s="422"/>
      <c r="E15" s="240"/>
      <c r="F15" s="422"/>
      <c r="G15" s="241"/>
      <c r="H15" s="422"/>
      <c r="I15" s="423"/>
    </row>
    <row r="16" spans="1:9" s="37" customFormat="1" ht="17.25" customHeight="1">
      <c r="A16" s="401" t="s">
        <v>1877</v>
      </c>
      <c r="B16" s="402" t="s">
        <v>1878</v>
      </c>
      <c r="C16" s="240"/>
      <c r="D16" s="422"/>
      <c r="E16" s="240"/>
      <c r="F16" s="422"/>
      <c r="G16" s="241"/>
      <c r="H16" s="422"/>
      <c r="I16" s="423"/>
    </row>
    <row r="17" spans="1:9" s="242" customFormat="1" ht="12.75" customHeight="1">
      <c r="A17" s="403" t="s">
        <v>1879</v>
      </c>
      <c r="B17" s="400" t="s">
        <v>1880</v>
      </c>
      <c r="C17" s="228"/>
      <c r="D17" s="422"/>
      <c r="E17" s="228"/>
      <c r="F17" s="422"/>
      <c r="G17" s="241"/>
      <c r="H17" s="422"/>
      <c r="I17" s="423"/>
    </row>
    <row r="18" spans="1:9" s="242" customFormat="1" ht="12.75" customHeight="1" thickBot="1">
      <c r="A18" s="404" t="s">
        <v>127</v>
      </c>
      <c r="B18" s="405"/>
      <c r="C18" s="424">
        <f t="shared" ref="C18:H18" si="0">SUM(C11:C17)</f>
        <v>0</v>
      </c>
      <c r="D18" s="425">
        <f t="shared" si="0"/>
        <v>0</v>
      </c>
      <c r="E18" s="424">
        <f t="shared" si="0"/>
        <v>0</v>
      </c>
      <c r="F18" s="425">
        <f t="shared" si="0"/>
        <v>0</v>
      </c>
      <c r="G18" s="426">
        <f t="shared" si="0"/>
        <v>0</v>
      </c>
      <c r="H18" s="425">
        <f t="shared" si="0"/>
        <v>0</v>
      </c>
      <c r="I18" s="427" t="e">
        <f t="shared" ref="I18:I24" si="1">H18/G18*100</f>
        <v>#DIV/0!</v>
      </c>
    </row>
    <row r="19" spans="1:9" s="242" customFormat="1" ht="12.75" customHeight="1" thickBot="1">
      <c r="A19" s="863" t="s">
        <v>1881</v>
      </c>
      <c r="B19" s="864"/>
      <c r="C19" s="428"/>
      <c r="D19" s="429"/>
      <c r="E19" s="428"/>
      <c r="F19" s="429"/>
      <c r="G19" s="416"/>
      <c r="H19" s="429"/>
      <c r="I19" s="430"/>
    </row>
    <row r="20" spans="1:9" s="242" customFormat="1" ht="25.5">
      <c r="A20" s="406" t="s">
        <v>1867</v>
      </c>
      <c r="B20" s="407" t="s">
        <v>1868</v>
      </c>
      <c r="C20" s="420"/>
      <c r="D20" s="419"/>
      <c r="E20" s="418"/>
      <c r="F20" s="419"/>
      <c r="G20" s="420"/>
      <c r="H20" s="419"/>
      <c r="I20" s="421"/>
    </row>
    <row r="21" spans="1:9" s="242" customFormat="1" ht="26.25" thickBot="1">
      <c r="A21" s="408" t="s">
        <v>1882</v>
      </c>
      <c r="B21" s="409" t="s">
        <v>1883</v>
      </c>
      <c r="C21" s="241"/>
      <c r="D21" s="422"/>
      <c r="E21" s="240"/>
      <c r="F21" s="422"/>
      <c r="G21" s="241"/>
      <c r="H21" s="422"/>
      <c r="I21" s="423"/>
    </row>
    <row r="22" spans="1:9" s="242" customFormat="1" ht="27" customHeight="1" thickBot="1">
      <c r="A22" s="410" t="s">
        <v>127</v>
      </c>
      <c r="B22" s="411"/>
      <c r="C22" s="426">
        <f>SUM(C20:C21)</f>
        <v>0</v>
      </c>
      <c r="D22" s="431">
        <f>SUM(D20:D21)</f>
        <v>0</v>
      </c>
      <c r="E22" s="432">
        <v>0</v>
      </c>
      <c r="F22" s="432">
        <v>0</v>
      </c>
      <c r="G22" s="426">
        <f>SUM(G20:G21)</f>
        <v>0</v>
      </c>
      <c r="H22" s="425">
        <f>SUM(H20:H21)</f>
        <v>0</v>
      </c>
      <c r="I22" s="427" t="e">
        <f t="shared" si="1"/>
        <v>#DIV/0!</v>
      </c>
    </row>
    <row r="23" spans="1:9" s="242" customFormat="1" ht="11.1" customHeight="1" thickBot="1">
      <c r="A23" s="412" t="s">
        <v>189</v>
      </c>
      <c r="B23" s="413"/>
      <c r="C23" s="415"/>
      <c r="D23" s="415"/>
      <c r="E23" s="415"/>
      <c r="F23" s="415"/>
      <c r="G23" s="416"/>
      <c r="H23" s="429"/>
      <c r="I23" s="430"/>
    </row>
    <row r="24" spans="1:9" s="6" customFormat="1">
      <c r="A24" s="365" t="s">
        <v>189</v>
      </c>
      <c r="B24" s="414"/>
      <c r="C24" s="433">
        <f>C22+C18</f>
        <v>0</v>
      </c>
      <c r="D24" s="434">
        <f t="shared" ref="D24:H24" si="2">D22+D18</f>
        <v>0</v>
      </c>
      <c r="E24" s="434">
        <f t="shared" si="2"/>
        <v>0</v>
      </c>
      <c r="F24" s="434">
        <f t="shared" si="2"/>
        <v>0</v>
      </c>
      <c r="G24" s="434">
        <f t="shared" si="2"/>
        <v>0</v>
      </c>
      <c r="H24" s="434">
        <f t="shared" si="2"/>
        <v>0</v>
      </c>
      <c r="I24" s="435" t="e">
        <f t="shared" si="1"/>
        <v>#DIV/0!</v>
      </c>
    </row>
    <row r="25" spans="1:9" s="244" customFormat="1" ht="33.75" customHeight="1">
      <c r="A25" s="852" t="s">
        <v>190</v>
      </c>
      <c r="B25" s="852"/>
      <c r="C25" s="852"/>
      <c r="D25" s="852"/>
      <c r="E25" s="852"/>
      <c r="F25" s="852"/>
      <c r="G25" s="852"/>
      <c r="H25" s="852"/>
      <c r="I25" s="852"/>
    </row>
    <row r="26" spans="1:9" s="238" customFormat="1"/>
    <row r="27" spans="1:9" s="238" customFormat="1" ht="11.1" customHeight="1"/>
    <row r="28" spans="1:9" s="238" customFormat="1" ht="11.1" customHeight="1"/>
    <row r="29" spans="1:9" s="238" customFormat="1" ht="11.1" customHeight="1"/>
    <row r="30" spans="1:9" ht="11.1" customHeight="1"/>
    <row r="31" spans="1:9" ht="11.1" customHeight="1"/>
    <row r="32" spans="1:9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</sheetData>
  <mergeCells count="10">
    <mergeCell ref="C2:D2"/>
    <mergeCell ref="A25:I25"/>
    <mergeCell ref="C4:G4"/>
    <mergeCell ref="A8:A9"/>
    <mergeCell ref="B8:B9"/>
    <mergeCell ref="C8:D8"/>
    <mergeCell ref="E8:F8"/>
    <mergeCell ref="G8:I8"/>
    <mergeCell ref="A10:B10"/>
    <mergeCell ref="A19:B19"/>
  </mergeCells>
  <pageMargins left="0.75" right="0.75" top="1" bottom="1" header="0.5" footer="0.5"/>
  <pageSetup paperSize="9" scale="79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32"/>
  <sheetViews>
    <sheetView topLeftCell="B1" zoomScaleNormal="100" zoomScaleSheetLayoutView="100" workbookViewId="0">
      <selection activeCell="V26" sqref="V26"/>
    </sheetView>
  </sheetViews>
  <sheetFormatPr defaultColWidth="9" defaultRowHeight="12.75"/>
  <cols>
    <col min="1" max="1" width="7.140625" style="54" customWidth="1"/>
    <col min="2" max="2" width="33.28515625" style="54" customWidth="1"/>
    <col min="3" max="3" width="11.42578125" style="54" customWidth="1"/>
    <col min="4" max="4" width="9.7109375" style="54" customWidth="1"/>
    <col min="5" max="5" width="8.28515625" style="54" customWidth="1"/>
    <col min="6" max="6" width="9.7109375" style="54" customWidth="1"/>
    <col min="7" max="7" width="8.28515625" style="54" customWidth="1"/>
    <col min="8" max="8" width="9.7109375" style="54" customWidth="1"/>
    <col min="9" max="9" width="8.28515625" style="54" customWidth="1"/>
    <col min="10" max="10" width="9.7109375" style="54" customWidth="1"/>
    <col min="11" max="11" width="8.28515625" style="54" customWidth="1"/>
    <col min="12" max="12" width="9.7109375" style="54" customWidth="1"/>
    <col min="13" max="13" width="8.28515625" style="54" customWidth="1"/>
    <col min="14" max="14" width="9.7109375" style="54" customWidth="1"/>
    <col min="15" max="15" width="8" style="54" customWidth="1"/>
    <col min="16" max="16" width="8.28515625" style="54" customWidth="1"/>
    <col min="17" max="17" width="9.7109375" style="54" customWidth="1"/>
    <col min="18" max="18" width="8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8">
      <c r="A1" s="738"/>
      <c r="B1" s="739" t="s">
        <v>51</v>
      </c>
      <c r="C1" s="740" t="str">
        <f>Kadar.ode.!C1</f>
        <v>Завод за здравствену заштиту студената Београд</v>
      </c>
      <c r="D1" s="741"/>
      <c r="E1" s="741"/>
      <c r="F1" s="742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4"/>
    </row>
    <row r="2" spans="1:18">
      <c r="A2" s="745"/>
      <c r="B2" s="47" t="s">
        <v>52</v>
      </c>
      <c r="C2" s="48">
        <f>Kadar.ode.!C2</f>
        <v>7010117</v>
      </c>
      <c r="D2" s="49"/>
      <c r="E2" s="49"/>
      <c r="F2" s="50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7"/>
    </row>
    <row r="3" spans="1:18">
      <c r="A3" s="745"/>
      <c r="B3" s="47" t="s">
        <v>53</v>
      </c>
      <c r="C3" s="48" t="str">
        <f>Kadar.ode.!C3</f>
        <v>01.01.2023.</v>
      </c>
      <c r="D3" s="49"/>
      <c r="E3" s="49"/>
      <c r="F3" s="50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7"/>
    </row>
    <row r="4" spans="1:18" ht="14.25">
      <c r="A4" s="745"/>
      <c r="B4" s="47" t="s">
        <v>191</v>
      </c>
      <c r="C4" s="51" t="s">
        <v>28</v>
      </c>
      <c r="D4" s="52"/>
      <c r="E4" s="52"/>
      <c r="F4" s="53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7"/>
    </row>
    <row r="5" spans="1:18" ht="14.25">
      <c r="A5" s="745"/>
      <c r="B5" s="47" t="s">
        <v>184</v>
      </c>
      <c r="C5" s="51"/>
      <c r="D5" s="52"/>
      <c r="E5" s="52"/>
      <c r="F5" s="53"/>
      <c r="G5" s="746"/>
      <c r="H5" s="746"/>
      <c r="I5" s="746"/>
      <c r="J5" s="746"/>
      <c r="K5" s="746"/>
      <c r="L5" s="746"/>
      <c r="M5" s="746"/>
      <c r="N5" s="746"/>
      <c r="O5" s="746"/>
      <c r="P5" s="746"/>
      <c r="Q5" s="746"/>
      <c r="R5" s="747"/>
    </row>
    <row r="6" spans="1:18">
      <c r="A6" s="748"/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7"/>
    </row>
    <row r="7" spans="1:18" ht="23.25" customHeight="1">
      <c r="A7" s="867" t="s">
        <v>192</v>
      </c>
      <c r="B7" s="865" t="s">
        <v>83</v>
      </c>
      <c r="C7" s="865" t="s">
        <v>167</v>
      </c>
      <c r="D7" s="865" t="s">
        <v>193</v>
      </c>
      <c r="E7" s="865" t="s">
        <v>194</v>
      </c>
      <c r="F7" s="865"/>
      <c r="G7" s="865" t="s">
        <v>195</v>
      </c>
      <c r="H7" s="865"/>
      <c r="I7" s="865" t="s">
        <v>196</v>
      </c>
      <c r="J7" s="865"/>
      <c r="K7" s="865" t="s">
        <v>197</v>
      </c>
      <c r="L7" s="865"/>
      <c r="M7" s="865" t="s">
        <v>198</v>
      </c>
      <c r="N7" s="865"/>
      <c r="O7" s="865"/>
      <c r="P7" s="865" t="s">
        <v>199</v>
      </c>
      <c r="Q7" s="865"/>
      <c r="R7" s="866"/>
    </row>
    <row r="8" spans="1:18" ht="23.25" thickBot="1">
      <c r="A8" s="867"/>
      <c r="B8" s="865"/>
      <c r="C8" s="865"/>
      <c r="D8" s="865"/>
      <c r="E8" s="199" t="s">
        <v>1856</v>
      </c>
      <c r="F8" s="154" t="s">
        <v>1855</v>
      </c>
      <c r="G8" s="199" t="s">
        <v>1856</v>
      </c>
      <c r="H8" s="154" t="s">
        <v>1855</v>
      </c>
      <c r="I8" s="199" t="s">
        <v>1856</v>
      </c>
      <c r="J8" s="154" t="s">
        <v>1855</v>
      </c>
      <c r="K8" s="199" t="s">
        <v>1856</v>
      </c>
      <c r="L8" s="154" t="s">
        <v>1855</v>
      </c>
      <c r="M8" s="199" t="s">
        <v>1856</v>
      </c>
      <c r="N8" s="154" t="s">
        <v>1855</v>
      </c>
      <c r="O8" s="749" t="s">
        <v>1814</v>
      </c>
      <c r="P8" s="199" t="s">
        <v>1856</v>
      </c>
      <c r="Q8" s="154" t="s">
        <v>1855</v>
      </c>
      <c r="R8" s="750" t="s">
        <v>1814</v>
      </c>
    </row>
    <row r="9" spans="1:18" ht="39" thickTop="1">
      <c r="A9" s="751">
        <v>1</v>
      </c>
      <c r="B9" s="752" t="s">
        <v>1864</v>
      </c>
      <c r="C9" s="753">
        <v>7</v>
      </c>
      <c r="D9" s="754">
        <v>2</v>
      </c>
      <c r="E9" s="754"/>
      <c r="F9" s="754"/>
      <c r="G9" s="746"/>
      <c r="H9" s="746"/>
      <c r="I9" s="755"/>
      <c r="J9" s="755"/>
      <c r="K9" s="754">
        <v>294</v>
      </c>
      <c r="L9" s="754">
        <v>357</v>
      </c>
      <c r="M9" s="756">
        <v>183</v>
      </c>
      <c r="N9" s="756">
        <v>190</v>
      </c>
      <c r="O9" s="757">
        <f>N9/M9*100</f>
        <v>103.82513661202186</v>
      </c>
      <c r="P9" s="757">
        <v>294</v>
      </c>
      <c r="Q9" s="757">
        <v>357</v>
      </c>
      <c r="R9" s="758">
        <f>Q9/P9*100</f>
        <v>121.42857142857142</v>
      </c>
    </row>
    <row r="10" spans="1:18" hidden="1">
      <c r="A10" s="751">
        <v>2</v>
      </c>
      <c r="B10" s="759"/>
      <c r="C10" s="753"/>
      <c r="D10" s="754"/>
      <c r="E10" s="754"/>
      <c r="F10" s="754"/>
      <c r="G10" s="754"/>
      <c r="H10" s="754"/>
      <c r="I10" s="755"/>
      <c r="J10" s="755"/>
      <c r="K10" s="755"/>
      <c r="L10" s="755"/>
      <c r="M10" s="755">
        <f t="shared" ref="M10:N18" si="0">E10+I10</f>
        <v>0</v>
      </c>
      <c r="N10" s="755">
        <f t="shared" si="0"/>
        <v>0</v>
      </c>
      <c r="O10" s="757" t="e">
        <f t="shared" ref="O10:O18" si="1">N10/M10*100</f>
        <v>#DIV/0!</v>
      </c>
      <c r="P10" s="757">
        <f t="shared" ref="P10:Q18" si="2">G10+K10</f>
        <v>0</v>
      </c>
      <c r="Q10" s="757">
        <f t="shared" si="2"/>
        <v>0</v>
      </c>
      <c r="R10" s="758" t="e">
        <f t="shared" ref="R10:R18" si="3">Q10/P10*100</f>
        <v>#DIV/0!</v>
      </c>
    </row>
    <row r="11" spans="1:18" hidden="1">
      <c r="A11" s="760">
        <v>3</v>
      </c>
      <c r="B11" s="759"/>
      <c r="C11" s="753"/>
      <c r="D11" s="754"/>
      <c r="E11" s="754"/>
      <c r="F11" s="754"/>
      <c r="G11" s="754"/>
      <c r="H11" s="754"/>
      <c r="I11" s="755"/>
      <c r="J11" s="755"/>
      <c r="K11" s="755"/>
      <c r="L11" s="755"/>
      <c r="M11" s="755">
        <f t="shared" si="0"/>
        <v>0</v>
      </c>
      <c r="N11" s="755">
        <f t="shared" si="0"/>
        <v>0</v>
      </c>
      <c r="O11" s="757" t="e">
        <f t="shared" si="1"/>
        <v>#DIV/0!</v>
      </c>
      <c r="P11" s="757">
        <f t="shared" si="2"/>
        <v>0</v>
      </c>
      <c r="Q11" s="757">
        <f t="shared" si="2"/>
        <v>0</v>
      </c>
      <c r="R11" s="758" t="e">
        <f t="shared" si="3"/>
        <v>#DIV/0!</v>
      </c>
    </row>
    <row r="12" spans="1:18" hidden="1">
      <c r="A12" s="751">
        <v>4</v>
      </c>
      <c r="B12" s="759"/>
      <c r="C12" s="753"/>
      <c r="D12" s="754"/>
      <c r="E12" s="754"/>
      <c r="F12" s="754"/>
      <c r="G12" s="754"/>
      <c r="H12" s="754"/>
      <c r="I12" s="755"/>
      <c r="J12" s="755"/>
      <c r="K12" s="755"/>
      <c r="L12" s="755"/>
      <c r="M12" s="755">
        <f t="shared" si="0"/>
        <v>0</v>
      </c>
      <c r="N12" s="755">
        <f t="shared" si="0"/>
        <v>0</v>
      </c>
      <c r="O12" s="757" t="e">
        <f t="shared" si="1"/>
        <v>#DIV/0!</v>
      </c>
      <c r="P12" s="757">
        <f t="shared" si="2"/>
        <v>0</v>
      </c>
      <c r="Q12" s="757">
        <f t="shared" si="2"/>
        <v>0</v>
      </c>
      <c r="R12" s="758" t="e">
        <f t="shared" si="3"/>
        <v>#DIV/0!</v>
      </c>
    </row>
    <row r="13" spans="1:18" hidden="1">
      <c r="A13" s="751">
        <v>5</v>
      </c>
      <c r="B13" s="761"/>
      <c r="C13" s="753"/>
      <c r="D13" s="754"/>
      <c r="E13" s="754"/>
      <c r="F13" s="754"/>
      <c r="G13" s="754"/>
      <c r="H13" s="754"/>
      <c r="I13" s="755"/>
      <c r="J13" s="755"/>
      <c r="K13" s="755"/>
      <c r="L13" s="755"/>
      <c r="M13" s="755">
        <f t="shared" si="0"/>
        <v>0</v>
      </c>
      <c r="N13" s="755">
        <f t="shared" si="0"/>
        <v>0</v>
      </c>
      <c r="O13" s="757" t="e">
        <f t="shared" si="1"/>
        <v>#DIV/0!</v>
      </c>
      <c r="P13" s="757">
        <f t="shared" si="2"/>
        <v>0</v>
      </c>
      <c r="Q13" s="757">
        <f t="shared" si="2"/>
        <v>0</v>
      </c>
      <c r="R13" s="758" t="e">
        <f t="shared" si="3"/>
        <v>#DIV/0!</v>
      </c>
    </row>
    <row r="14" spans="1:18" hidden="1">
      <c r="A14" s="751">
        <v>6</v>
      </c>
      <c r="B14" s="761"/>
      <c r="C14" s="753"/>
      <c r="D14" s="754"/>
      <c r="E14" s="754"/>
      <c r="F14" s="754"/>
      <c r="G14" s="754"/>
      <c r="H14" s="754"/>
      <c r="I14" s="755"/>
      <c r="J14" s="755"/>
      <c r="K14" s="755"/>
      <c r="L14" s="755"/>
      <c r="M14" s="755">
        <f t="shared" si="0"/>
        <v>0</v>
      </c>
      <c r="N14" s="755">
        <f t="shared" si="0"/>
        <v>0</v>
      </c>
      <c r="O14" s="757" t="e">
        <f t="shared" si="1"/>
        <v>#DIV/0!</v>
      </c>
      <c r="P14" s="757">
        <f t="shared" si="2"/>
        <v>0</v>
      </c>
      <c r="Q14" s="757">
        <f t="shared" si="2"/>
        <v>0</v>
      </c>
      <c r="R14" s="758" t="e">
        <f t="shared" si="3"/>
        <v>#DIV/0!</v>
      </c>
    </row>
    <row r="15" spans="1:18" hidden="1">
      <c r="A15" s="751">
        <v>7</v>
      </c>
      <c r="B15" s="761"/>
      <c r="C15" s="762"/>
      <c r="D15" s="754"/>
      <c r="E15" s="754"/>
      <c r="F15" s="754"/>
      <c r="G15" s="754"/>
      <c r="H15" s="754"/>
      <c r="I15" s="755"/>
      <c r="J15" s="755"/>
      <c r="K15" s="755"/>
      <c r="L15" s="755"/>
      <c r="M15" s="755">
        <f t="shared" si="0"/>
        <v>0</v>
      </c>
      <c r="N15" s="755">
        <f t="shared" si="0"/>
        <v>0</v>
      </c>
      <c r="O15" s="757" t="e">
        <f t="shared" si="1"/>
        <v>#DIV/0!</v>
      </c>
      <c r="P15" s="757">
        <f t="shared" si="2"/>
        <v>0</v>
      </c>
      <c r="Q15" s="757">
        <f t="shared" si="2"/>
        <v>0</v>
      </c>
      <c r="R15" s="758" t="e">
        <f t="shared" si="3"/>
        <v>#DIV/0!</v>
      </c>
    </row>
    <row r="16" spans="1:18" hidden="1">
      <c r="A16" s="751">
        <v>8</v>
      </c>
      <c r="B16" s="761"/>
      <c r="C16" s="762"/>
      <c r="D16" s="754"/>
      <c r="E16" s="754"/>
      <c r="F16" s="754"/>
      <c r="G16" s="754"/>
      <c r="H16" s="754"/>
      <c r="I16" s="755"/>
      <c r="J16" s="755"/>
      <c r="K16" s="755"/>
      <c r="L16" s="755"/>
      <c r="M16" s="755">
        <f t="shared" si="0"/>
        <v>0</v>
      </c>
      <c r="N16" s="755">
        <f t="shared" si="0"/>
        <v>0</v>
      </c>
      <c r="O16" s="757" t="e">
        <f t="shared" si="1"/>
        <v>#DIV/0!</v>
      </c>
      <c r="P16" s="757">
        <f t="shared" si="2"/>
        <v>0</v>
      </c>
      <c r="Q16" s="757">
        <f t="shared" si="2"/>
        <v>0</v>
      </c>
      <c r="R16" s="758" t="e">
        <f t="shared" si="3"/>
        <v>#DIV/0!</v>
      </c>
    </row>
    <row r="17" spans="1:18" hidden="1">
      <c r="A17" s="751">
        <v>9</v>
      </c>
      <c r="B17" s="761"/>
      <c r="C17" s="762"/>
      <c r="D17" s="754"/>
      <c r="E17" s="754"/>
      <c r="F17" s="754"/>
      <c r="G17" s="754"/>
      <c r="H17" s="754"/>
      <c r="I17" s="755"/>
      <c r="J17" s="755"/>
      <c r="K17" s="755"/>
      <c r="L17" s="755"/>
      <c r="M17" s="755">
        <f t="shared" si="0"/>
        <v>0</v>
      </c>
      <c r="N17" s="755">
        <f t="shared" si="0"/>
        <v>0</v>
      </c>
      <c r="O17" s="757" t="e">
        <f t="shared" si="1"/>
        <v>#DIV/0!</v>
      </c>
      <c r="P17" s="757">
        <f t="shared" si="2"/>
        <v>0</v>
      </c>
      <c r="Q17" s="757">
        <f t="shared" si="2"/>
        <v>0</v>
      </c>
      <c r="R17" s="758" t="e">
        <f t="shared" si="3"/>
        <v>#DIV/0!</v>
      </c>
    </row>
    <row r="18" spans="1:18" hidden="1">
      <c r="A18" s="751">
        <v>10</v>
      </c>
      <c r="B18" s="761"/>
      <c r="C18" s="761"/>
      <c r="D18" s="763"/>
      <c r="E18" s="763"/>
      <c r="F18" s="763"/>
      <c r="G18" s="763"/>
      <c r="H18" s="763"/>
      <c r="I18" s="757"/>
      <c r="J18" s="757"/>
      <c r="K18" s="757"/>
      <c r="L18" s="757"/>
      <c r="M18" s="757">
        <f t="shared" si="0"/>
        <v>0</v>
      </c>
      <c r="N18" s="757">
        <f t="shared" si="0"/>
        <v>0</v>
      </c>
      <c r="O18" s="757" t="e">
        <f t="shared" si="1"/>
        <v>#DIV/0!</v>
      </c>
      <c r="P18" s="757">
        <f t="shared" si="2"/>
        <v>0</v>
      </c>
      <c r="Q18" s="757">
        <f t="shared" si="2"/>
        <v>0</v>
      </c>
      <c r="R18" s="758" t="e">
        <f t="shared" si="3"/>
        <v>#DIV/0!</v>
      </c>
    </row>
    <row r="19" spans="1:18" ht="13.5" thickBot="1">
      <c r="A19" s="868" t="s">
        <v>61</v>
      </c>
      <c r="B19" s="869"/>
      <c r="C19" s="764">
        <f>SUM(C9:C18)</f>
        <v>7</v>
      </c>
      <c r="D19" s="764">
        <f t="shared" ref="D19:P19" si="4">SUM(D9:D18)</f>
        <v>2</v>
      </c>
      <c r="E19" s="764">
        <f t="shared" si="4"/>
        <v>0</v>
      </c>
      <c r="F19" s="764">
        <f t="shared" si="4"/>
        <v>0</v>
      </c>
      <c r="G19" s="764">
        <f t="shared" si="4"/>
        <v>0</v>
      </c>
      <c r="H19" s="764">
        <f t="shared" si="4"/>
        <v>0</v>
      </c>
      <c r="I19" s="764">
        <f t="shared" si="4"/>
        <v>0</v>
      </c>
      <c r="J19" s="764">
        <f t="shared" si="4"/>
        <v>0</v>
      </c>
      <c r="K19" s="764">
        <f>SUM(K9:K18)</f>
        <v>294</v>
      </c>
      <c r="L19" s="764">
        <f>SUM(L9:L18)</f>
        <v>357</v>
      </c>
      <c r="M19" s="764">
        <f t="shared" si="4"/>
        <v>183</v>
      </c>
      <c r="N19" s="764">
        <f>SUM(N9:N18)</f>
        <v>190</v>
      </c>
      <c r="O19" s="765">
        <f>N19/M19*100</f>
        <v>103.82513661202186</v>
      </c>
      <c r="P19" s="766">
        <f t="shared" si="4"/>
        <v>294</v>
      </c>
      <c r="Q19" s="766">
        <f t="shared" ref="Q19" si="5">SUM(Q9:Q18)</f>
        <v>357</v>
      </c>
      <c r="R19" s="767">
        <f>Q19/P19*100</f>
        <v>121.42857142857142</v>
      </c>
    </row>
    <row r="20" spans="1:18">
      <c r="A20" s="187"/>
      <c r="B20" s="229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/>
    </row>
    <row r="21" spans="1:18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spans="1:18">
      <c r="A22" s="870"/>
      <c r="B22" s="870"/>
      <c r="C22" s="870"/>
      <c r="D22" s="870"/>
      <c r="E22" s="870"/>
      <c r="F22" s="870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</row>
    <row r="23" spans="1:18">
      <c r="A23" s="870"/>
      <c r="B23" s="870"/>
      <c r="C23" s="870"/>
      <c r="D23" s="870"/>
      <c r="E23" s="870"/>
      <c r="F23" s="870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8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</row>
    <row r="25" spans="1:18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</row>
    <row r="26" spans="1:18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</row>
    <row r="27" spans="1:18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</row>
    <row r="28" spans="1:18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</row>
    <row r="29" spans="1:18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</row>
    <row r="30" spans="1:18">
      <c r="A30" s="198"/>
      <c r="B30" s="198"/>
      <c r="C30" s="198"/>
      <c r="D30" s="198"/>
      <c r="E30" s="198"/>
      <c r="F30" s="198"/>
      <c r="G30" s="198"/>
      <c r="H30" s="198"/>
      <c r="I30" s="230"/>
      <c r="J30" s="198"/>
      <c r="K30" s="198"/>
      <c r="L30" s="198"/>
      <c r="M30" s="198"/>
      <c r="N30" s="198"/>
      <c r="O30" s="198"/>
      <c r="P30" s="198"/>
      <c r="Q30" s="198"/>
    </row>
    <row r="31" spans="1:18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</row>
    <row r="32" spans="1:18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</row>
  </sheetData>
  <mergeCells count="12">
    <mergeCell ref="A19:B19"/>
    <mergeCell ref="A22:F23"/>
    <mergeCell ref="G7:H7"/>
    <mergeCell ref="I7:J7"/>
    <mergeCell ref="K7:L7"/>
    <mergeCell ref="M7:O7"/>
    <mergeCell ref="P7:R7"/>
    <mergeCell ref="A7:A8"/>
    <mergeCell ref="B7:B8"/>
    <mergeCell ref="C7:C8"/>
    <mergeCell ref="D7:D8"/>
    <mergeCell ref="E7:F7"/>
  </mergeCells>
  <pageMargins left="0.70866141732283505" right="0.70866141732283505" top="0.74803149606299202" bottom="0.74803149606299202" header="0.31496062992126" footer="0.31496062992126"/>
  <pageSetup paperSize="9" scale="7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734"/>
  <sheetViews>
    <sheetView view="pageBreakPreview" zoomScaleNormal="100" zoomScaleSheetLayoutView="100" workbookViewId="0">
      <selection activeCell="C7" sqref="C7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46"/>
      <c r="B1" s="47" t="s">
        <v>51</v>
      </c>
      <c r="C1" s="48" t="str">
        <f>Kadar.ode.!C1</f>
        <v>Завод за здравствену заштиту студената Београд</v>
      </c>
      <c r="D1" s="49"/>
      <c r="E1" s="49"/>
      <c r="F1" s="50"/>
      <c r="G1" s="6"/>
    </row>
    <row r="2" spans="1:7" ht="12.75">
      <c r="A2" s="46"/>
      <c r="B2" s="47" t="s">
        <v>52</v>
      </c>
      <c r="C2" s="48">
        <f>Kadar.ode.!C2</f>
        <v>7010117</v>
      </c>
      <c r="D2" s="49"/>
      <c r="E2" s="49"/>
      <c r="F2" s="50"/>
      <c r="G2" s="6"/>
    </row>
    <row r="3" spans="1:7" ht="12.75">
      <c r="A3" s="46"/>
      <c r="B3" s="47" t="s">
        <v>53</v>
      </c>
      <c r="C3" s="48" t="str">
        <f>Kadar.ode.!C3</f>
        <v>01.01.2023.</v>
      </c>
      <c r="D3" s="49"/>
      <c r="E3" s="49"/>
      <c r="F3" s="50"/>
      <c r="G3" s="6"/>
    </row>
    <row r="4" spans="1:7" ht="14.25">
      <c r="A4" s="46"/>
      <c r="B4" s="47" t="s">
        <v>200</v>
      </c>
      <c r="C4" s="51" t="s">
        <v>30</v>
      </c>
      <c r="D4" s="52"/>
      <c r="E4" s="52"/>
      <c r="F4" s="53"/>
      <c r="G4" s="6"/>
    </row>
    <row r="5" spans="1:7" ht="14.25">
      <c r="A5" s="46"/>
      <c r="B5" s="47" t="s">
        <v>184</v>
      </c>
      <c r="C5" s="51"/>
      <c r="D5" s="52"/>
      <c r="E5" s="52"/>
      <c r="F5" s="53"/>
      <c r="G5" s="6"/>
    </row>
    <row r="6" spans="1:7" ht="15.75">
      <c r="A6" s="10"/>
      <c r="B6" s="10"/>
      <c r="C6" s="10"/>
      <c r="D6" s="10"/>
      <c r="E6" s="10"/>
      <c r="F6" s="11"/>
      <c r="G6" s="11"/>
    </row>
    <row r="7" spans="1:7" ht="34.5" thickBot="1">
      <c r="A7" s="188" t="s">
        <v>201</v>
      </c>
      <c r="B7" s="190" t="s">
        <v>202</v>
      </c>
      <c r="C7" s="199" t="s">
        <v>1856</v>
      </c>
      <c r="D7" s="154" t="s">
        <v>1855</v>
      </c>
      <c r="E7" s="188" t="s">
        <v>1818</v>
      </c>
    </row>
    <row r="8" spans="1:7" ht="18.75" thickTop="1">
      <c r="A8" s="871" t="s">
        <v>203</v>
      </c>
      <c r="B8" s="872"/>
      <c r="C8" s="245">
        <f>C9+C27+C89+C109+C138+C186+C267+C314+C343+C428+C463+C492+C530+C547+C566+C581+C607+C617+C636+C655+C667+C674+C704+C713+C727+C731</f>
        <v>0</v>
      </c>
      <c r="D8" s="246">
        <f>D9+D27+D89+D109+D138+D186+D267+D314+D343+D428+D463+D492+D530+D547+D566+D581+D607+D617+D636+D655+D667+D674+D704+D713+D727+D731</f>
        <v>0</v>
      </c>
      <c r="E8" s="247" t="e">
        <f>D8/C8*100</f>
        <v>#DIV/0!</v>
      </c>
    </row>
    <row r="9" spans="1:7" ht="18">
      <c r="A9" s="248">
        <v>0</v>
      </c>
      <c r="B9" s="249" t="s">
        <v>204</v>
      </c>
      <c r="C9" s="245">
        <f>SUM(C10:C26)</f>
        <v>0</v>
      </c>
      <c r="D9" s="245">
        <f>SUM(D10:D26)</f>
        <v>0</v>
      </c>
      <c r="E9" s="247" t="e">
        <f t="shared" ref="E9:E72" si="0">D9/C9*100</f>
        <v>#DIV/0!</v>
      </c>
    </row>
    <row r="10" spans="1:7" ht="12.75">
      <c r="A10" s="250" t="s">
        <v>205</v>
      </c>
      <c r="B10" s="251" t="s">
        <v>206</v>
      </c>
      <c r="C10" s="192"/>
      <c r="D10" s="192"/>
      <c r="E10" s="252" t="e">
        <f t="shared" si="0"/>
        <v>#DIV/0!</v>
      </c>
    </row>
    <row r="11" spans="1:7" ht="12.75">
      <c r="A11" s="250" t="s">
        <v>207</v>
      </c>
      <c r="B11" s="251" t="s">
        <v>208</v>
      </c>
      <c r="C11" s="192"/>
      <c r="D11" s="192"/>
      <c r="E11" s="252" t="e">
        <f t="shared" si="0"/>
        <v>#DIV/0!</v>
      </c>
    </row>
    <row r="12" spans="1:7" ht="12.75">
      <c r="A12" s="250" t="s">
        <v>209</v>
      </c>
      <c r="B12" s="251" t="s">
        <v>210</v>
      </c>
      <c r="C12" s="192"/>
      <c r="D12" s="192"/>
      <c r="E12" s="252" t="e">
        <f t="shared" si="0"/>
        <v>#DIV/0!</v>
      </c>
    </row>
    <row r="13" spans="1:7" ht="12.75">
      <c r="A13" s="250" t="s">
        <v>211</v>
      </c>
      <c r="B13" s="251" t="s">
        <v>212</v>
      </c>
      <c r="C13" s="192"/>
      <c r="D13" s="192"/>
      <c r="E13" s="252" t="e">
        <f t="shared" si="0"/>
        <v>#DIV/0!</v>
      </c>
    </row>
    <row r="14" spans="1:7" ht="22.5">
      <c r="A14" s="250" t="s">
        <v>213</v>
      </c>
      <c r="B14" s="251" t="s">
        <v>214</v>
      </c>
      <c r="C14" s="192"/>
      <c r="D14" s="192"/>
      <c r="E14" s="252" t="e">
        <f t="shared" si="0"/>
        <v>#DIV/0!</v>
      </c>
    </row>
    <row r="15" spans="1:7" ht="12.75">
      <c r="A15" s="250" t="s">
        <v>215</v>
      </c>
      <c r="B15" s="251" t="s">
        <v>216</v>
      </c>
      <c r="C15" s="192"/>
      <c r="D15" s="192"/>
      <c r="E15" s="252" t="e">
        <f t="shared" si="0"/>
        <v>#DIV/0!</v>
      </c>
    </row>
    <row r="16" spans="1:7" ht="12.75">
      <c r="A16" s="250" t="s">
        <v>217</v>
      </c>
      <c r="B16" s="251" t="s">
        <v>218</v>
      </c>
      <c r="C16" s="192"/>
      <c r="D16" s="192"/>
      <c r="E16" s="252" t="e">
        <f t="shared" si="0"/>
        <v>#DIV/0!</v>
      </c>
    </row>
    <row r="17" spans="1:5" ht="12.75">
      <c r="A17" s="250" t="s">
        <v>219</v>
      </c>
      <c r="B17" s="251" t="s">
        <v>220</v>
      </c>
      <c r="C17" s="192"/>
      <c r="D17" s="192"/>
      <c r="E17" s="252" t="e">
        <f t="shared" si="0"/>
        <v>#DIV/0!</v>
      </c>
    </row>
    <row r="18" spans="1:5" ht="12.75">
      <c r="A18" s="250" t="s">
        <v>221</v>
      </c>
      <c r="B18" s="251" t="s">
        <v>222</v>
      </c>
      <c r="C18" s="192"/>
      <c r="D18" s="192"/>
      <c r="E18" s="252" t="e">
        <f t="shared" si="0"/>
        <v>#DIV/0!</v>
      </c>
    </row>
    <row r="19" spans="1:5" ht="12.75">
      <c r="A19" s="250" t="s">
        <v>223</v>
      </c>
      <c r="B19" s="251" t="s">
        <v>224</v>
      </c>
      <c r="C19" s="192"/>
      <c r="D19" s="192"/>
      <c r="E19" s="252" t="e">
        <f t="shared" si="0"/>
        <v>#DIV/0!</v>
      </c>
    </row>
    <row r="20" spans="1:5" ht="12.75">
      <c r="A20" s="250" t="s">
        <v>225</v>
      </c>
      <c r="B20" s="251" t="s">
        <v>226</v>
      </c>
      <c r="C20" s="192"/>
      <c r="D20" s="192"/>
      <c r="E20" s="252" t="e">
        <f t="shared" si="0"/>
        <v>#DIV/0!</v>
      </c>
    </row>
    <row r="21" spans="1:5" ht="12.75">
      <c r="A21" s="250" t="s">
        <v>227</v>
      </c>
      <c r="B21" s="251" t="s">
        <v>228</v>
      </c>
      <c r="C21" s="192"/>
      <c r="D21" s="192"/>
      <c r="E21" s="252" t="e">
        <f t="shared" si="0"/>
        <v>#DIV/0!</v>
      </c>
    </row>
    <row r="22" spans="1:5" ht="12.75">
      <c r="A22" s="250" t="s">
        <v>229</v>
      </c>
      <c r="B22" s="251" t="s">
        <v>230</v>
      </c>
      <c r="C22" s="192"/>
      <c r="D22" s="192"/>
      <c r="E22" s="252" t="e">
        <f t="shared" si="0"/>
        <v>#DIV/0!</v>
      </c>
    </row>
    <row r="23" spans="1:5" ht="12.75">
      <c r="A23" s="250" t="s">
        <v>231</v>
      </c>
      <c r="B23" s="251" t="s">
        <v>232</v>
      </c>
      <c r="C23" s="192"/>
      <c r="D23" s="192"/>
      <c r="E23" s="252" t="e">
        <f t="shared" si="0"/>
        <v>#DIV/0!</v>
      </c>
    </row>
    <row r="24" spans="1:5" ht="12.75">
      <c r="A24" s="250" t="s">
        <v>233</v>
      </c>
      <c r="B24" s="251" t="s">
        <v>234</v>
      </c>
      <c r="C24" s="192"/>
      <c r="D24" s="192"/>
      <c r="E24" s="252" t="e">
        <f t="shared" si="0"/>
        <v>#DIV/0!</v>
      </c>
    </row>
    <row r="25" spans="1:5" ht="12.75">
      <c r="A25" s="250" t="s">
        <v>235</v>
      </c>
      <c r="B25" s="251" t="s">
        <v>236</v>
      </c>
      <c r="C25" s="192"/>
      <c r="D25" s="192"/>
      <c r="E25" s="252" t="e">
        <f t="shared" si="0"/>
        <v>#DIV/0!</v>
      </c>
    </row>
    <row r="26" spans="1:5" ht="12.75">
      <c r="A26" s="250" t="s">
        <v>237</v>
      </c>
      <c r="B26" s="251" t="s">
        <v>238</v>
      </c>
      <c r="C26" s="192"/>
      <c r="D26" s="192"/>
      <c r="E26" s="252" t="e">
        <f t="shared" si="0"/>
        <v>#DIV/0!</v>
      </c>
    </row>
    <row r="27" spans="1:5" ht="18">
      <c r="A27" s="248">
        <v>1</v>
      </c>
      <c r="B27" s="253" t="s">
        <v>239</v>
      </c>
      <c r="C27" s="254">
        <f>SUM(C28:C88)</f>
        <v>0</v>
      </c>
      <c r="D27" s="254">
        <f>SUM(D28:D88)</f>
        <v>0</v>
      </c>
      <c r="E27" s="247" t="e">
        <f t="shared" si="0"/>
        <v>#DIV/0!</v>
      </c>
    </row>
    <row r="28" spans="1:5" ht="12.75">
      <c r="A28" s="250" t="s">
        <v>240</v>
      </c>
      <c r="B28" s="251" t="s">
        <v>241</v>
      </c>
      <c r="C28" s="192"/>
      <c r="D28" s="192"/>
      <c r="E28" s="252" t="e">
        <f t="shared" si="0"/>
        <v>#DIV/0!</v>
      </c>
    </row>
    <row r="29" spans="1:5" ht="12.75">
      <c r="A29" s="250" t="s">
        <v>242</v>
      </c>
      <c r="B29" s="251" t="s">
        <v>243</v>
      </c>
      <c r="C29" s="192"/>
      <c r="D29" s="192"/>
      <c r="E29" s="252" t="e">
        <f t="shared" si="0"/>
        <v>#DIV/0!</v>
      </c>
    </row>
    <row r="30" spans="1:5" ht="12.75">
      <c r="A30" s="250" t="s">
        <v>244</v>
      </c>
      <c r="B30" s="251" t="s">
        <v>245</v>
      </c>
      <c r="C30" s="192"/>
      <c r="D30" s="192"/>
      <c r="E30" s="252" t="e">
        <f t="shared" si="0"/>
        <v>#DIV/0!</v>
      </c>
    </row>
    <row r="31" spans="1:5" ht="12.75">
      <c r="A31" s="250" t="s">
        <v>246</v>
      </c>
      <c r="B31" s="251" t="s">
        <v>247</v>
      </c>
      <c r="C31" s="192"/>
      <c r="D31" s="192"/>
      <c r="E31" s="252" t="e">
        <f t="shared" si="0"/>
        <v>#DIV/0!</v>
      </c>
    </row>
    <row r="32" spans="1:5" ht="12.75">
      <c r="A32" s="250" t="s">
        <v>248</v>
      </c>
      <c r="B32" s="251" t="s">
        <v>249</v>
      </c>
      <c r="C32" s="192"/>
      <c r="D32" s="192"/>
      <c r="E32" s="252" t="e">
        <f t="shared" si="0"/>
        <v>#DIV/0!</v>
      </c>
    </row>
    <row r="33" spans="1:5" ht="12.75">
      <c r="A33" s="250" t="s">
        <v>250</v>
      </c>
      <c r="B33" s="251" t="s">
        <v>251</v>
      </c>
      <c r="C33" s="192"/>
      <c r="D33" s="192"/>
      <c r="E33" s="252" t="e">
        <f t="shared" si="0"/>
        <v>#DIV/0!</v>
      </c>
    </row>
    <row r="34" spans="1:5" ht="12.75">
      <c r="A34" s="250" t="s">
        <v>252</v>
      </c>
      <c r="B34" s="251" t="s">
        <v>253</v>
      </c>
      <c r="C34" s="192"/>
      <c r="D34" s="192"/>
      <c r="E34" s="252" t="e">
        <f t="shared" si="0"/>
        <v>#DIV/0!</v>
      </c>
    </row>
    <row r="35" spans="1:5" ht="12.75">
      <c r="A35" s="250" t="s">
        <v>254</v>
      </c>
      <c r="B35" s="251" t="s">
        <v>255</v>
      </c>
      <c r="C35" s="192"/>
      <c r="D35" s="192"/>
      <c r="E35" s="252" t="e">
        <f t="shared" si="0"/>
        <v>#DIV/0!</v>
      </c>
    </row>
    <row r="36" spans="1:5" ht="12.75">
      <c r="A36" s="250" t="s">
        <v>256</v>
      </c>
      <c r="B36" s="251" t="s">
        <v>257</v>
      </c>
      <c r="C36" s="192"/>
      <c r="D36" s="192"/>
      <c r="E36" s="252" t="e">
        <f t="shared" si="0"/>
        <v>#DIV/0!</v>
      </c>
    </row>
    <row r="37" spans="1:5" ht="12.75">
      <c r="A37" s="250" t="s">
        <v>258</v>
      </c>
      <c r="B37" s="251" t="s">
        <v>1819</v>
      </c>
      <c r="C37" s="192"/>
      <c r="D37" s="192"/>
      <c r="E37" s="252" t="e">
        <f t="shared" si="0"/>
        <v>#DIV/0!</v>
      </c>
    </row>
    <row r="38" spans="1:5" ht="22.5">
      <c r="A38" s="250" t="s">
        <v>259</v>
      </c>
      <c r="B38" s="255" t="s">
        <v>260</v>
      </c>
      <c r="C38" s="192"/>
      <c r="D38" s="192"/>
      <c r="E38" s="252" t="e">
        <f t="shared" si="0"/>
        <v>#DIV/0!</v>
      </c>
    </row>
    <row r="39" spans="1:5" ht="22.5">
      <c r="A39" s="250" t="s">
        <v>261</v>
      </c>
      <c r="B39" s="255" t="s">
        <v>262</v>
      </c>
      <c r="C39" s="192"/>
      <c r="D39" s="192"/>
      <c r="E39" s="252" t="e">
        <f t="shared" si="0"/>
        <v>#DIV/0!</v>
      </c>
    </row>
    <row r="40" spans="1:5" ht="22.5">
      <c r="A40" s="250" t="s">
        <v>263</v>
      </c>
      <c r="B40" s="255" t="s">
        <v>264</v>
      </c>
      <c r="C40" s="192"/>
      <c r="D40" s="192"/>
      <c r="E40" s="252" t="e">
        <f t="shared" si="0"/>
        <v>#DIV/0!</v>
      </c>
    </row>
    <row r="41" spans="1:5" ht="22.5">
      <c r="A41" s="250" t="s">
        <v>265</v>
      </c>
      <c r="B41" s="255" t="s">
        <v>266</v>
      </c>
      <c r="C41" s="192"/>
      <c r="D41" s="192"/>
      <c r="E41" s="252" t="e">
        <f t="shared" si="0"/>
        <v>#DIV/0!</v>
      </c>
    </row>
    <row r="42" spans="1:5" ht="12.75">
      <c r="A42" s="250" t="s">
        <v>267</v>
      </c>
      <c r="B42" s="251" t="s">
        <v>268</v>
      </c>
      <c r="C42" s="192"/>
      <c r="D42" s="192"/>
      <c r="E42" s="252" t="e">
        <f t="shared" si="0"/>
        <v>#DIV/0!</v>
      </c>
    </row>
    <row r="43" spans="1:5" ht="12.75">
      <c r="A43" s="250" t="s">
        <v>269</v>
      </c>
      <c r="B43" s="251" t="s">
        <v>270</v>
      </c>
      <c r="C43" s="192"/>
      <c r="D43" s="192"/>
      <c r="E43" s="252" t="e">
        <f t="shared" si="0"/>
        <v>#DIV/0!</v>
      </c>
    </row>
    <row r="44" spans="1:5" ht="12.75">
      <c r="A44" s="250" t="s">
        <v>271</v>
      </c>
      <c r="B44" s="251" t="s">
        <v>272</v>
      </c>
      <c r="C44" s="192"/>
      <c r="D44" s="192"/>
      <c r="E44" s="252" t="e">
        <f t="shared" si="0"/>
        <v>#DIV/0!</v>
      </c>
    </row>
    <row r="45" spans="1:5" ht="12.75">
      <c r="A45" s="250" t="s">
        <v>273</v>
      </c>
      <c r="B45" s="251" t="s">
        <v>274</v>
      </c>
      <c r="C45" s="192"/>
      <c r="D45" s="192"/>
      <c r="E45" s="252" t="e">
        <f t="shared" si="0"/>
        <v>#DIV/0!</v>
      </c>
    </row>
    <row r="46" spans="1:5" ht="12.75">
      <c r="A46" s="250" t="s">
        <v>275</v>
      </c>
      <c r="B46" s="251" t="s">
        <v>276</v>
      </c>
      <c r="C46" s="192"/>
      <c r="D46" s="192"/>
      <c r="E46" s="252" t="e">
        <f t="shared" si="0"/>
        <v>#DIV/0!</v>
      </c>
    </row>
    <row r="47" spans="1:5" ht="12.75">
      <c r="A47" s="250" t="s">
        <v>277</v>
      </c>
      <c r="B47" s="251" t="s">
        <v>278</v>
      </c>
      <c r="C47" s="192"/>
      <c r="D47" s="192"/>
      <c r="E47" s="252" t="e">
        <f t="shared" si="0"/>
        <v>#DIV/0!</v>
      </c>
    </row>
    <row r="48" spans="1:5" ht="12.75">
      <c r="A48" s="250" t="s">
        <v>279</v>
      </c>
      <c r="B48" s="255" t="s">
        <v>280</v>
      </c>
      <c r="C48" s="192"/>
      <c r="D48" s="192"/>
      <c r="E48" s="252" t="e">
        <f t="shared" si="0"/>
        <v>#DIV/0!</v>
      </c>
    </row>
    <row r="49" spans="1:5" ht="12.75">
      <c r="A49" s="250" t="s">
        <v>281</v>
      </c>
      <c r="B49" s="255" t="s">
        <v>282</v>
      </c>
      <c r="C49" s="192"/>
      <c r="D49" s="192"/>
      <c r="E49" s="252" t="e">
        <f t="shared" si="0"/>
        <v>#DIV/0!</v>
      </c>
    </row>
    <row r="50" spans="1:5" ht="12.75">
      <c r="A50" s="250" t="s">
        <v>283</v>
      </c>
      <c r="B50" s="251" t="s">
        <v>284</v>
      </c>
      <c r="C50" s="192"/>
      <c r="D50" s="192"/>
      <c r="E50" s="252" t="e">
        <f t="shared" si="0"/>
        <v>#DIV/0!</v>
      </c>
    </row>
    <row r="51" spans="1:5" ht="12.75">
      <c r="A51" s="250" t="s">
        <v>285</v>
      </c>
      <c r="B51" s="251" t="s">
        <v>286</v>
      </c>
      <c r="C51" s="192"/>
      <c r="D51" s="192"/>
      <c r="E51" s="252" t="e">
        <f t="shared" si="0"/>
        <v>#DIV/0!</v>
      </c>
    </row>
    <row r="52" spans="1:5" ht="12.75">
      <c r="A52" s="250" t="s">
        <v>287</v>
      </c>
      <c r="B52" s="251" t="s">
        <v>288</v>
      </c>
      <c r="C52" s="192"/>
      <c r="D52" s="192"/>
      <c r="E52" s="252" t="e">
        <f t="shared" si="0"/>
        <v>#DIV/0!</v>
      </c>
    </row>
    <row r="53" spans="1:5" ht="12.75">
      <c r="A53" s="250" t="s">
        <v>289</v>
      </c>
      <c r="B53" s="251" t="s">
        <v>290</v>
      </c>
      <c r="C53" s="192"/>
      <c r="D53" s="192"/>
      <c r="E53" s="252" t="e">
        <f t="shared" si="0"/>
        <v>#DIV/0!</v>
      </c>
    </row>
    <row r="54" spans="1:5" ht="12.75">
      <c r="A54" s="250" t="s">
        <v>291</v>
      </c>
      <c r="B54" s="251" t="s">
        <v>292</v>
      </c>
      <c r="C54" s="192"/>
      <c r="D54" s="192"/>
      <c r="E54" s="252" t="e">
        <f t="shared" si="0"/>
        <v>#DIV/0!</v>
      </c>
    </row>
    <row r="55" spans="1:5" ht="12.75">
      <c r="A55" s="250" t="s">
        <v>293</v>
      </c>
      <c r="B55" s="251" t="s">
        <v>294</v>
      </c>
      <c r="C55" s="192"/>
      <c r="D55" s="192"/>
      <c r="E55" s="252" t="e">
        <f t="shared" si="0"/>
        <v>#DIV/0!</v>
      </c>
    </row>
    <row r="56" spans="1:5" ht="12.75">
      <c r="A56" s="250" t="s">
        <v>295</v>
      </c>
      <c r="B56" s="251" t="s">
        <v>296</v>
      </c>
      <c r="C56" s="192"/>
      <c r="D56" s="192"/>
      <c r="E56" s="252" t="e">
        <f t="shared" si="0"/>
        <v>#DIV/0!</v>
      </c>
    </row>
    <row r="57" spans="1:5" ht="12.75">
      <c r="A57" s="250" t="s">
        <v>297</v>
      </c>
      <c r="B57" s="255" t="s">
        <v>298</v>
      </c>
      <c r="C57" s="192"/>
      <c r="D57" s="192"/>
      <c r="E57" s="252" t="e">
        <f t="shared" si="0"/>
        <v>#DIV/0!</v>
      </c>
    </row>
    <row r="58" spans="1:5" ht="22.5">
      <c r="A58" s="250" t="s">
        <v>299</v>
      </c>
      <c r="B58" s="255" t="s">
        <v>300</v>
      </c>
      <c r="C58" s="192"/>
      <c r="D58" s="192"/>
      <c r="E58" s="252" t="e">
        <f t="shared" si="0"/>
        <v>#DIV/0!</v>
      </c>
    </row>
    <row r="59" spans="1:5" ht="22.5">
      <c r="A59" s="250" t="s">
        <v>301</v>
      </c>
      <c r="B59" s="255" t="s">
        <v>302</v>
      </c>
      <c r="C59" s="192"/>
      <c r="D59" s="192"/>
      <c r="E59" s="252" t="e">
        <f t="shared" si="0"/>
        <v>#DIV/0!</v>
      </c>
    </row>
    <row r="60" spans="1:5" ht="12.75">
      <c r="A60" s="250" t="s">
        <v>303</v>
      </c>
      <c r="B60" s="251" t="s">
        <v>304</v>
      </c>
      <c r="C60" s="192"/>
      <c r="D60" s="192"/>
      <c r="E60" s="252" t="e">
        <f t="shared" si="0"/>
        <v>#DIV/0!</v>
      </c>
    </row>
    <row r="61" spans="1:5" ht="12.75">
      <c r="A61" s="250" t="s">
        <v>305</v>
      </c>
      <c r="B61" s="251" t="s">
        <v>306</v>
      </c>
      <c r="C61" s="192"/>
      <c r="D61" s="192"/>
      <c r="E61" s="252" t="e">
        <f t="shared" si="0"/>
        <v>#DIV/0!</v>
      </c>
    </row>
    <row r="62" spans="1:5" ht="12.75">
      <c r="A62" s="250" t="s">
        <v>307</v>
      </c>
      <c r="B62" s="251" t="s">
        <v>308</v>
      </c>
      <c r="C62" s="192"/>
      <c r="D62" s="192"/>
      <c r="E62" s="252" t="e">
        <f t="shared" si="0"/>
        <v>#DIV/0!</v>
      </c>
    </row>
    <row r="63" spans="1:5" ht="12.75">
      <c r="A63" s="250" t="s">
        <v>309</v>
      </c>
      <c r="B63" s="251" t="s">
        <v>310</v>
      </c>
      <c r="C63" s="192"/>
      <c r="D63" s="192"/>
      <c r="E63" s="252" t="e">
        <f t="shared" si="0"/>
        <v>#DIV/0!</v>
      </c>
    </row>
    <row r="64" spans="1:5" ht="12.75">
      <c r="A64" s="256" t="s">
        <v>311</v>
      </c>
      <c r="B64" s="251" t="s">
        <v>312</v>
      </c>
      <c r="C64" s="192"/>
      <c r="D64" s="192"/>
      <c r="E64" s="252" t="e">
        <f t="shared" si="0"/>
        <v>#DIV/0!</v>
      </c>
    </row>
    <row r="65" spans="1:5" ht="12.75">
      <c r="A65" s="250" t="s">
        <v>313</v>
      </c>
      <c r="B65" s="251" t="s">
        <v>314</v>
      </c>
      <c r="C65" s="192"/>
      <c r="D65" s="192"/>
      <c r="E65" s="252" t="e">
        <f t="shared" si="0"/>
        <v>#DIV/0!</v>
      </c>
    </row>
    <row r="66" spans="1:5" ht="12.75">
      <c r="A66" s="250" t="s">
        <v>315</v>
      </c>
      <c r="B66" s="251" t="s">
        <v>316</v>
      </c>
      <c r="C66" s="192"/>
      <c r="D66" s="192"/>
      <c r="E66" s="252" t="e">
        <f t="shared" si="0"/>
        <v>#DIV/0!</v>
      </c>
    </row>
    <row r="67" spans="1:5" ht="12.75">
      <c r="A67" s="250" t="s">
        <v>317</v>
      </c>
      <c r="B67" s="251" t="s">
        <v>318</v>
      </c>
      <c r="C67" s="192"/>
      <c r="D67" s="192"/>
      <c r="E67" s="252" t="e">
        <f t="shared" si="0"/>
        <v>#DIV/0!</v>
      </c>
    </row>
    <row r="68" spans="1:5" ht="12.75">
      <c r="A68" s="250" t="s">
        <v>319</v>
      </c>
      <c r="B68" s="251" t="s">
        <v>320</v>
      </c>
      <c r="C68" s="192"/>
      <c r="D68" s="192"/>
      <c r="E68" s="252" t="e">
        <f t="shared" si="0"/>
        <v>#DIV/0!</v>
      </c>
    </row>
    <row r="69" spans="1:5" ht="12.75">
      <c r="A69" s="250" t="s">
        <v>321</v>
      </c>
      <c r="B69" s="251" t="s">
        <v>320</v>
      </c>
      <c r="C69" s="192"/>
      <c r="D69" s="192"/>
      <c r="E69" s="252" t="e">
        <f t="shared" si="0"/>
        <v>#DIV/0!</v>
      </c>
    </row>
    <row r="70" spans="1:5" ht="12.75">
      <c r="A70" s="250" t="s">
        <v>322</v>
      </c>
      <c r="B70" s="251" t="s">
        <v>323</v>
      </c>
      <c r="C70" s="192"/>
      <c r="D70" s="192"/>
      <c r="E70" s="252" t="e">
        <f t="shared" si="0"/>
        <v>#DIV/0!</v>
      </c>
    </row>
    <row r="71" spans="1:5" ht="12.75">
      <c r="A71" s="250" t="s">
        <v>324</v>
      </c>
      <c r="B71" s="251" t="s">
        <v>325</v>
      </c>
      <c r="C71" s="192"/>
      <c r="D71" s="192"/>
      <c r="E71" s="252" t="e">
        <f t="shared" si="0"/>
        <v>#DIV/0!</v>
      </c>
    </row>
    <row r="72" spans="1:5" ht="12.75">
      <c r="A72" s="250" t="s">
        <v>326</v>
      </c>
      <c r="B72" s="251" t="s">
        <v>327</v>
      </c>
      <c r="C72" s="192"/>
      <c r="D72" s="192"/>
      <c r="E72" s="252" t="e">
        <f t="shared" si="0"/>
        <v>#DIV/0!</v>
      </c>
    </row>
    <row r="73" spans="1:5" ht="12.75">
      <c r="A73" s="250" t="s">
        <v>328</v>
      </c>
      <c r="B73" s="251" t="s">
        <v>329</v>
      </c>
      <c r="C73" s="192"/>
      <c r="D73" s="192"/>
      <c r="E73" s="252" t="e">
        <f t="shared" ref="E73:E136" si="1">D73/C73*100</f>
        <v>#DIV/0!</v>
      </c>
    </row>
    <row r="74" spans="1:5" ht="12.75">
      <c r="A74" s="250" t="s">
        <v>330</v>
      </c>
      <c r="B74" s="251" t="s">
        <v>331</v>
      </c>
      <c r="C74" s="192"/>
      <c r="D74" s="192"/>
      <c r="E74" s="252" t="e">
        <f t="shared" si="1"/>
        <v>#DIV/0!</v>
      </c>
    </row>
    <row r="75" spans="1:5" ht="12.75">
      <c r="A75" s="250" t="s">
        <v>332</v>
      </c>
      <c r="B75" s="251" t="s">
        <v>333</v>
      </c>
      <c r="C75" s="192"/>
      <c r="D75" s="192"/>
      <c r="E75" s="252" t="e">
        <f t="shared" si="1"/>
        <v>#DIV/0!</v>
      </c>
    </row>
    <row r="76" spans="1:5" ht="12.75">
      <c r="A76" s="250" t="s">
        <v>334</v>
      </c>
      <c r="B76" s="251" t="s">
        <v>335</v>
      </c>
      <c r="C76" s="192"/>
      <c r="D76" s="192"/>
      <c r="E76" s="252" t="e">
        <f t="shared" si="1"/>
        <v>#DIV/0!</v>
      </c>
    </row>
    <row r="77" spans="1:5" ht="12.75">
      <c r="A77" s="250" t="s">
        <v>336</v>
      </c>
      <c r="B77" s="251" t="s">
        <v>337</v>
      </c>
      <c r="C77" s="192"/>
      <c r="D77" s="192"/>
      <c r="E77" s="252" t="e">
        <f t="shared" si="1"/>
        <v>#DIV/0!</v>
      </c>
    </row>
    <row r="78" spans="1:5" ht="12.75">
      <c r="A78" s="250" t="s">
        <v>338</v>
      </c>
      <c r="B78" s="251" t="s">
        <v>339</v>
      </c>
      <c r="C78" s="192"/>
      <c r="D78" s="192"/>
      <c r="E78" s="252" t="e">
        <f t="shared" si="1"/>
        <v>#DIV/0!</v>
      </c>
    </row>
    <row r="79" spans="1:5" ht="12.75">
      <c r="A79" s="250" t="s">
        <v>340</v>
      </c>
      <c r="B79" s="251" t="s">
        <v>341</v>
      </c>
      <c r="C79" s="192"/>
      <c r="D79" s="192"/>
      <c r="E79" s="252" t="e">
        <f t="shared" si="1"/>
        <v>#DIV/0!</v>
      </c>
    </row>
    <row r="80" spans="1:5" ht="12.75">
      <c r="A80" s="250" t="s">
        <v>342</v>
      </c>
      <c r="B80" s="251" t="s">
        <v>343</v>
      </c>
      <c r="C80" s="192"/>
      <c r="D80" s="192"/>
      <c r="E80" s="252" t="e">
        <f t="shared" si="1"/>
        <v>#DIV/0!</v>
      </c>
    </row>
    <row r="81" spans="1:5" ht="12.75">
      <c r="A81" s="250" t="s">
        <v>344</v>
      </c>
      <c r="B81" s="251" t="s">
        <v>345</v>
      </c>
      <c r="C81" s="192"/>
      <c r="D81" s="192"/>
      <c r="E81" s="252" t="e">
        <f t="shared" si="1"/>
        <v>#DIV/0!</v>
      </c>
    </row>
    <row r="82" spans="1:5" ht="12.75">
      <c r="A82" s="250" t="s">
        <v>346</v>
      </c>
      <c r="B82" s="251" t="s">
        <v>347</v>
      </c>
      <c r="C82" s="192"/>
      <c r="D82" s="192"/>
      <c r="E82" s="252" t="e">
        <f t="shared" si="1"/>
        <v>#DIV/0!</v>
      </c>
    </row>
    <row r="83" spans="1:5" ht="12.75">
      <c r="A83" s="250" t="s">
        <v>348</v>
      </c>
      <c r="B83" s="251" t="s">
        <v>349</v>
      </c>
      <c r="C83" s="192"/>
      <c r="D83" s="192"/>
      <c r="E83" s="252" t="e">
        <f t="shared" si="1"/>
        <v>#DIV/0!</v>
      </c>
    </row>
    <row r="84" spans="1:5" ht="12.75">
      <c r="A84" s="250" t="s">
        <v>350</v>
      </c>
      <c r="B84" s="251" t="s">
        <v>351</v>
      </c>
      <c r="C84" s="192"/>
      <c r="D84" s="192"/>
      <c r="E84" s="252" t="e">
        <f t="shared" si="1"/>
        <v>#DIV/0!</v>
      </c>
    </row>
    <row r="85" spans="1:5" ht="12.75">
      <c r="A85" s="250" t="s">
        <v>352</v>
      </c>
      <c r="B85" s="251" t="s">
        <v>353</v>
      </c>
      <c r="C85" s="192"/>
      <c r="D85" s="192"/>
      <c r="E85" s="252" t="e">
        <f t="shared" si="1"/>
        <v>#DIV/0!</v>
      </c>
    </row>
    <row r="86" spans="1:5" ht="22.5">
      <c r="A86" s="250" t="s">
        <v>354</v>
      </c>
      <c r="B86" s="251" t="s">
        <v>355</v>
      </c>
      <c r="C86" s="192"/>
      <c r="D86" s="192"/>
      <c r="E86" s="252" t="e">
        <f t="shared" si="1"/>
        <v>#DIV/0!</v>
      </c>
    </row>
    <row r="87" spans="1:5" ht="22.5">
      <c r="A87" s="250" t="s">
        <v>356</v>
      </c>
      <c r="B87" s="251" t="s">
        <v>357</v>
      </c>
      <c r="C87" s="192"/>
      <c r="D87" s="192"/>
      <c r="E87" s="252" t="e">
        <f t="shared" si="1"/>
        <v>#DIV/0!</v>
      </c>
    </row>
    <row r="88" spans="1:5" ht="22.5">
      <c r="A88" s="250" t="s">
        <v>358</v>
      </c>
      <c r="B88" s="251" t="s">
        <v>359</v>
      </c>
      <c r="C88" s="192"/>
      <c r="D88" s="192"/>
      <c r="E88" s="252" t="e">
        <f t="shared" si="1"/>
        <v>#DIV/0!</v>
      </c>
    </row>
    <row r="89" spans="1:5" ht="18">
      <c r="A89" s="248">
        <v>2</v>
      </c>
      <c r="B89" s="253" t="s">
        <v>360</v>
      </c>
      <c r="C89" s="254">
        <f>SUM(C90:C108)</f>
        <v>0</v>
      </c>
      <c r="D89" s="254">
        <f>SUM(D90:D108)</f>
        <v>0</v>
      </c>
      <c r="E89" s="247" t="e">
        <f t="shared" si="1"/>
        <v>#DIV/0!</v>
      </c>
    </row>
    <row r="90" spans="1:5" ht="12.75">
      <c r="A90" s="250" t="s">
        <v>361</v>
      </c>
      <c r="B90" s="251" t="s">
        <v>362</v>
      </c>
      <c r="C90" s="192"/>
      <c r="D90" s="192"/>
      <c r="E90" s="252" t="e">
        <f t="shared" si="1"/>
        <v>#DIV/0!</v>
      </c>
    </row>
    <row r="91" spans="1:5" ht="12.75">
      <c r="A91" s="250" t="s">
        <v>363</v>
      </c>
      <c r="B91" s="251" t="s">
        <v>364</v>
      </c>
      <c r="C91" s="192"/>
      <c r="D91" s="192"/>
      <c r="E91" s="252" t="e">
        <f t="shared" si="1"/>
        <v>#DIV/0!</v>
      </c>
    </row>
    <row r="92" spans="1:5" ht="12.75">
      <c r="A92" s="250" t="s">
        <v>365</v>
      </c>
      <c r="B92" s="251" t="s">
        <v>366</v>
      </c>
      <c r="C92" s="192"/>
      <c r="D92" s="192"/>
      <c r="E92" s="252" t="e">
        <f t="shared" si="1"/>
        <v>#DIV/0!</v>
      </c>
    </row>
    <row r="93" spans="1:5" ht="12.75">
      <c r="A93" s="250" t="s">
        <v>367</v>
      </c>
      <c r="B93" s="255" t="s">
        <v>368</v>
      </c>
      <c r="C93" s="192"/>
      <c r="D93" s="192"/>
      <c r="E93" s="252" t="e">
        <f t="shared" si="1"/>
        <v>#DIV/0!</v>
      </c>
    </row>
    <row r="94" spans="1:5" ht="12.75">
      <c r="A94" s="250" t="s">
        <v>369</v>
      </c>
      <c r="B94" s="255" t="s">
        <v>370</v>
      </c>
      <c r="C94" s="192"/>
      <c r="D94" s="192"/>
      <c r="E94" s="252" t="e">
        <f t="shared" si="1"/>
        <v>#DIV/0!</v>
      </c>
    </row>
    <row r="95" spans="1:5" ht="12.75">
      <c r="A95" s="250" t="s">
        <v>371</v>
      </c>
      <c r="B95" s="255" t="s">
        <v>372</v>
      </c>
      <c r="C95" s="192"/>
      <c r="D95" s="192"/>
      <c r="E95" s="252" t="e">
        <f t="shared" si="1"/>
        <v>#DIV/0!</v>
      </c>
    </row>
    <row r="96" spans="1:5" ht="12.75">
      <c r="A96" s="250" t="s">
        <v>373</v>
      </c>
      <c r="B96" s="255" t="s">
        <v>374</v>
      </c>
      <c r="C96" s="192"/>
      <c r="D96" s="192"/>
      <c r="E96" s="252" t="e">
        <f t="shared" si="1"/>
        <v>#DIV/0!</v>
      </c>
    </row>
    <row r="97" spans="1:5" ht="12.75">
      <c r="A97" s="250" t="s">
        <v>375</v>
      </c>
      <c r="B97" s="255" t="s">
        <v>376</v>
      </c>
      <c r="C97" s="192"/>
      <c r="D97" s="192"/>
      <c r="E97" s="252" t="e">
        <f t="shared" si="1"/>
        <v>#DIV/0!</v>
      </c>
    </row>
    <row r="98" spans="1:5" ht="12.75">
      <c r="A98" s="250" t="s">
        <v>377</v>
      </c>
      <c r="B98" s="255" t="s">
        <v>378</v>
      </c>
      <c r="C98" s="192"/>
      <c r="D98" s="192"/>
      <c r="E98" s="252" t="e">
        <f t="shared" si="1"/>
        <v>#DIV/0!</v>
      </c>
    </row>
    <row r="99" spans="1:5" ht="12.75">
      <c r="A99" s="250" t="s">
        <v>379</v>
      </c>
      <c r="B99" s="255" t="s">
        <v>380</v>
      </c>
      <c r="C99" s="192"/>
      <c r="D99" s="192"/>
      <c r="E99" s="252" t="e">
        <f t="shared" si="1"/>
        <v>#DIV/0!</v>
      </c>
    </row>
    <row r="100" spans="1:5" ht="12.75">
      <c r="A100" s="250" t="s">
        <v>381</v>
      </c>
      <c r="B100" s="255" t="s">
        <v>382</v>
      </c>
      <c r="C100" s="192"/>
      <c r="D100" s="192"/>
      <c r="E100" s="252" t="e">
        <f t="shared" si="1"/>
        <v>#DIV/0!</v>
      </c>
    </row>
    <row r="101" spans="1:5" ht="12.75">
      <c r="A101" s="250" t="s">
        <v>383</v>
      </c>
      <c r="B101" s="255" t="s">
        <v>384</v>
      </c>
      <c r="C101" s="192"/>
      <c r="D101" s="192"/>
      <c r="E101" s="252" t="e">
        <f t="shared" si="1"/>
        <v>#DIV/0!</v>
      </c>
    </row>
    <row r="102" spans="1:5" ht="12.75">
      <c r="A102" s="250" t="s">
        <v>385</v>
      </c>
      <c r="B102" s="255" t="s">
        <v>386</v>
      </c>
      <c r="C102" s="192"/>
      <c r="D102" s="192"/>
      <c r="E102" s="252" t="e">
        <f t="shared" si="1"/>
        <v>#DIV/0!</v>
      </c>
    </row>
    <row r="103" spans="1:5" ht="12.75">
      <c r="A103" s="250" t="s">
        <v>387</v>
      </c>
      <c r="B103" s="255" t="s">
        <v>388</v>
      </c>
      <c r="C103" s="192"/>
      <c r="D103" s="192"/>
      <c r="E103" s="252" t="e">
        <f t="shared" si="1"/>
        <v>#DIV/0!</v>
      </c>
    </row>
    <row r="104" spans="1:5" ht="12.75">
      <c r="A104" s="250" t="s">
        <v>389</v>
      </c>
      <c r="B104" s="255" t="s">
        <v>390</v>
      </c>
      <c r="C104" s="192"/>
      <c r="D104" s="192"/>
      <c r="E104" s="252" t="e">
        <f t="shared" si="1"/>
        <v>#DIV/0!</v>
      </c>
    </row>
    <row r="105" spans="1:5" ht="12.75">
      <c r="A105" s="250" t="s">
        <v>391</v>
      </c>
      <c r="B105" s="255" t="s">
        <v>392</v>
      </c>
      <c r="C105" s="192"/>
      <c r="D105" s="192"/>
      <c r="E105" s="252" t="e">
        <f t="shared" si="1"/>
        <v>#DIV/0!</v>
      </c>
    </row>
    <row r="106" spans="1:5" ht="12.75">
      <c r="A106" s="250" t="s">
        <v>393</v>
      </c>
      <c r="B106" s="255" t="s">
        <v>394</v>
      </c>
      <c r="C106" s="192"/>
      <c r="D106" s="192"/>
      <c r="E106" s="252" t="e">
        <f t="shared" si="1"/>
        <v>#DIV/0!</v>
      </c>
    </row>
    <row r="107" spans="1:5" ht="12.75">
      <c r="A107" s="250" t="s">
        <v>395</v>
      </c>
      <c r="B107" s="255" t="s">
        <v>396</v>
      </c>
      <c r="C107" s="192"/>
      <c r="D107" s="192"/>
      <c r="E107" s="252" t="e">
        <f t="shared" si="1"/>
        <v>#DIV/0!</v>
      </c>
    </row>
    <row r="108" spans="1:5" ht="12.75">
      <c r="A108" s="250" t="s">
        <v>397</v>
      </c>
      <c r="B108" s="257" t="s">
        <v>398</v>
      </c>
      <c r="C108" s="192"/>
      <c r="D108" s="192"/>
      <c r="E108" s="252" t="e">
        <f t="shared" si="1"/>
        <v>#DIV/0!</v>
      </c>
    </row>
    <row r="109" spans="1:5" ht="18">
      <c r="A109" s="248">
        <v>3</v>
      </c>
      <c r="B109" s="253" t="s">
        <v>399</v>
      </c>
      <c r="C109" s="254">
        <f>SUM(C110:C137)</f>
        <v>0</v>
      </c>
      <c r="D109" s="254">
        <f>SUM(D110:D137)</f>
        <v>0</v>
      </c>
      <c r="E109" s="247" t="e">
        <f t="shared" si="1"/>
        <v>#DIV/0!</v>
      </c>
    </row>
    <row r="110" spans="1:5" ht="12.75">
      <c r="A110" s="250" t="s">
        <v>400</v>
      </c>
      <c r="B110" s="255" t="s">
        <v>401</v>
      </c>
      <c r="C110" s="192"/>
      <c r="D110" s="192"/>
      <c r="E110" s="252" t="e">
        <f t="shared" si="1"/>
        <v>#DIV/0!</v>
      </c>
    </row>
    <row r="111" spans="1:5" ht="12.75">
      <c r="A111" s="250" t="s">
        <v>402</v>
      </c>
      <c r="B111" s="255" t="s">
        <v>403</v>
      </c>
      <c r="C111" s="192"/>
      <c r="D111" s="192"/>
      <c r="E111" s="252" t="e">
        <f t="shared" si="1"/>
        <v>#DIV/0!</v>
      </c>
    </row>
    <row r="112" spans="1:5" ht="12.75">
      <c r="A112" s="250" t="s">
        <v>404</v>
      </c>
      <c r="B112" s="255" t="s">
        <v>405</v>
      </c>
      <c r="C112" s="192"/>
      <c r="D112" s="192"/>
      <c r="E112" s="252" t="e">
        <f t="shared" si="1"/>
        <v>#DIV/0!</v>
      </c>
    </row>
    <row r="113" spans="1:5" ht="12.75">
      <c r="A113" s="250" t="s">
        <v>406</v>
      </c>
      <c r="B113" s="255" t="s">
        <v>407</v>
      </c>
      <c r="C113" s="192"/>
      <c r="D113" s="192"/>
      <c r="E113" s="252" t="e">
        <f t="shared" si="1"/>
        <v>#DIV/0!</v>
      </c>
    </row>
    <row r="114" spans="1:5" ht="12.75">
      <c r="A114" s="250" t="s">
        <v>408</v>
      </c>
      <c r="B114" s="255" t="s">
        <v>409</v>
      </c>
      <c r="C114" s="192"/>
      <c r="D114" s="192"/>
      <c r="E114" s="252" t="e">
        <f t="shared" si="1"/>
        <v>#DIV/0!</v>
      </c>
    </row>
    <row r="115" spans="1:5" ht="12.75">
      <c r="A115" s="250" t="s">
        <v>410</v>
      </c>
      <c r="B115" s="255" t="s">
        <v>411</v>
      </c>
      <c r="C115" s="192"/>
      <c r="D115" s="192"/>
      <c r="E115" s="252" t="e">
        <f t="shared" si="1"/>
        <v>#DIV/0!</v>
      </c>
    </row>
    <row r="116" spans="1:5" ht="12.75">
      <c r="A116" s="250" t="s">
        <v>412</v>
      </c>
      <c r="B116" s="255" t="s">
        <v>413</v>
      </c>
      <c r="C116" s="192"/>
      <c r="D116" s="192"/>
      <c r="E116" s="252" t="e">
        <f t="shared" si="1"/>
        <v>#DIV/0!</v>
      </c>
    </row>
    <row r="117" spans="1:5" ht="12.75">
      <c r="A117" s="250" t="s">
        <v>414</v>
      </c>
      <c r="B117" s="255" t="s">
        <v>415</v>
      </c>
      <c r="C117" s="192"/>
      <c r="D117" s="192"/>
      <c r="E117" s="252" t="e">
        <f t="shared" si="1"/>
        <v>#DIV/0!</v>
      </c>
    </row>
    <row r="118" spans="1:5" ht="22.5">
      <c r="A118" s="250" t="s">
        <v>416</v>
      </c>
      <c r="B118" s="255" t="s">
        <v>417</v>
      </c>
      <c r="C118" s="192"/>
      <c r="D118" s="192"/>
      <c r="E118" s="252" t="e">
        <f t="shared" si="1"/>
        <v>#DIV/0!</v>
      </c>
    </row>
    <row r="119" spans="1:5" ht="12.75">
      <c r="A119" s="256" t="s">
        <v>418</v>
      </c>
      <c r="B119" s="258" t="s">
        <v>419</v>
      </c>
      <c r="C119" s="192"/>
      <c r="D119" s="192"/>
      <c r="E119" s="252" t="e">
        <f t="shared" si="1"/>
        <v>#DIV/0!</v>
      </c>
    </row>
    <row r="120" spans="1:5" ht="12.75">
      <c r="A120" s="250" t="s">
        <v>420</v>
      </c>
      <c r="B120" s="255" t="s">
        <v>421</v>
      </c>
      <c r="C120" s="192"/>
      <c r="D120" s="192"/>
      <c r="E120" s="252" t="e">
        <f t="shared" si="1"/>
        <v>#DIV/0!</v>
      </c>
    </row>
    <row r="121" spans="1:5" ht="12.75">
      <c r="A121" s="250" t="s">
        <v>422</v>
      </c>
      <c r="B121" s="255" t="s">
        <v>423</v>
      </c>
      <c r="C121" s="192"/>
      <c r="D121" s="192"/>
      <c r="E121" s="252" t="e">
        <f t="shared" si="1"/>
        <v>#DIV/0!</v>
      </c>
    </row>
    <row r="122" spans="1:5" ht="12.75">
      <c r="A122" s="250" t="s">
        <v>424</v>
      </c>
      <c r="B122" s="255" t="s">
        <v>425</v>
      </c>
      <c r="C122" s="192"/>
      <c r="D122" s="192"/>
      <c r="E122" s="252" t="e">
        <f t="shared" si="1"/>
        <v>#DIV/0!</v>
      </c>
    </row>
    <row r="123" spans="1:5" ht="12.75">
      <c r="A123" s="250" t="s">
        <v>426</v>
      </c>
      <c r="B123" s="255" t="s">
        <v>427</v>
      </c>
      <c r="C123" s="192"/>
      <c r="D123" s="192"/>
      <c r="E123" s="252" t="e">
        <f t="shared" si="1"/>
        <v>#DIV/0!</v>
      </c>
    </row>
    <row r="124" spans="1:5" ht="12.75">
      <c r="A124" s="250" t="s">
        <v>428</v>
      </c>
      <c r="B124" s="255" t="s">
        <v>429</v>
      </c>
      <c r="C124" s="192"/>
      <c r="D124" s="192"/>
      <c r="E124" s="252" t="e">
        <f t="shared" si="1"/>
        <v>#DIV/0!</v>
      </c>
    </row>
    <row r="125" spans="1:5" ht="12.75">
      <c r="A125" s="250" t="s">
        <v>430</v>
      </c>
      <c r="B125" s="255" t="s">
        <v>431</v>
      </c>
      <c r="C125" s="192"/>
      <c r="D125" s="192"/>
      <c r="E125" s="252" t="e">
        <f t="shared" si="1"/>
        <v>#DIV/0!</v>
      </c>
    </row>
    <row r="126" spans="1:5" ht="12.75">
      <c r="A126" s="250" t="s">
        <v>432</v>
      </c>
      <c r="B126" s="255" t="s">
        <v>433</v>
      </c>
      <c r="C126" s="192"/>
      <c r="D126" s="192"/>
      <c r="E126" s="252" t="e">
        <f t="shared" si="1"/>
        <v>#DIV/0!</v>
      </c>
    </row>
    <row r="127" spans="1:5" ht="12.75">
      <c r="A127" s="250" t="s">
        <v>434</v>
      </c>
      <c r="B127" s="255" t="s">
        <v>435</v>
      </c>
      <c r="C127" s="192"/>
      <c r="D127" s="192"/>
      <c r="E127" s="252" t="e">
        <f t="shared" si="1"/>
        <v>#DIV/0!</v>
      </c>
    </row>
    <row r="128" spans="1:5" ht="12.75">
      <c r="A128" s="250" t="s">
        <v>436</v>
      </c>
      <c r="B128" s="255" t="s">
        <v>437</v>
      </c>
      <c r="C128" s="192"/>
      <c r="D128" s="192"/>
      <c r="E128" s="252" t="e">
        <f t="shared" si="1"/>
        <v>#DIV/0!</v>
      </c>
    </row>
    <row r="129" spans="1:5" ht="12.75">
      <c r="A129" s="250" t="s">
        <v>438</v>
      </c>
      <c r="B129" s="255" t="s">
        <v>439</v>
      </c>
      <c r="C129" s="192"/>
      <c r="D129" s="192"/>
      <c r="E129" s="252" t="e">
        <f t="shared" si="1"/>
        <v>#DIV/0!</v>
      </c>
    </row>
    <row r="130" spans="1:5" ht="12.75">
      <c r="A130" s="250" t="s">
        <v>440</v>
      </c>
      <c r="B130" s="255" t="s">
        <v>441</v>
      </c>
      <c r="C130" s="192"/>
      <c r="D130" s="192"/>
      <c r="E130" s="252" t="e">
        <f t="shared" si="1"/>
        <v>#DIV/0!</v>
      </c>
    </row>
    <row r="131" spans="1:5" ht="12.75">
      <c r="A131" s="250" t="s">
        <v>442</v>
      </c>
      <c r="B131" s="255" t="s">
        <v>443</v>
      </c>
      <c r="C131" s="192"/>
      <c r="D131" s="192"/>
      <c r="E131" s="252" t="e">
        <f t="shared" si="1"/>
        <v>#DIV/0!</v>
      </c>
    </row>
    <row r="132" spans="1:5" ht="12.75">
      <c r="A132" s="250" t="s">
        <v>444</v>
      </c>
      <c r="B132" s="255" t="s">
        <v>445</v>
      </c>
      <c r="C132" s="192"/>
      <c r="D132" s="192"/>
      <c r="E132" s="252" t="e">
        <f t="shared" si="1"/>
        <v>#DIV/0!</v>
      </c>
    </row>
    <row r="133" spans="1:5" ht="12.75">
      <c r="A133" s="250" t="s">
        <v>446</v>
      </c>
      <c r="B133" s="255" t="s">
        <v>447</v>
      </c>
      <c r="C133" s="192"/>
      <c r="D133" s="192"/>
      <c r="E133" s="252" t="e">
        <f t="shared" si="1"/>
        <v>#DIV/0!</v>
      </c>
    </row>
    <row r="134" spans="1:5" ht="12.75">
      <c r="A134" s="250" t="s">
        <v>448</v>
      </c>
      <c r="B134" s="255" t="s">
        <v>449</v>
      </c>
      <c r="C134" s="192"/>
      <c r="D134" s="192"/>
      <c r="E134" s="252" t="e">
        <f t="shared" si="1"/>
        <v>#DIV/0!</v>
      </c>
    </row>
    <row r="135" spans="1:5" ht="12.75">
      <c r="A135" s="250" t="s">
        <v>450</v>
      </c>
      <c r="B135" s="255" t="s">
        <v>451</v>
      </c>
      <c r="C135" s="192"/>
      <c r="D135" s="192"/>
      <c r="E135" s="252" t="e">
        <f t="shared" si="1"/>
        <v>#DIV/0!</v>
      </c>
    </row>
    <row r="136" spans="1:5" ht="12.75">
      <c r="A136" s="250" t="s">
        <v>452</v>
      </c>
      <c r="B136" s="255" t="s">
        <v>453</v>
      </c>
      <c r="C136" s="192"/>
      <c r="D136" s="192"/>
      <c r="E136" s="252" t="e">
        <f t="shared" si="1"/>
        <v>#DIV/0!</v>
      </c>
    </row>
    <row r="137" spans="1:5" ht="12.75">
      <c r="A137" s="250" t="s">
        <v>454</v>
      </c>
      <c r="B137" s="255" t="s">
        <v>455</v>
      </c>
      <c r="C137" s="192"/>
      <c r="D137" s="192"/>
      <c r="E137" s="252" t="e">
        <f t="shared" ref="E137:E200" si="2">D137/C137*100</f>
        <v>#DIV/0!</v>
      </c>
    </row>
    <row r="138" spans="1:5" ht="18">
      <c r="A138" s="248">
        <v>4</v>
      </c>
      <c r="B138" s="253" t="s">
        <v>456</v>
      </c>
      <c r="C138" s="254">
        <f>SUM(C139:C185)</f>
        <v>0</v>
      </c>
      <c r="D138" s="254">
        <f>SUM(D139:D185)</f>
        <v>0</v>
      </c>
      <c r="E138" s="247" t="e">
        <f t="shared" si="2"/>
        <v>#DIV/0!</v>
      </c>
    </row>
    <row r="139" spans="1:5" ht="12.75">
      <c r="A139" s="250" t="s">
        <v>457</v>
      </c>
      <c r="B139" s="255" t="s">
        <v>458</v>
      </c>
      <c r="C139" s="192"/>
      <c r="D139" s="192"/>
      <c r="E139" s="252" t="e">
        <f t="shared" si="2"/>
        <v>#DIV/0!</v>
      </c>
    </row>
    <row r="140" spans="1:5" ht="12.75">
      <c r="A140" s="250" t="s">
        <v>459</v>
      </c>
      <c r="B140" s="255" t="s">
        <v>460</v>
      </c>
      <c r="C140" s="192"/>
      <c r="D140" s="192"/>
      <c r="E140" s="252" t="e">
        <f t="shared" si="2"/>
        <v>#DIV/0!</v>
      </c>
    </row>
    <row r="141" spans="1:5" ht="12.75">
      <c r="A141" s="250" t="s">
        <v>461</v>
      </c>
      <c r="B141" s="255" t="s">
        <v>462</v>
      </c>
      <c r="C141" s="192"/>
      <c r="D141" s="192"/>
      <c r="E141" s="252" t="e">
        <f t="shared" si="2"/>
        <v>#DIV/0!</v>
      </c>
    </row>
    <row r="142" spans="1:5" ht="12.75">
      <c r="A142" s="250" t="s">
        <v>463</v>
      </c>
      <c r="B142" s="255" t="s">
        <v>464</v>
      </c>
      <c r="C142" s="192"/>
      <c r="D142" s="192"/>
      <c r="E142" s="252" t="e">
        <f t="shared" si="2"/>
        <v>#DIV/0!</v>
      </c>
    </row>
    <row r="143" spans="1:5" ht="12.75">
      <c r="A143" s="250" t="s">
        <v>465</v>
      </c>
      <c r="B143" s="255" t="s">
        <v>466</v>
      </c>
      <c r="C143" s="192"/>
      <c r="D143" s="192"/>
      <c r="E143" s="252" t="e">
        <f t="shared" si="2"/>
        <v>#DIV/0!</v>
      </c>
    </row>
    <row r="144" spans="1:5" ht="12.75">
      <c r="A144" s="250" t="s">
        <v>467</v>
      </c>
      <c r="B144" s="255" t="s">
        <v>468</v>
      </c>
      <c r="C144" s="192"/>
      <c r="D144" s="192"/>
      <c r="E144" s="252" t="e">
        <f t="shared" si="2"/>
        <v>#DIV/0!</v>
      </c>
    </row>
    <row r="145" spans="1:5" ht="12.75">
      <c r="A145" s="250" t="s">
        <v>469</v>
      </c>
      <c r="B145" s="255" t="s">
        <v>470</v>
      </c>
      <c r="C145" s="192"/>
      <c r="D145" s="192"/>
      <c r="E145" s="252" t="e">
        <f t="shared" si="2"/>
        <v>#DIV/0!</v>
      </c>
    </row>
    <row r="146" spans="1:5" ht="12.75">
      <c r="A146" s="250" t="s">
        <v>471</v>
      </c>
      <c r="B146" s="255" t="s">
        <v>472</v>
      </c>
      <c r="C146" s="192"/>
      <c r="D146" s="192"/>
      <c r="E146" s="252" t="e">
        <f t="shared" si="2"/>
        <v>#DIV/0!</v>
      </c>
    </row>
    <row r="147" spans="1:5" ht="12.75">
      <c r="A147" s="250" t="s">
        <v>473</v>
      </c>
      <c r="B147" s="255" t="s">
        <v>474</v>
      </c>
      <c r="C147" s="192"/>
      <c r="D147" s="192"/>
      <c r="E147" s="252" t="e">
        <f t="shared" si="2"/>
        <v>#DIV/0!</v>
      </c>
    </row>
    <row r="148" spans="1:5" ht="12.75">
      <c r="A148" s="250" t="s">
        <v>475</v>
      </c>
      <c r="B148" s="255" t="s">
        <v>476</v>
      </c>
      <c r="C148" s="192"/>
      <c r="D148" s="192"/>
      <c r="E148" s="252" t="e">
        <f t="shared" si="2"/>
        <v>#DIV/0!</v>
      </c>
    </row>
    <row r="149" spans="1:5" ht="12.75">
      <c r="A149" s="250" t="s">
        <v>477</v>
      </c>
      <c r="B149" s="255" t="s">
        <v>478</v>
      </c>
      <c r="C149" s="192"/>
      <c r="D149" s="192"/>
      <c r="E149" s="252" t="e">
        <f t="shared" si="2"/>
        <v>#DIV/0!</v>
      </c>
    </row>
    <row r="150" spans="1:5" ht="12.75">
      <c r="A150" s="250" t="s">
        <v>479</v>
      </c>
      <c r="B150" s="255" t="s">
        <v>480</v>
      </c>
      <c r="C150" s="192"/>
      <c r="D150" s="192"/>
      <c r="E150" s="252" t="e">
        <f t="shared" si="2"/>
        <v>#DIV/0!</v>
      </c>
    </row>
    <row r="151" spans="1:5" ht="12.75">
      <c r="A151" s="250" t="s">
        <v>481</v>
      </c>
      <c r="B151" s="255" t="s">
        <v>482</v>
      </c>
      <c r="C151" s="192"/>
      <c r="D151" s="192"/>
      <c r="E151" s="252" t="e">
        <f t="shared" si="2"/>
        <v>#DIV/0!</v>
      </c>
    </row>
    <row r="152" spans="1:5" ht="12.75">
      <c r="A152" s="250" t="s">
        <v>483</v>
      </c>
      <c r="B152" s="255" t="s">
        <v>484</v>
      </c>
      <c r="C152" s="192"/>
      <c r="D152" s="192"/>
      <c r="E152" s="252" t="e">
        <f t="shared" si="2"/>
        <v>#DIV/0!</v>
      </c>
    </row>
    <row r="153" spans="1:5" ht="12.75">
      <c r="A153" s="250" t="s">
        <v>485</v>
      </c>
      <c r="B153" s="255" t="s">
        <v>486</v>
      </c>
      <c r="C153" s="192"/>
      <c r="D153" s="192"/>
      <c r="E153" s="252" t="e">
        <f t="shared" si="2"/>
        <v>#DIV/0!</v>
      </c>
    </row>
    <row r="154" spans="1:5" ht="12.75">
      <c r="A154" s="250" t="s">
        <v>487</v>
      </c>
      <c r="B154" s="255" t="s">
        <v>488</v>
      </c>
      <c r="C154" s="192"/>
      <c r="D154" s="192"/>
      <c r="E154" s="252" t="e">
        <f t="shared" si="2"/>
        <v>#DIV/0!</v>
      </c>
    </row>
    <row r="155" spans="1:5" ht="12.75">
      <c r="A155" s="250" t="s">
        <v>489</v>
      </c>
      <c r="B155" s="255" t="s">
        <v>490</v>
      </c>
      <c r="C155" s="192"/>
      <c r="D155" s="192"/>
      <c r="E155" s="252" t="e">
        <f t="shared" si="2"/>
        <v>#DIV/0!</v>
      </c>
    </row>
    <row r="156" spans="1:5" ht="12.75">
      <c r="A156" s="250" t="s">
        <v>491</v>
      </c>
      <c r="B156" s="255" t="s">
        <v>492</v>
      </c>
      <c r="C156" s="192"/>
      <c r="D156" s="192"/>
      <c r="E156" s="252" t="e">
        <f t="shared" si="2"/>
        <v>#DIV/0!</v>
      </c>
    </row>
    <row r="157" spans="1:5" ht="12.75">
      <c r="A157" s="250" t="s">
        <v>493</v>
      </c>
      <c r="B157" s="255" t="s">
        <v>494</v>
      </c>
      <c r="C157" s="192"/>
      <c r="D157" s="192"/>
      <c r="E157" s="252" t="e">
        <f t="shared" si="2"/>
        <v>#DIV/0!</v>
      </c>
    </row>
    <row r="158" spans="1:5" ht="12.75">
      <c r="A158" s="250" t="s">
        <v>495</v>
      </c>
      <c r="B158" s="255" t="s">
        <v>496</v>
      </c>
      <c r="C158" s="192"/>
      <c r="D158" s="192"/>
      <c r="E158" s="252" t="e">
        <f t="shared" si="2"/>
        <v>#DIV/0!</v>
      </c>
    </row>
    <row r="159" spans="1:5" ht="12.75">
      <c r="A159" s="250" t="s">
        <v>497</v>
      </c>
      <c r="B159" s="255" t="s">
        <v>498</v>
      </c>
      <c r="C159" s="192"/>
      <c r="D159" s="192"/>
      <c r="E159" s="252" t="e">
        <f t="shared" si="2"/>
        <v>#DIV/0!</v>
      </c>
    </row>
    <row r="160" spans="1:5" ht="12.75">
      <c r="A160" s="250" t="s">
        <v>499</v>
      </c>
      <c r="B160" s="255" t="s">
        <v>500</v>
      </c>
      <c r="C160" s="192"/>
      <c r="D160" s="192"/>
      <c r="E160" s="252" t="e">
        <f t="shared" si="2"/>
        <v>#DIV/0!</v>
      </c>
    </row>
    <row r="161" spans="1:5" ht="12.75">
      <c r="A161" s="250" t="s">
        <v>501</v>
      </c>
      <c r="B161" s="255" t="s">
        <v>502</v>
      </c>
      <c r="C161" s="192"/>
      <c r="D161" s="192"/>
      <c r="E161" s="252" t="e">
        <f t="shared" si="2"/>
        <v>#DIV/0!</v>
      </c>
    </row>
    <row r="162" spans="1:5" ht="12.75">
      <c r="A162" s="250" t="s">
        <v>503</v>
      </c>
      <c r="B162" s="255" t="s">
        <v>504</v>
      </c>
      <c r="C162" s="192"/>
      <c r="D162" s="192"/>
      <c r="E162" s="252" t="e">
        <f t="shared" si="2"/>
        <v>#DIV/0!</v>
      </c>
    </row>
    <row r="163" spans="1:5" ht="12.75">
      <c r="A163" s="250" t="s">
        <v>505</v>
      </c>
      <c r="B163" s="255" t="s">
        <v>506</v>
      </c>
      <c r="C163" s="192"/>
      <c r="D163" s="192"/>
      <c r="E163" s="252" t="e">
        <f t="shared" si="2"/>
        <v>#DIV/0!</v>
      </c>
    </row>
    <row r="164" spans="1:5" ht="12.75">
      <c r="A164" s="250" t="s">
        <v>507</v>
      </c>
      <c r="B164" s="255" t="s">
        <v>508</v>
      </c>
      <c r="C164" s="192"/>
      <c r="D164" s="192"/>
      <c r="E164" s="252" t="e">
        <f t="shared" si="2"/>
        <v>#DIV/0!</v>
      </c>
    </row>
    <row r="165" spans="1:5" ht="12.75">
      <c r="A165" s="250" t="s">
        <v>509</v>
      </c>
      <c r="B165" s="255" t="s">
        <v>510</v>
      </c>
      <c r="C165" s="192"/>
      <c r="D165" s="192"/>
      <c r="E165" s="252" t="e">
        <f t="shared" si="2"/>
        <v>#DIV/0!</v>
      </c>
    </row>
    <row r="166" spans="1:5" ht="12.75">
      <c r="A166" s="250" t="s">
        <v>511</v>
      </c>
      <c r="B166" s="255" t="s">
        <v>512</v>
      </c>
      <c r="C166" s="192"/>
      <c r="D166" s="192"/>
      <c r="E166" s="252" t="e">
        <f t="shared" si="2"/>
        <v>#DIV/0!</v>
      </c>
    </row>
    <row r="167" spans="1:5" ht="12.75">
      <c r="A167" s="250" t="s">
        <v>513</v>
      </c>
      <c r="B167" s="255" t="s">
        <v>514</v>
      </c>
      <c r="C167" s="192"/>
      <c r="D167" s="192"/>
      <c r="E167" s="252" t="e">
        <f t="shared" si="2"/>
        <v>#DIV/0!</v>
      </c>
    </row>
    <row r="168" spans="1:5" ht="12.75">
      <c r="A168" s="250" t="s">
        <v>515</v>
      </c>
      <c r="B168" s="255" t="s">
        <v>516</v>
      </c>
      <c r="C168" s="192"/>
      <c r="D168" s="192"/>
      <c r="E168" s="252" t="e">
        <f t="shared" si="2"/>
        <v>#DIV/0!</v>
      </c>
    </row>
    <row r="169" spans="1:5" ht="12.75">
      <c r="A169" s="250" t="s">
        <v>517</v>
      </c>
      <c r="B169" s="255" t="s">
        <v>518</v>
      </c>
      <c r="C169" s="192"/>
      <c r="D169" s="192"/>
      <c r="E169" s="252" t="e">
        <f t="shared" si="2"/>
        <v>#DIV/0!</v>
      </c>
    </row>
    <row r="170" spans="1:5" ht="12.75">
      <c r="A170" s="250" t="s">
        <v>519</v>
      </c>
      <c r="B170" s="255" t="s">
        <v>520</v>
      </c>
      <c r="C170" s="192"/>
      <c r="D170" s="192"/>
      <c r="E170" s="252" t="e">
        <f t="shared" si="2"/>
        <v>#DIV/0!</v>
      </c>
    </row>
    <row r="171" spans="1:5" ht="12.75">
      <c r="A171" s="250" t="s">
        <v>521</v>
      </c>
      <c r="B171" s="255" t="s">
        <v>522</v>
      </c>
      <c r="C171" s="192"/>
      <c r="D171" s="192"/>
      <c r="E171" s="252" t="e">
        <f t="shared" si="2"/>
        <v>#DIV/0!</v>
      </c>
    </row>
    <row r="172" spans="1:5" ht="12.75">
      <c r="A172" s="250" t="s">
        <v>523</v>
      </c>
      <c r="B172" s="255" t="s">
        <v>524</v>
      </c>
      <c r="C172" s="192"/>
      <c r="D172" s="192"/>
      <c r="E172" s="252" t="e">
        <f t="shared" si="2"/>
        <v>#DIV/0!</v>
      </c>
    </row>
    <row r="173" spans="1:5" ht="12.75">
      <c r="A173" s="250" t="s">
        <v>525</v>
      </c>
      <c r="B173" s="255" t="s">
        <v>526</v>
      </c>
      <c r="C173" s="192"/>
      <c r="D173" s="192"/>
      <c r="E173" s="252" t="e">
        <f t="shared" si="2"/>
        <v>#DIV/0!</v>
      </c>
    </row>
    <row r="174" spans="1:5" ht="12.75">
      <c r="A174" s="250" t="s">
        <v>527</v>
      </c>
      <c r="B174" s="258" t="s">
        <v>528</v>
      </c>
      <c r="C174" s="192"/>
      <c r="D174" s="192"/>
      <c r="E174" s="252" t="e">
        <f t="shared" si="2"/>
        <v>#DIV/0!</v>
      </c>
    </row>
    <row r="175" spans="1:5" ht="12.75">
      <c r="A175" s="250" t="s">
        <v>529</v>
      </c>
      <c r="B175" s="255" t="s">
        <v>530</v>
      </c>
      <c r="C175" s="192"/>
      <c r="D175" s="192"/>
      <c r="E175" s="252" t="e">
        <f t="shared" si="2"/>
        <v>#DIV/0!</v>
      </c>
    </row>
    <row r="176" spans="1:5" ht="12.75">
      <c r="A176" s="250" t="s">
        <v>531</v>
      </c>
      <c r="B176" s="255" t="s">
        <v>532</v>
      </c>
      <c r="C176" s="192"/>
      <c r="D176" s="192"/>
      <c r="E176" s="252" t="e">
        <f t="shared" si="2"/>
        <v>#DIV/0!</v>
      </c>
    </row>
    <row r="177" spans="1:5" ht="12.75">
      <c r="A177" s="250" t="s">
        <v>533</v>
      </c>
      <c r="B177" s="255" t="s">
        <v>534</v>
      </c>
      <c r="C177" s="192"/>
      <c r="D177" s="192"/>
      <c r="E177" s="252" t="e">
        <f t="shared" si="2"/>
        <v>#DIV/0!</v>
      </c>
    </row>
    <row r="178" spans="1:5" ht="12.75">
      <c r="A178" s="250" t="s">
        <v>535</v>
      </c>
      <c r="B178" s="255" t="s">
        <v>536</v>
      </c>
      <c r="C178" s="192"/>
      <c r="D178" s="192"/>
      <c r="E178" s="252" t="e">
        <f t="shared" si="2"/>
        <v>#DIV/0!</v>
      </c>
    </row>
    <row r="179" spans="1:5" ht="12.75">
      <c r="A179" s="250" t="s">
        <v>537</v>
      </c>
      <c r="B179" s="255" t="s">
        <v>538</v>
      </c>
      <c r="C179" s="192"/>
      <c r="D179" s="192"/>
      <c r="E179" s="252" t="e">
        <f t="shared" si="2"/>
        <v>#DIV/0!</v>
      </c>
    </row>
    <row r="180" spans="1:5" ht="12.75">
      <c r="A180" s="250" t="s">
        <v>539</v>
      </c>
      <c r="B180" s="255" t="s">
        <v>540</v>
      </c>
      <c r="C180" s="192"/>
      <c r="D180" s="192"/>
      <c r="E180" s="252" t="e">
        <f t="shared" si="2"/>
        <v>#DIV/0!</v>
      </c>
    </row>
    <row r="181" spans="1:5" ht="12.75">
      <c r="A181" s="250" t="s">
        <v>541</v>
      </c>
      <c r="B181" s="255" t="s">
        <v>542</v>
      </c>
      <c r="C181" s="192"/>
      <c r="D181" s="192"/>
      <c r="E181" s="252" t="e">
        <f t="shared" si="2"/>
        <v>#DIV/0!</v>
      </c>
    </row>
    <row r="182" spans="1:5" ht="12.75">
      <c r="A182" s="250" t="s">
        <v>543</v>
      </c>
      <c r="B182" s="255" t="s">
        <v>544</v>
      </c>
      <c r="C182" s="192"/>
      <c r="D182" s="192"/>
      <c r="E182" s="252" t="e">
        <f t="shared" si="2"/>
        <v>#DIV/0!</v>
      </c>
    </row>
    <row r="183" spans="1:5" ht="12.75">
      <c r="A183" s="250" t="s">
        <v>545</v>
      </c>
      <c r="B183" s="255" t="s">
        <v>546</v>
      </c>
      <c r="C183" s="192"/>
      <c r="D183" s="192"/>
      <c r="E183" s="252" t="e">
        <f t="shared" si="2"/>
        <v>#DIV/0!</v>
      </c>
    </row>
    <row r="184" spans="1:5" ht="12.75">
      <c r="A184" s="250" t="s">
        <v>547</v>
      </c>
      <c r="B184" s="255" t="s">
        <v>548</v>
      </c>
      <c r="C184" s="192"/>
      <c r="D184" s="192"/>
      <c r="E184" s="252" t="e">
        <f t="shared" si="2"/>
        <v>#DIV/0!</v>
      </c>
    </row>
    <row r="185" spans="1:5" ht="12.75">
      <c r="A185" s="250" t="s">
        <v>549</v>
      </c>
      <c r="B185" s="257" t="s">
        <v>550</v>
      </c>
      <c r="C185" s="192"/>
      <c r="D185" s="192"/>
      <c r="E185" s="252" t="e">
        <f t="shared" si="2"/>
        <v>#DIV/0!</v>
      </c>
    </row>
    <row r="186" spans="1:5" ht="18">
      <c r="A186" s="248">
        <v>5</v>
      </c>
      <c r="B186" s="253" t="s">
        <v>551</v>
      </c>
      <c r="C186" s="254">
        <f>SUM(C187:C266)</f>
        <v>0</v>
      </c>
      <c r="D186" s="254">
        <f>SUM(D187:D266)</f>
        <v>0</v>
      </c>
      <c r="E186" s="247" t="e">
        <f t="shared" si="2"/>
        <v>#DIV/0!</v>
      </c>
    </row>
    <row r="187" spans="1:5" ht="22.5">
      <c r="A187" s="250" t="s">
        <v>552</v>
      </c>
      <c r="B187" s="255" t="s">
        <v>553</v>
      </c>
      <c r="C187" s="192"/>
      <c r="D187" s="192"/>
      <c r="E187" s="252" t="e">
        <f t="shared" si="2"/>
        <v>#DIV/0!</v>
      </c>
    </row>
    <row r="188" spans="1:5" ht="22.5">
      <c r="A188" s="250" t="s">
        <v>554</v>
      </c>
      <c r="B188" s="255" t="s">
        <v>555</v>
      </c>
      <c r="C188" s="192"/>
      <c r="D188" s="192"/>
      <c r="E188" s="252" t="e">
        <f t="shared" si="2"/>
        <v>#DIV/0!</v>
      </c>
    </row>
    <row r="189" spans="1:5" ht="12.75">
      <c r="A189" s="250" t="s">
        <v>556</v>
      </c>
      <c r="B189" s="255" t="s">
        <v>557</v>
      </c>
      <c r="C189" s="192"/>
      <c r="D189" s="192"/>
      <c r="E189" s="252" t="e">
        <f t="shared" si="2"/>
        <v>#DIV/0!</v>
      </c>
    </row>
    <row r="190" spans="1:5" ht="22.5">
      <c r="A190" s="256" t="s">
        <v>558</v>
      </c>
      <c r="B190" s="258" t="s">
        <v>559</v>
      </c>
      <c r="C190" s="192"/>
      <c r="D190" s="192"/>
      <c r="E190" s="252" t="e">
        <f t="shared" si="2"/>
        <v>#DIV/0!</v>
      </c>
    </row>
    <row r="191" spans="1:5" ht="22.5">
      <c r="A191" s="256" t="s">
        <v>560</v>
      </c>
      <c r="B191" s="258" t="s">
        <v>561</v>
      </c>
      <c r="C191" s="192"/>
      <c r="D191" s="192"/>
      <c r="E191" s="252" t="e">
        <f t="shared" si="2"/>
        <v>#DIV/0!</v>
      </c>
    </row>
    <row r="192" spans="1:5" ht="22.5">
      <c r="A192" s="256" t="s">
        <v>562</v>
      </c>
      <c r="B192" s="258" t="s">
        <v>559</v>
      </c>
      <c r="C192" s="192"/>
      <c r="D192" s="192"/>
      <c r="E192" s="252" t="e">
        <f t="shared" si="2"/>
        <v>#DIV/0!</v>
      </c>
    </row>
    <row r="193" spans="1:5" ht="22.5">
      <c r="A193" s="256" t="s">
        <v>563</v>
      </c>
      <c r="B193" s="258" t="s">
        <v>564</v>
      </c>
      <c r="C193" s="192"/>
      <c r="D193" s="192"/>
      <c r="E193" s="252" t="e">
        <f t="shared" si="2"/>
        <v>#DIV/0!</v>
      </c>
    </row>
    <row r="194" spans="1:5" ht="12.75">
      <c r="A194" s="250" t="s">
        <v>565</v>
      </c>
      <c r="B194" s="255" t="s">
        <v>566</v>
      </c>
      <c r="C194" s="192"/>
      <c r="D194" s="192"/>
      <c r="E194" s="252" t="e">
        <f t="shared" si="2"/>
        <v>#DIV/0!</v>
      </c>
    </row>
    <row r="195" spans="1:5" ht="12.75">
      <c r="A195" s="250" t="s">
        <v>567</v>
      </c>
      <c r="B195" s="255" t="s">
        <v>568</v>
      </c>
      <c r="C195" s="192"/>
      <c r="D195" s="192"/>
      <c r="E195" s="252" t="e">
        <f t="shared" si="2"/>
        <v>#DIV/0!</v>
      </c>
    </row>
    <row r="196" spans="1:5" ht="12.75">
      <c r="A196" s="250" t="s">
        <v>569</v>
      </c>
      <c r="B196" s="255" t="s">
        <v>570</v>
      </c>
      <c r="C196" s="192"/>
      <c r="D196" s="192"/>
      <c r="E196" s="252" t="e">
        <f t="shared" si="2"/>
        <v>#DIV/0!</v>
      </c>
    </row>
    <row r="197" spans="1:5" ht="12.75">
      <c r="A197" s="250" t="s">
        <v>571</v>
      </c>
      <c r="B197" s="255" t="s">
        <v>572</v>
      </c>
      <c r="C197" s="192"/>
      <c r="D197" s="192"/>
      <c r="E197" s="252" t="e">
        <f t="shared" si="2"/>
        <v>#DIV/0!</v>
      </c>
    </row>
    <row r="198" spans="1:5" ht="22.5">
      <c r="A198" s="250" t="s">
        <v>573</v>
      </c>
      <c r="B198" s="255" t="s">
        <v>574</v>
      </c>
      <c r="C198" s="192"/>
      <c r="D198" s="192"/>
      <c r="E198" s="252" t="e">
        <f t="shared" si="2"/>
        <v>#DIV/0!</v>
      </c>
    </row>
    <row r="199" spans="1:5" ht="22.5">
      <c r="A199" s="250" t="s">
        <v>575</v>
      </c>
      <c r="B199" s="255" t="s">
        <v>576</v>
      </c>
      <c r="C199" s="192"/>
      <c r="D199" s="192"/>
      <c r="E199" s="252" t="e">
        <f t="shared" si="2"/>
        <v>#DIV/0!</v>
      </c>
    </row>
    <row r="200" spans="1:5" ht="22.5">
      <c r="A200" s="250" t="s">
        <v>577</v>
      </c>
      <c r="B200" s="255" t="s">
        <v>578</v>
      </c>
      <c r="C200" s="192"/>
      <c r="D200" s="192"/>
      <c r="E200" s="252" t="e">
        <f t="shared" si="2"/>
        <v>#DIV/0!</v>
      </c>
    </row>
    <row r="201" spans="1:5" ht="22.5">
      <c r="A201" s="250" t="s">
        <v>579</v>
      </c>
      <c r="B201" s="255" t="s">
        <v>580</v>
      </c>
      <c r="C201" s="192"/>
      <c r="D201" s="192"/>
      <c r="E201" s="252" t="e">
        <f t="shared" ref="E201:E264" si="3">D201/C201*100</f>
        <v>#DIV/0!</v>
      </c>
    </row>
    <row r="202" spans="1:5" ht="22.5">
      <c r="A202" s="250" t="s">
        <v>581</v>
      </c>
      <c r="B202" s="255" t="s">
        <v>582</v>
      </c>
      <c r="C202" s="192"/>
      <c r="D202" s="192"/>
      <c r="E202" s="252" t="e">
        <f t="shared" si="3"/>
        <v>#DIV/0!</v>
      </c>
    </row>
    <row r="203" spans="1:5" ht="22.5">
      <c r="A203" s="250" t="s">
        <v>583</v>
      </c>
      <c r="B203" s="255" t="s">
        <v>584</v>
      </c>
      <c r="C203" s="192"/>
      <c r="D203" s="192"/>
      <c r="E203" s="252" t="e">
        <f t="shared" si="3"/>
        <v>#DIV/0!</v>
      </c>
    </row>
    <row r="204" spans="1:5" ht="22.5">
      <c r="A204" s="250" t="s">
        <v>585</v>
      </c>
      <c r="B204" s="255" t="s">
        <v>586</v>
      </c>
      <c r="C204" s="192"/>
      <c r="D204" s="192"/>
      <c r="E204" s="252" t="e">
        <f t="shared" si="3"/>
        <v>#DIV/0!</v>
      </c>
    </row>
    <row r="205" spans="1:5" ht="12.75">
      <c r="A205" s="250" t="s">
        <v>587</v>
      </c>
      <c r="B205" s="255" t="s">
        <v>588</v>
      </c>
      <c r="C205" s="192"/>
      <c r="D205" s="192"/>
      <c r="E205" s="252" t="e">
        <f t="shared" si="3"/>
        <v>#DIV/0!</v>
      </c>
    </row>
    <row r="206" spans="1:5" ht="22.5">
      <c r="A206" s="250" t="s">
        <v>589</v>
      </c>
      <c r="B206" s="255" t="s">
        <v>590</v>
      </c>
      <c r="C206" s="192"/>
      <c r="D206" s="192"/>
      <c r="E206" s="252" t="e">
        <f t="shared" si="3"/>
        <v>#DIV/0!</v>
      </c>
    </row>
    <row r="207" spans="1:5" ht="12.75">
      <c r="A207" s="250" t="s">
        <v>591</v>
      </c>
      <c r="B207" s="255" t="s">
        <v>592</v>
      </c>
      <c r="C207" s="192"/>
      <c r="D207" s="192"/>
      <c r="E207" s="252" t="e">
        <f t="shared" si="3"/>
        <v>#DIV/0!</v>
      </c>
    </row>
    <row r="208" spans="1:5" ht="22.5">
      <c r="A208" s="250" t="s">
        <v>593</v>
      </c>
      <c r="B208" s="255" t="s">
        <v>594</v>
      </c>
      <c r="C208" s="192"/>
      <c r="D208" s="192"/>
      <c r="E208" s="252" t="e">
        <f t="shared" si="3"/>
        <v>#DIV/0!</v>
      </c>
    </row>
    <row r="209" spans="1:5" ht="22.5">
      <c r="A209" s="250" t="s">
        <v>595</v>
      </c>
      <c r="B209" s="255" t="s">
        <v>596</v>
      </c>
      <c r="C209" s="192"/>
      <c r="D209" s="192"/>
      <c r="E209" s="252" t="e">
        <f t="shared" si="3"/>
        <v>#DIV/0!</v>
      </c>
    </row>
    <row r="210" spans="1:5" ht="12.75">
      <c r="A210" s="250" t="s">
        <v>597</v>
      </c>
      <c r="B210" s="255" t="s">
        <v>598</v>
      </c>
      <c r="C210" s="192"/>
      <c r="D210" s="192"/>
      <c r="E210" s="252" t="e">
        <f t="shared" si="3"/>
        <v>#DIV/0!</v>
      </c>
    </row>
    <row r="211" spans="1:5" ht="12.75">
      <c r="A211" s="250" t="s">
        <v>599</v>
      </c>
      <c r="B211" s="255" t="s">
        <v>600</v>
      </c>
      <c r="C211" s="192"/>
      <c r="D211" s="192"/>
      <c r="E211" s="252" t="e">
        <f t="shared" si="3"/>
        <v>#DIV/0!</v>
      </c>
    </row>
    <row r="212" spans="1:5" ht="22.5">
      <c r="A212" s="256" t="s">
        <v>601</v>
      </c>
      <c r="B212" s="258" t="s">
        <v>602</v>
      </c>
      <c r="C212" s="192"/>
      <c r="D212" s="192"/>
      <c r="E212" s="252" t="e">
        <f t="shared" si="3"/>
        <v>#DIV/0!</v>
      </c>
    </row>
    <row r="213" spans="1:5" ht="22.5">
      <c r="A213" s="256" t="s">
        <v>603</v>
      </c>
      <c r="B213" s="258" t="s">
        <v>604</v>
      </c>
      <c r="C213" s="192"/>
      <c r="D213" s="192"/>
      <c r="E213" s="252" t="e">
        <f t="shared" si="3"/>
        <v>#DIV/0!</v>
      </c>
    </row>
    <row r="214" spans="1:5" ht="22.5">
      <c r="A214" s="250" t="s">
        <v>605</v>
      </c>
      <c r="B214" s="255" t="s">
        <v>606</v>
      </c>
      <c r="C214" s="192"/>
      <c r="D214" s="192"/>
      <c r="E214" s="252" t="e">
        <f t="shared" si="3"/>
        <v>#DIV/0!</v>
      </c>
    </row>
    <row r="215" spans="1:5" ht="22.5">
      <c r="A215" s="250" t="s">
        <v>607</v>
      </c>
      <c r="B215" s="255" t="s">
        <v>608</v>
      </c>
      <c r="C215" s="192"/>
      <c r="D215" s="192"/>
      <c r="E215" s="252" t="e">
        <f t="shared" si="3"/>
        <v>#DIV/0!</v>
      </c>
    </row>
    <row r="216" spans="1:5" ht="22.5">
      <c r="A216" s="250" t="s">
        <v>609</v>
      </c>
      <c r="B216" s="255" t="s">
        <v>610</v>
      </c>
      <c r="C216" s="192"/>
      <c r="D216" s="192"/>
      <c r="E216" s="252" t="e">
        <f t="shared" si="3"/>
        <v>#DIV/0!</v>
      </c>
    </row>
    <row r="217" spans="1:5" ht="22.5">
      <c r="A217" s="250" t="s">
        <v>611</v>
      </c>
      <c r="B217" s="255" t="s">
        <v>612</v>
      </c>
      <c r="C217" s="192"/>
      <c r="D217" s="192"/>
      <c r="E217" s="252" t="e">
        <f t="shared" si="3"/>
        <v>#DIV/0!</v>
      </c>
    </row>
    <row r="218" spans="1:5" ht="22.5">
      <c r="A218" s="250" t="s">
        <v>613</v>
      </c>
      <c r="B218" s="255" t="s">
        <v>614</v>
      </c>
      <c r="C218" s="192"/>
      <c r="D218" s="192"/>
      <c r="E218" s="252" t="e">
        <f t="shared" si="3"/>
        <v>#DIV/0!</v>
      </c>
    </row>
    <row r="219" spans="1:5" ht="22.5">
      <c r="A219" s="256" t="s">
        <v>615</v>
      </c>
      <c r="B219" s="258" t="s">
        <v>616</v>
      </c>
      <c r="C219" s="192"/>
      <c r="D219" s="192"/>
      <c r="E219" s="252" t="e">
        <f t="shared" si="3"/>
        <v>#DIV/0!</v>
      </c>
    </row>
    <row r="220" spans="1:5" ht="22.5">
      <c r="A220" s="256" t="s">
        <v>617</v>
      </c>
      <c r="B220" s="258" t="s">
        <v>618</v>
      </c>
      <c r="C220" s="192"/>
      <c r="D220" s="192"/>
      <c r="E220" s="252" t="e">
        <f t="shared" si="3"/>
        <v>#DIV/0!</v>
      </c>
    </row>
    <row r="221" spans="1:5" ht="12.75">
      <c r="A221" s="250" t="s">
        <v>619</v>
      </c>
      <c r="B221" s="255" t="s">
        <v>620</v>
      </c>
      <c r="C221" s="192"/>
      <c r="D221" s="192"/>
      <c r="E221" s="252" t="e">
        <f t="shared" si="3"/>
        <v>#DIV/0!</v>
      </c>
    </row>
    <row r="222" spans="1:5" ht="12.75">
      <c r="A222" s="250" t="s">
        <v>621</v>
      </c>
      <c r="B222" s="255" t="s">
        <v>620</v>
      </c>
      <c r="C222" s="192"/>
      <c r="D222" s="192"/>
      <c r="E222" s="252" t="e">
        <f t="shared" si="3"/>
        <v>#DIV/0!</v>
      </c>
    </row>
    <row r="223" spans="1:5" ht="12.75">
      <c r="A223" s="250" t="s">
        <v>622</v>
      </c>
      <c r="B223" s="255" t="s">
        <v>623</v>
      </c>
      <c r="C223" s="192"/>
      <c r="D223" s="192"/>
      <c r="E223" s="252" t="e">
        <f t="shared" si="3"/>
        <v>#DIV/0!</v>
      </c>
    </row>
    <row r="224" spans="1:5" ht="12.75">
      <c r="A224" s="250" t="s">
        <v>624</v>
      </c>
      <c r="B224" s="255" t="s">
        <v>625</v>
      </c>
      <c r="C224" s="192"/>
      <c r="D224" s="192"/>
      <c r="E224" s="252" t="e">
        <f t="shared" si="3"/>
        <v>#DIV/0!</v>
      </c>
    </row>
    <row r="225" spans="1:5" ht="12.75">
      <c r="A225" s="250" t="s">
        <v>626</v>
      </c>
      <c r="B225" s="255" t="s">
        <v>627</v>
      </c>
      <c r="C225" s="192"/>
      <c r="D225" s="192"/>
      <c r="E225" s="252" t="e">
        <f t="shared" si="3"/>
        <v>#DIV/0!</v>
      </c>
    </row>
    <row r="226" spans="1:5" ht="12.75">
      <c r="A226" s="250" t="s">
        <v>628</v>
      </c>
      <c r="B226" s="255" t="s">
        <v>629</v>
      </c>
      <c r="C226" s="192"/>
      <c r="D226" s="192"/>
      <c r="E226" s="252" t="e">
        <f t="shared" si="3"/>
        <v>#DIV/0!</v>
      </c>
    </row>
    <row r="227" spans="1:5" ht="12.75">
      <c r="A227" s="250" t="s">
        <v>630</v>
      </c>
      <c r="B227" s="255" t="s">
        <v>631</v>
      </c>
      <c r="C227" s="192"/>
      <c r="D227" s="192"/>
      <c r="E227" s="252" t="e">
        <f t="shared" si="3"/>
        <v>#DIV/0!</v>
      </c>
    </row>
    <row r="228" spans="1:5" ht="12.75">
      <c r="A228" s="250" t="s">
        <v>632</v>
      </c>
      <c r="B228" s="255" t="s">
        <v>633</v>
      </c>
      <c r="C228" s="192"/>
      <c r="D228" s="192"/>
      <c r="E228" s="252" t="e">
        <f t="shared" si="3"/>
        <v>#DIV/0!</v>
      </c>
    </row>
    <row r="229" spans="1:5" ht="12.75">
      <c r="A229" s="250" t="s">
        <v>634</v>
      </c>
      <c r="B229" s="255" t="s">
        <v>635</v>
      </c>
      <c r="C229" s="192"/>
      <c r="D229" s="192"/>
      <c r="E229" s="252" t="e">
        <f t="shared" si="3"/>
        <v>#DIV/0!</v>
      </c>
    </row>
    <row r="230" spans="1:5" ht="12.75">
      <c r="A230" s="250" t="s">
        <v>636</v>
      </c>
      <c r="B230" s="255" t="s">
        <v>637</v>
      </c>
      <c r="C230" s="192"/>
      <c r="D230" s="192"/>
      <c r="E230" s="252" t="e">
        <f t="shared" si="3"/>
        <v>#DIV/0!</v>
      </c>
    </row>
    <row r="231" spans="1:5" ht="22.5">
      <c r="A231" s="250" t="s">
        <v>638</v>
      </c>
      <c r="B231" s="255" t="s">
        <v>639</v>
      </c>
      <c r="C231" s="192"/>
      <c r="D231" s="192"/>
      <c r="E231" s="252" t="e">
        <f t="shared" si="3"/>
        <v>#DIV/0!</v>
      </c>
    </row>
    <row r="232" spans="1:5" ht="22.5">
      <c r="A232" s="250" t="s">
        <v>640</v>
      </c>
      <c r="B232" s="255" t="s">
        <v>641</v>
      </c>
      <c r="C232" s="192"/>
      <c r="D232" s="192"/>
      <c r="E232" s="252" t="e">
        <f t="shared" si="3"/>
        <v>#DIV/0!</v>
      </c>
    </row>
    <row r="233" spans="1:5" ht="22.5">
      <c r="A233" s="250" t="s">
        <v>642</v>
      </c>
      <c r="B233" s="255" t="s">
        <v>643</v>
      </c>
      <c r="C233" s="192"/>
      <c r="D233" s="192"/>
      <c r="E233" s="252" t="e">
        <f t="shared" si="3"/>
        <v>#DIV/0!</v>
      </c>
    </row>
    <row r="234" spans="1:5" ht="22.5">
      <c r="A234" s="250" t="s">
        <v>644</v>
      </c>
      <c r="B234" s="255" t="s">
        <v>645</v>
      </c>
      <c r="C234" s="192"/>
      <c r="D234" s="192"/>
      <c r="E234" s="252" t="e">
        <f t="shared" si="3"/>
        <v>#DIV/0!</v>
      </c>
    </row>
    <row r="235" spans="1:5" ht="12.75">
      <c r="A235" s="250" t="s">
        <v>646</v>
      </c>
      <c r="B235" s="255" t="s">
        <v>647</v>
      </c>
      <c r="C235" s="192"/>
      <c r="D235" s="192"/>
      <c r="E235" s="252" t="e">
        <f t="shared" si="3"/>
        <v>#DIV/0!</v>
      </c>
    </row>
    <row r="236" spans="1:5" ht="12.75">
      <c r="A236" s="250" t="s">
        <v>648</v>
      </c>
      <c r="B236" s="255" t="s">
        <v>649</v>
      </c>
      <c r="C236" s="192"/>
      <c r="D236" s="192"/>
      <c r="E236" s="252" t="e">
        <f t="shared" si="3"/>
        <v>#DIV/0!</v>
      </c>
    </row>
    <row r="237" spans="1:5" ht="22.5">
      <c r="A237" s="250" t="s">
        <v>650</v>
      </c>
      <c r="B237" s="255" t="s">
        <v>651</v>
      </c>
      <c r="C237" s="192"/>
      <c r="D237" s="192"/>
      <c r="E237" s="252" t="e">
        <f t="shared" si="3"/>
        <v>#DIV/0!</v>
      </c>
    </row>
    <row r="238" spans="1:5" ht="22.5">
      <c r="A238" s="250" t="s">
        <v>652</v>
      </c>
      <c r="B238" s="255" t="s">
        <v>653</v>
      </c>
      <c r="C238" s="192"/>
      <c r="D238" s="192"/>
      <c r="E238" s="252" t="e">
        <f t="shared" si="3"/>
        <v>#DIV/0!</v>
      </c>
    </row>
    <row r="239" spans="1:5" ht="12.75">
      <c r="A239" s="250" t="s">
        <v>654</v>
      </c>
      <c r="B239" s="255" t="s">
        <v>655</v>
      </c>
      <c r="C239" s="192"/>
      <c r="D239" s="192"/>
      <c r="E239" s="252" t="e">
        <f t="shared" si="3"/>
        <v>#DIV/0!</v>
      </c>
    </row>
    <row r="240" spans="1:5" ht="12.75">
      <c r="A240" s="250" t="s">
        <v>656</v>
      </c>
      <c r="B240" s="255" t="s">
        <v>657</v>
      </c>
      <c r="C240" s="192"/>
      <c r="D240" s="192"/>
      <c r="E240" s="252" t="e">
        <f t="shared" si="3"/>
        <v>#DIV/0!</v>
      </c>
    </row>
    <row r="241" spans="1:5" ht="12.75">
      <c r="A241" s="250" t="s">
        <v>658</v>
      </c>
      <c r="B241" s="255" t="s">
        <v>659</v>
      </c>
      <c r="C241" s="192"/>
      <c r="D241" s="192"/>
      <c r="E241" s="252" t="e">
        <f t="shared" si="3"/>
        <v>#DIV/0!</v>
      </c>
    </row>
    <row r="242" spans="1:5" ht="12.75">
      <c r="A242" s="250" t="s">
        <v>660</v>
      </c>
      <c r="B242" s="255" t="s">
        <v>661</v>
      </c>
      <c r="C242" s="192"/>
      <c r="D242" s="192"/>
      <c r="E242" s="252" t="e">
        <f t="shared" si="3"/>
        <v>#DIV/0!</v>
      </c>
    </row>
    <row r="243" spans="1:5" ht="12.75">
      <c r="A243" s="250" t="s">
        <v>662</v>
      </c>
      <c r="B243" s="255" t="s">
        <v>663</v>
      </c>
      <c r="C243" s="192"/>
      <c r="D243" s="192"/>
      <c r="E243" s="252" t="e">
        <f t="shared" si="3"/>
        <v>#DIV/0!</v>
      </c>
    </row>
    <row r="244" spans="1:5" ht="12.75">
      <c r="A244" s="250" t="s">
        <v>664</v>
      </c>
      <c r="B244" s="255" t="s">
        <v>665</v>
      </c>
      <c r="C244" s="192"/>
      <c r="D244" s="192"/>
      <c r="E244" s="252" t="e">
        <f t="shared" si="3"/>
        <v>#DIV/0!</v>
      </c>
    </row>
    <row r="245" spans="1:5" ht="12.75">
      <c r="A245" s="250" t="s">
        <v>666</v>
      </c>
      <c r="B245" s="255" t="s">
        <v>667</v>
      </c>
      <c r="C245" s="192"/>
      <c r="D245" s="192"/>
      <c r="E245" s="252" t="e">
        <f t="shared" si="3"/>
        <v>#DIV/0!</v>
      </c>
    </row>
    <row r="246" spans="1:5" ht="12.75">
      <c r="A246" s="250" t="s">
        <v>668</v>
      </c>
      <c r="B246" s="255" t="s">
        <v>669</v>
      </c>
      <c r="C246" s="192"/>
      <c r="D246" s="192"/>
      <c r="E246" s="252" t="e">
        <f t="shared" si="3"/>
        <v>#DIV/0!</v>
      </c>
    </row>
    <row r="247" spans="1:5" ht="12.75">
      <c r="A247" s="250" t="s">
        <v>670</v>
      </c>
      <c r="B247" s="255" t="s">
        <v>671</v>
      </c>
      <c r="C247" s="192"/>
      <c r="D247" s="192"/>
      <c r="E247" s="252" t="e">
        <f t="shared" si="3"/>
        <v>#DIV/0!</v>
      </c>
    </row>
    <row r="248" spans="1:5" ht="12.75">
      <c r="A248" s="250" t="s">
        <v>672</v>
      </c>
      <c r="B248" s="255" t="s">
        <v>673</v>
      </c>
      <c r="C248" s="192"/>
      <c r="D248" s="192"/>
      <c r="E248" s="252" t="e">
        <f t="shared" si="3"/>
        <v>#DIV/0!</v>
      </c>
    </row>
    <row r="249" spans="1:5" ht="12.75">
      <c r="A249" s="250" t="s">
        <v>674</v>
      </c>
      <c r="B249" s="255" t="s">
        <v>675</v>
      </c>
      <c r="C249" s="192"/>
      <c r="D249" s="192"/>
      <c r="E249" s="252" t="e">
        <f t="shared" si="3"/>
        <v>#DIV/0!</v>
      </c>
    </row>
    <row r="250" spans="1:5" ht="12.75">
      <c r="A250" s="250" t="s">
        <v>676</v>
      </c>
      <c r="B250" s="255" t="s">
        <v>677</v>
      </c>
      <c r="C250" s="192"/>
      <c r="D250" s="192"/>
      <c r="E250" s="252" t="e">
        <f t="shared" si="3"/>
        <v>#DIV/0!</v>
      </c>
    </row>
    <row r="251" spans="1:5" ht="12.75">
      <c r="A251" s="250" t="s">
        <v>678</v>
      </c>
      <c r="B251" s="255" t="s">
        <v>679</v>
      </c>
      <c r="C251" s="192"/>
      <c r="D251" s="192"/>
      <c r="E251" s="252" t="e">
        <f t="shared" si="3"/>
        <v>#DIV/0!</v>
      </c>
    </row>
    <row r="252" spans="1:5" ht="12.75">
      <c r="A252" s="250" t="s">
        <v>680</v>
      </c>
      <c r="B252" s="255" t="s">
        <v>681</v>
      </c>
      <c r="C252" s="192"/>
      <c r="D252" s="192"/>
      <c r="E252" s="252" t="e">
        <f t="shared" si="3"/>
        <v>#DIV/0!</v>
      </c>
    </row>
    <row r="253" spans="1:5" ht="12.75">
      <c r="A253" s="250" t="s">
        <v>682</v>
      </c>
      <c r="B253" s="255" t="s">
        <v>683</v>
      </c>
      <c r="C253" s="192"/>
      <c r="D253" s="192"/>
      <c r="E253" s="252" t="e">
        <f t="shared" si="3"/>
        <v>#DIV/0!</v>
      </c>
    </row>
    <row r="254" spans="1:5" ht="12.75">
      <c r="A254" s="250" t="s">
        <v>684</v>
      </c>
      <c r="B254" s="255" t="s">
        <v>685</v>
      </c>
      <c r="C254" s="192"/>
      <c r="D254" s="192"/>
      <c r="E254" s="252" t="e">
        <f t="shared" si="3"/>
        <v>#DIV/0!</v>
      </c>
    </row>
    <row r="255" spans="1:5" ht="12.75">
      <c r="A255" s="250" t="s">
        <v>686</v>
      </c>
      <c r="B255" s="255" t="s">
        <v>687</v>
      </c>
      <c r="C255" s="192"/>
      <c r="D255" s="192"/>
      <c r="E255" s="252" t="e">
        <f t="shared" si="3"/>
        <v>#DIV/0!</v>
      </c>
    </row>
    <row r="256" spans="1:5" ht="12.75">
      <c r="A256" s="250" t="s">
        <v>688</v>
      </c>
      <c r="B256" s="255" t="s">
        <v>689</v>
      </c>
      <c r="C256" s="192"/>
      <c r="D256" s="192"/>
      <c r="E256" s="252" t="e">
        <f t="shared" si="3"/>
        <v>#DIV/0!</v>
      </c>
    </row>
    <row r="257" spans="1:5" ht="12.75">
      <c r="A257" s="250" t="s">
        <v>690</v>
      </c>
      <c r="B257" s="255" t="s">
        <v>1820</v>
      </c>
      <c r="C257" s="192"/>
      <c r="D257" s="192"/>
      <c r="E257" s="252" t="e">
        <f t="shared" si="3"/>
        <v>#DIV/0!</v>
      </c>
    </row>
    <row r="258" spans="1:5" ht="12.75">
      <c r="A258" s="250" t="s">
        <v>691</v>
      </c>
      <c r="B258" s="255" t="s">
        <v>1821</v>
      </c>
      <c r="C258" s="192"/>
      <c r="D258" s="192"/>
      <c r="E258" s="252" t="e">
        <f t="shared" si="3"/>
        <v>#DIV/0!</v>
      </c>
    </row>
    <row r="259" spans="1:5" ht="12.75">
      <c r="A259" s="250" t="s">
        <v>692</v>
      </c>
      <c r="B259" s="255" t="s">
        <v>693</v>
      </c>
      <c r="C259" s="192"/>
      <c r="D259" s="192"/>
      <c r="E259" s="252" t="e">
        <f t="shared" si="3"/>
        <v>#DIV/0!</v>
      </c>
    </row>
    <row r="260" spans="1:5" ht="12.75">
      <c r="A260" s="250" t="s">
        <v>694</v>
      </c>
      <c r="B260" s="255" t="s">
        <v>695</v>
      </c>
      <c r="C260" s="192"/>
      <c r="D260" s="192"/>
      <c r="E260" s="252" t="e">
        <f t="shared" si="3"/>
        <v>#DIV/0!</v>
      </c>
    </row>
    <row r="261" spans="1:5" ht="12.75">
      <c r="A261" s="250" t="s">
        <v>696</v>
      </c>
      <c r="B261" s="255" t="s">
        <v>697</v>
      </c>
      <c r="C261" s="192"/>
      <c r="D261" s="192"/>
      <c r="E261" s="252" t="e">
        <f t="shared" si="3"/>
        <v>#DIV/0!</v>
      </c>
    </row>
    <row r="262" spans="1:5" ht="12.75">
      <c r="A262" s="250" t="s">
        <v>698</v>
      </c>
      <c r="B262" s="255" t="s">
        <v>699</v>
      </c>
      <c r="C262" s="192"/>
      <c r="D262" s="192"/>
      <c r="E262" s="252" t="e">
        <f t="shared" si="3"/>
        <v>#DIV/0!</v>
      </c>
    </row>
    <row r="263" spans="1:5" ht="12.75">
      <c r="A263" s="250" t="s">
        <v>700</v>
      </c>
      <c r="B263" s="255" t="s">
        <v>701</v>
      </c>
      <c r="C263" s="192"/>
      <c r="D263" s="192"/>
      <c r="E263" s="252" t="e">
        <f t="shared" si="3"/>
        <v>#DIV/0!</v>
      </c>
    </row>
    <row r="264" spans="1:5" ht="12.75">
      <c r="A264" s="250" t="s">
        <v>702</v>
      </c>
      <c r="B264" s="255" t="s">
        <v>703</v>
      </c>
      <c r="C264" s="192"/>
      <c r="D264" s="192"/>
      <c r="E264" s="252" t="e">
        <f t="shared" si="3"/>
        <v>#DIV/0!</v>
      </c>
    </row>
    <row r="265" spans="1:5" ht="12.75">
      <c r="A265" s="250" t="s">
        <v>704</v>
      </c>
      <c r="B265" s="255" t="s">
        <v>705</v>
      </c>
      <c r="C265" s="192"/>
      <c r="D265" s="192"/>
      <c r="E265" s="252" t="e">
        <f t="shared" ref="E265:E328" si="4">D265/C265*100</f>
        <v>#DIV/0!</v>
      </c>
    </row>
    <row r="266" spans="1:5" ht="12.75">
      <c r="A266" s="250" t="s">
        <v>706</v>
      </c>
      <c r="B266" s="255" t="s">
        <v>707</v>
      </c>
      <c r="C266" s="192"/>
      <c r="D266" s="192"/>
      <c r="E266" s="252" t="e">
        <f t="shared" si="4"/>
        <v>#DIV/0!</v>
      </c>
    </row>
    <row r="267" spans="1:5" ht="18">
      <c r="A267" s="248">
        <v>6</v>
      </c>
      <c r="B267" s="253" t="s">
        <v>708</v>
      </c>
      <c r="C267" s="254">
        <f>SUM(C268:C313)</f>
        <v>0</v>
      </c>
      <c r="D267" s="254">
        <f>SUM(D268:D313)</f>
        <v>0</v>
      </c>
      <c r="E267" s="247" t="e">
        <f t="shared" si="4"/>
        <v>#DIV/0!</v>
      </c>
    </row>
    <row r="268" spans="1:5" ht="12.75">
      <c r="A268" s="250" t="s">
        <v>709</v>
      </c>
      <c r="B268" s="255" t="s">
        <v>710</v>
      </c>
      <c r="C268" s="192"/>
      <c r="D268" s="192"/>
      <c r="E268" s="252" t="e">
        <f t="shared" si="4"/>
        <v>#DIV/0!</v>
      </c>
    </row>
    <row r="269" spans="1:5" ht="12.75">
      <c r="A269" s="250" t="s">
        <v>711</v>
      </c>
      <c r="B269" s="255" t="s">
        <v>712</v>
      </c>
      <c r="C269" s="192"/>
      <c r="D269" s="192"/>
      <c r="E269" s="252" t="e">
        <f t="shared" si="4"/>
        <v>#DIV/0!</v>
      </c>
    </row>
    <row r="270" spans="1:5" ht="12.75">
      <c r="A270" s="250" t="s">
        <v>713</v>
      </c>
      <c r="B270" s="255" t="s">
        <v>714</v>
      </c>
      <c r="C270" s="192"/>
      <c r="D270" s="192"/>
      <c r="E270" s="252" t="e">
        <f t="shared" si="4"/>
        <v>#DIV/0!</v>
      </c>
    </row>
    <row r="271" spans="1:5" ht="12.75">
      <c r="A271" s="250" t="s">
        <v>715</v>
      </c>
      <c r="B271" s="255" t="s">
        <v>716</v>
      </c>
      <c r="C271" s="192"/>
      <c r="D271" s="192"/>
      <c r="E271" s="252" t="e">
        <f t="shared" si="4"/>
        <v>#DIV/0!</v>
      </c>
    </row>
    <row r="272" spans="1:5" ht="12.75">
      <c r="A272" s="250" t="s">
        <v>717</v>
      </c>
      <c r="B272" s="255" t="s">
        <v>718</v>
      </c>
      <c r="C272" s="192"/>
      <c r="D272" s="192"/>
      <c r="E272" s="252" t="e">
        <f t="shared" si="4"/>
        <v>#DIV/0!</v>
      </c>
    </row>
    <row r="273" spans="1:5" ht="22.5">
      <c r="A273" s="250" t="s">
        <v>719</v>
      </c>
      <c r="B273" s="255" t="s">
        <v>720</v>
      </c>
      <c r="C273" s="192"/>
      <c r="D273" s="192"/>
      <c r="E273" s="252" t="e">
        <f t="shared" si="4"/>
        <v>#DIV/0!</v>
      </c>
    </row>
    <row r="274" spans="1:5" ht="22.5">
      <c r="A274" s="250" t="s">
        <v>721</v>
      </c>
      <c r="B274" s="255" t="s">
        <v>722</v>
      </c>
      <c r="C274" s="192"/>
      <c r="D274" s="192"/>
      <c r="E274" s="252" t="e">
        <f t="shared" si="4"/>
        <v>#DIV/0!</v>
      </c>
    </row>
    <row r="275" spans="1:5" ht="12.75">
      <c r="A275" s="250" t="s">
        <v>723</v>
      </c>
      <c r="B275" s="255" t="s">
        <v>724</v>
      </c>
      <c r="C275" s="192"/>
      <c r="D275" s="192"/>
      <c r="E275" s="252" t="e">
        <f t="shared" si="4"/>
        <v>#DIV/0!</v>
      </c>
    </row>
    <row r="276" spans="1:5" ht="12.75">
      <c r="A276" s="250" t="s">
        <v>725</v>
      </c>
      <c r="B276" s="255" t="s">
        <v>726</v>
      </c>
      <c r="C276" s="192"/>
      <c r="D276" s="192"/>
      <c r="E276" s="252" t="e">
        <f t="shared" si="4"/>
        <v>#DIV/0!</v>
      </c>
    </row>
    <row r="277" spans="1:5" ht="12.75">
      <c r="A277" s="250" t="s">
        <v>727</v>
      </c>
      <c r="B277" s="255" t="s">
        <v>728</v>
      </c>
      <c r="C277" s="192"/>
      <c r="D277" s="192"/>
      <c r="E277" s="252" t="e">
        <f t="shared" si="4"/>
        <v>#DIV/0!</v>
      </c>
    </row>
    <row r="278" spans="1:5" ht="12.75">
      <c r="A278" s="250" t="s">
        <v>729</v>
      </c>
      <c r="B278" s="255" t="s">
        <v>730</v>
      </c>
      <c r="C278" s="192"/>
      <c r="D278" s="192"/>
      <c r="E278" s="252" t="e">
        <f t="shared" si="4"/>
        <v>#DIV/0!</v>
      </c>
    </row>
    <row r="279" spans="1:5" ht="12.75">
      <c r="A279" s="250" t="s">
        <v>731</v>
      </c>
      <c r="B279" s="255" t="s">
        <v>732</v>
      </c>
      <c r="C279" s="192"/>
      <c r="D279" s="192"/>
      <c r="E279" s="252" t="e">
        <f t="shared" si="4"/>
        <v>#DIV/0!</v>
      </c>
    </row>
    <row r="280" spans="1:5" ht="12.75">
      <c r="A280" s="250" t="s">
        <v>733</v>
      </c>
      <c r="B280" s="255" t="s">
        <v>734</v>
      </c>
      <c r="C280" s="192"/>
      <c r="D280" s="192"/>
      <c r="E280" s="252" t="e">
        <f t="shared" si="4"/>
        <v>#DIV/0!</v>
      </c>
    </row>
    <row r="281" spans="1:5" ht="12.75">
      <c r="A281" s="250" t="s">
        <v>735</v>
      </c>
      <c r="B281" s="255" t="s">
        <v>736</v>
      </c>
      <c r="C281" s="192"/>
      <c r="D281" s="192"/>
      <c r="E281" s="252" t="e">
        <f t="shared" si="4"/>
        <v>#DIV/0!</v>
      </c>
    </row>
    <row r="282" spans="1:5" ht="12.75">
      <c r="A282" s="250" t="s">
        <v>737</v>
      </c>
      <c r="B282" s="255" t="s">
        <v>738</v>
      </c>
      <c r="C282" s="192"/>
      <c r="D282" s="192"/>
      <c r="E282" s="252" t="e">
        <f t="shared" si="4"/>
        <v>#DIV/0!</v>
      </c>
    </row>
    <row r="283" spans="1:5" ht="12.75">
      <c r="A283" s="250" t="s">
        <v>739</v>
      </c>
      <c r="B283" s="255" t="s">
        <v>740</v>
      </c>
      <c r="C283" s="192"/>
      <c r="D283" s="192"/>
      <c r="E283" s="252" t="e">
        <f t="shared" si="4"/>
        <v>#DIV/0!</v>
      </c>
    </row>
    <row r="284" spans="1:5" ht="12.75">
      <c r="A284" s="256" t="s">
        <v>741</v>
      </c>
      <c r="B284" s="258" t="s">
        <v>742</v>
      </c>
      <c r="C284" s="192"/>
      <c r="D284" s="192"/>
      <c r="E284" s="252" t="e">
        <f t="shared" si="4"/>
        <v>#DIV/0!</v>
      </c>
    </row>
    <row r="285" spans="1:5" ht="12.75">
      <c r="A285" s="256" t="s">
        <v>743</v>
      </c>
      <c r="B285" s="258" t="s">
        <v>744</v>
      </c>
      <c r="C285" s="192"/>
      <c r="D285" s="192"/>
      <c r="E285" s="252" t="e">
        <f t="shared" si="4"/>
        <v>#DIV/0!</v>
      </c>
    </row>
    <row r="286" spans="1:5" ht="12.75">
      <c r="A286" s="250" t="s">
        <v>745</v>
      </c>
      <c r="B286" s="258" t="s">
        <v>746</v>
      </c>
      <c r="C286" s="192"/>
      <c r="D286" s="192"/>
      <c r="E286" s="252" t="e">
        <f t="shared" si="4"/>
        <v>#DIV/0!</v>
      </c>
    </row>
    <row r="287" spans="1:5" ht="12.75">
      <c r="A287" s="250" t="s">
        <v>747</v>
      </c>
      <c r="B287" s="255" t="s">
        <v>748</v>
      </c>
      <c r="C287" s="192"/>
      <c r="D287" s="192"/>
      <c r="E287" s="252" t="e">
        <f t="shared" si="4"/>
        <v>#DIV/0!</v>
      </c>
    </row>
    <row r="288" spans="1:5" ht="12.75">
      <c r="A288" s="250" t="s">
        <v>749</v>
      </c>
      <c r="B288" s="255" t="s">
        <v>750</v>
      </c>
      <c r="C288" s="192"/>
      <c r="D288" s="192"/>
      <c r="E288" s="252" t="e">
        <f t="shared" si="4"/>
        <v>#DIV/0!</v>
      </c>
    </row>
    <row r="289" spans="1:5" ht="12.75">
      <c r="A289" s="250" t="s">
        <v>751</v>
      </c>
      <c r="B289" s="255" t="s">
        <v>752</v>
      </c>
      <c r="C289" s="192"/>
      <c r="D289" s="192"/>
      <c r="E289" s="252" t="e">
        <f t="shared" si="4"/>
        <v>#DIV/0!</v>
      </c>
    </row>
    <row r="290" spans="1:5" ht="12.75">
      <c r="A290" s="250" t="s">
        <v>753</v>
      </c>
      <c r="B290" s="255" t="s">
        <v>754</v>
      </c>
      <c r="C290" s="192"/>
      <c r="D290" s="192"/>
      <c r="E290" s="252" t="e">
        <f t="shared" si="4"/>
        <v>#DIV/0!</v>
      </c>
    </row>
    <row r="291" spans="1:5" ht="12.75">
      <c r="A291" s="250" t="s">
        <v>755</v>
      </c>
      <c r="B291" s="255" t="s">
        <v>756</v>
      </c>
      <c r="C291" s="192"/>
      <c r="D291" s="192"/>
      <c r="E291" s="252" t="e">
        <f t="shared" si="4"/>
        <v>#DIV/0!</v>
      </c>
    </row>
    <row r="292" spans="1:5" ht="12.75">
      <c r="A292" s="250" t="s">
        <v>757</v>
      </c>
      <c r="B292" s="255" t="s">
        <v>758</v>
      </c>
      <c r="C292" s="192"/>
      <c r="D292" s="192"/>
      <c r="E292" s="252" t="e">
        <f t="shared" si="4"/>
        <v>#DIV/0!</v>
      </c>
    </row>
    <row r="293" spans="1:5" ht="12.75">
      <c r="A293" s="250" t="s">
        <v>759</v>
      </c>
      <c r="B293" s="255" t="s">
        <v>760</v>
      </c>
      <c r="C293" s="192"/>
      <c r="D293" s="192"/>
      <c r="E293" s="252" t="e">
        <f t="shared" si="4"/>
        <v>#DIV/0!</v>
      </c>
    </row>
    <row r="294" spans="1:5" ht="12.75">
      <c r="A294" s="250" t="s">
        <v>761</v>
      </c>
      <c r="B294" s="255" t="s">
        <v>762</v>
      </c>
      <c r="C294" s="192"/>
      <c r="D294" s="192"/>
      <c r="E294" s="252" t="e">
        <f t="shared" si="4"/>
        <v>#DIV/0!</v>
      </c>
    </row>
    <row r="295" spans="1:5" ht="12.75">
      <c r="A295" s="250" t="s">
        <v>763</v>
      </c>
      <c r="B295" s="255" t="s">
        <v>764</v>
      </c>
      <c r="C295" s="192"/>
      <c r="D295" s="192"/>
      <c r="E295" s="252" t="e">
        <f t="shared" si="4"/>
        <v>#DIV/0!</v>
      </c>
    </row>
    <row r="296" spans="1:5" ht="12.75">
      <c r="A296" s="250" t="s">
        <v>765</v>
      </c>
      <c r="B296" s="255" t="s">
        <v>766</v>
      </c>
      <c r="C296" s="192"/>
      <c r="D296" s="192"/>
      <c r="E296" s="252" t="e">
        <f t="shared" si="4"/>
        <v>#DIV/0!</v>
      </c>
    </row>
    <row r="297" spans="1:5" ht="12.75">
      <c r="A297" s="250" t="s">
        <v>767</v>
      </c>
      <c r="B297" s="255" t="s">
        <v>768</v>
      </c>
      <c r="C297" s="192"/>
      <c r="D297" s="192"/>
      <c r="E297" s="252" t="e">
        <f t="shared" si="4"/>
        <v>#DIV/0!</v>
      </c>
    </row>
    <row r="298" spans="1:5" ht="12.75">
      <c r="A298" s="250" t="s">
        <v>769</v>
      </c>
      <c r="B298" s="255" t="s">
        <v>770</v>
      </c>
      <c r="C298" s="192"/>
      <c r="D298" s="192"/>
      <c r="E298" s="252" t="e">
        <f t="shared" si="4"/>
        <v>#DIV/0!</v>
      </c>
    </row>
    <row r="299" spans="1:5" ht="12.75">
      <c r="A299" s="250" t="s">
        <v>771</v>
      </c>
      <c r="B299" s="255" t="s">
        <v>772</v>
      </c>
      <c r="C299" s="192"/>
      <c r="D299" s="192"/>
      <c r="E299" s="252" t="e">
        <f t="shared" si="4"/>
        <v>#DIV/0!</v>
      </c>
    </row>
    <row r="300" spans="1:5" ht="12.75">
      <c r="A300" s="250" t="s">
        <v>773</v>
      </c>
      <c r="B300" s="255" t="s">
        <v>774</v>
      </c>
      <c r="C300" s="192"/>
      <c r="D300" s="192"/>
      <c r="E300" s="252" t="e">
        <f t="shared" si="4"/>
        <v>#DIV/0!</v>
      </c>
    </row>
    <row r="301" spans="1:5" ht="12.75">
      <c r="A301" s="250" t="s">
        <v>775</v>
      </c>
      <c r="B301" s="255" t="s">
        <v>776</v>
      </c>
      <c r="C301" s="192"/>
      <c r="D301" s="192"/>
      <c r="E301" s="252" t="e">
        <f t="shared" si="4"/>
        <v>#DIV/0!</v>
      </c>
    </row>
    <row r="302" spans="1:5" ht="12.75">
      <c r="A302" s="250" t="s">
        <v>777</v>
      </c>
      <c r="B302" s="255" t="s">
        <v>778</v>
      </c>
      <c r="C302" s="192"/>
      <c r="D302" s="192"/>
      <c r="E302" s="252" t="e">
        <f t="shared" si="4"/>
        <v>#DIV/0!</v>
      </c>
    </row>
    <row r="303" spans="1:5" ht="12.75">
      <c r="A303" s="250" t="s">
        <v>779</v>
      </c>
      <c r="B303" s="255" t="s">
        <v>780</v>
      </c>
      <c r="C303" s="192"/>
      <c r="D303" s="192"/>
      <c r="E303" s="252" t="e">
        <f t="shared" si="4"/>
        <v>#DIV/0!</v>
      </c>
    </row>
    <row r="304" spans="1:5" ht="12.75">
      <c r="A304" s="250" t="s">
        <v>781</v>
      </c>
      <c r="B304" s="255" t="s">
        <v>782</v>
      </c>
      <c r="C304" s="192"/>
      <c r="D304" s="192"/>
      <c r="E304" s="252" t="e">
        <f t="shared" si="4"/>
        <v>#DIV/0!</v>
      </c>
    </row>
    <row r="305" spans="1:5" ht="12.75">
      <c r="A305" s="250" t="s">
        <v>783</v>
      </c>
      <c r="B305" s="255" t="s">
        <v>784</v>
      </c>
      <c r="C305" s="192"/>
      <c r="D305" s="192"/>
      <c r="E305" s="252" t="e">
        <f t="shared" si="4"/>
        <v>#DIV/0!</v>
      </c>
    </row>
    <row r="306" spans="1:5" ht="12.75">
      <c r="A306" s="250" t="s">
        <v>785</v>
      </c>
      <c r="B306" s="255" t="s">
        <v>786</v>
      </c>
      <c r="C306" s="192"/>
      <c r="D306" s="192"/>
      <c r="E306" s="252" t="e">
        <f t="shared" si="4"/>
        <v>#DIV/0!</v>
      </c>
    </row>
    <row r="307" spans="1:5" ht="12.75">
      <c r="A307" s="250" t="s">
        <v>787</v>
      </c>
      <c r="B307" s="255" t="s">
        <v>788</v>
      </c>
      <c r="C307" s="192"/>
      <c r="D307" s="192"/>
      <c r="E307" s="252" t="e">
        <f t="shared" si="4"/>
        <v>#DIV/0!</v>
      </c>
    </row>
    <row r="308" spans="1:5" ht="12.75">
      <c r="A308" s="250" t="s">
        <v>789</v>
      </c>
      <c r="B308" s="255" t="s">
        <v>790</v>
      </c>
      <c r="C308" s="192"/>
      <c r="D308" s="192"/>
      <c r="E308" s="252" t="e">
        <f t="shared" si="4"/>
        <v>#DIV/0!</v>
      </c>
    </row>
    <row r="309" spans="1:5" ht="12.75">
      <c r="A309" s="250" t="s">
        <v>791</v>
      </c>
      <c r="B309" s="255" t="s">
        <v>792</v>
      </c>
      <c r="C309" s="192"/>
      <c r="D309" s="192"/>
      <c r="E309" s="252" t="e">
        <f t="shared" si="4"/>
        <v>#DIV/0!</v>
      </c>
    </row>
    <row r="310" spans="1:5" ht="22.5">
      <c r="A310" s="250" t="s">
        <v>793</v>
      </c>
      <c r="B310" s="255" t="s">
        <v>794</v>
      </c>
      <c r="C310" s="192"/>
      <c r="D310" s="192"/>
      <c r="E310" s="252" t="e">
        <f t="shared" si="4"/>
        <v>#DIV/0!</v>
      </c>
    </row>
    <row r="311" spans="1:5" ht="22.5">
      <c r="A311" s="250" t="s">
        <v>795</v>
      </c>
      <c r="B311" s="255" t="s">
        <v>796</v>
      </c>
      <c r="C311" s="192"/>
      <c r="D311" s="192"/>
      <c r="E311" s="252" t="e">
        <f t="shared" si="4"/>
        <v>#DIV/0!</v>
      </c>
    </row>
    <row r="312" spans="1:5" ht="12.75">
      <c r="A312" s="250" t="s">
        <v>797</v>
      </c>
      <c r="B312" s="255" t="s">
        <v>798</v>
      </c>
      <c r="C312" s="192"/>
      <c r="D312" s="192"/>
      <c r="E312" s="252" t="e">
        <f t="shared" si="4"/>
        <v>#DIV/0!</v>
      </c>
    </row>
    <row r="313" spans="1:5" ht="12.75">
      <c r="A313" s="250" t="s">
        <v>799</v>
      </c>
      <c r="B313" s="255" t="s">
        <v>800</v>
      </c>
      <c r="C313" s="192"/>
      <c r="D313" s="192"/>
      <c r="E313" s="252" t="e">
        <f t="shared" si="4"/>
        <v>#DIV/0!</v>
      </c>
    </row>
    <row r="314" spans="1:5" ht="18">
      <c r="A314" s="248">
        <v>7</v>
      </c>
      <c r="B314" s="253" t="s">
        <v>801</v>
      </c>
      <c r="C314" s="254">
        <f>SUM(C315:C342)</f>
        <v>0</v>
      </c>
      <c r="D314" s="254">
        <f>SUM(D315:D342)</f>
        <v>0</v>
      </c>
      <c r="E314" s="247" t="e">
        <f t="shared" si="4"/>
        <v>#DIV/0!</v>
      </c>
    </row>
    <row r="315" spans="1:5" ht="12.75">
      <c r="A315" s="250" t="s">
        <v>802</v>
      </c>
      <c r="B315" s="255" t="s">
        <v>803</v>
      </c>
      <c r="C315" s="192"/>
      <c r="D315" s="192"/>
      <c r="E315" s="252" t="e">
        <f t="shared" si="4"/>
        <v>#DIV/0!</v>
      </c>
    </row>
    <row r="316" spans="1:5" ht="12.75">
      <c r="A316" s="250" t="s">
        <v>804</v>
      </c>
      <c r="B316" s="255" t="s">
        <v>805</v>
      </c>
      <c r="C316" s="192"/>
      <c r="D316" s="192"/>
      <c r="E316" s="252" t="e">
        <f t="shared" si="4"/>
        <v>#DIV/0!</v>
      </c>
    </row>
    <row r="317" spans="1:5" ht="12.75">
      <c r="A317" s="250" t="s">
        <v>806</v>
      </c>
      <c r="B317" s="255" t="s">
        <v>807</v>
      </c>
      <c r="C317" s="192"/>
      <c r="D317" s="192"/>
      <c r="E317" s="252" t="e">
        <f t="shared" si="4"/>
        <v>#DIV/0!</v>
      </c>
    </row>
    <row r="318" spans="1:5" ht="12.75">
      <c r="A318" s="250" t="s">
        <v>808</v>
      </c>
      <c r="B318" s="255" t="s">
        <v>809</v>
      </c>
      <c r="C318" s="192"/>
      <c r="D318" s="192"/>
      <c r="E318" s="252" t="e">
        <f t="shared" si="4"/>
        <v>#DIV/0!</v>
      </c>
    </row>
    <row r="319" spans="1:5" ht="12.75">
      <c r="A319" s="250" t="s">
        <v>810</v>
      </c>
      <c r="B319" s="255" t="s">
        <v>811</v>
      </c>
      <c r="C319" s="192"/>
      <c r="D319" s="192"/>
      <c r="E319" s="252" t="e">
        <f t="shared" si="4"/>
        <v>#DIV/0!</v>
      </c>
    </row>
    <row r="320" spans="1:5" ht="12.75">
      <c r="A320" s="250" t="s">
        <v>812</v>
      </c>
      <c r="B320" s="255" t="s">
        <v>813</v>
      </c>
      <c r="C320" s="192"/>
      <c r="D320" s="192"/>
      <c r="E320" s="252" t="e">
        <f t="shared" si="4"/>
        <v>#DIV/0!</v>
      </c>
    </row>
    <row r="321" spans="1:5" ht="12.75">
      <c r="A321" s="250" t="s">
        <v>814</v>
      </c>
      <c r="B321" s="255" t="s">
        <v>815</v>
      </c>
      <c r="C321" s="192"/>
      <c r="D321" s="192"/>
      <c r="E321" s="252" t="e">
        <f t="shared" si="4"/>
        <v>#DIV/0!</v>
      </c>
    </row>
    <row r="322" spans="1:5" ht="12.75">
      <c r="A322" s="250" t="s">
        <v>816</v>
      </c>
      <c r="B322" s="258" t="s">
        <v>817</v>
      </c>
      <c r="C322" s="192"/>
      <c r="D322" s="192"/>
      <c r="E322" s="252" t="e">
        <f t="shared" si="4"/>
        <v>#DIV/0!</v>
      </c>
    </row>
    <row r="323" spans="1:5" ht="12.75">
      <c r="A323" s="250" t="s">
        <v>818</v>
      </c>
      <c r="B323" s="258" t="s">
        <v>819</v>
      </c>
      <c r="C323" s="192"/>
      <c r="D323" s="192"/>
      <c r="E323" s="252" t="e">
        <f t="shared" si="4"/>
        <v>#DIV/0!</v>
      </c>
    </row>
    <row r="324" spans="1:5" ht="22.5">
      <c r="A324" s="250" t="s">
        <v>820</v>
      </c>
      <c r="B324" s="255" t="s">
        <v>1822</v>
      </c>
      <c r="C324" s="192"/>
      <c r="D324" s="192"/>
      <c r="E324" s="252" t="e">
        <f t="shared" si="4"/>
        <v>#DIV/0!</v>
      </c>
    </row>
    <row r="325" spans="1:5" ht="22.5">
      <c r="A325" s="250" t="s">
        <v>821</v>
      </c>
      <c r="B325" s="255" t="s">
        <v>1823</v>
      </c>
      <c r="C325" s="192"/>
      <c r="D325" s="192"/>
      <c r="E325" s="252" t="e">
        <f t="shared" si="4"/>
        <v>#DIV/0!</v>
      </c>
    </row>
    <row r="326" spans="1:5" ht="22.5">
      <c r="A326" s="250" t="s">
        <v>822</v>
      </c>
      <c r="B326" s="255" t="s">
        <v>823</v>
      </c>
      <c r="C326" s="192"/>
      <c r="D326" s="192"/>
      <c r="E326" s="252" t="e">
        <f t="shared" si="4"/>
        <v>#DIV/0!</v>
      </c>
    </row>
    <row r="327" spans="1:5" ht="22.5">
      <c r="A327" s="250" t="s">
        <v>824</v>
      </c>
      <c r="B327" s="255" t="s">
        <v>825</v>
      </c>
      <c r="C327" s="192"/>
      <c r="D327" s="192"/>
      <c r="E327" s="252" t="e">
        <f t="shared" si="4"/>
        <v>#DIV/0!</v>
      </c>
    </row>
    <row r="328" spans="1:5" ht="12.75">
      <c r="A328" s="250" t="s">
        <v>826</v>
      </c>
      <c r="B328" s="258" t="s">
        <v>827</v>
      </c>
      <c r="C328" s="192"/>
      <c r="D328" s="192"/>
      <c r="E328" s="252" t="e">
        <f t="shared" si="4"/>
        <v>#DIV/0!</v>
      </c>
    </row>
    <row r="329" spans="1:5" ht="12.75">
      <c r="A329" s="250" t="s">
        <v>828</v>
      </c>
      <c r="B329" s="258" t="s">
        <v>829</v>
      </c>
      <c r="C329" s="192"/>
      <c r="D329" s="192"/>
      <c r="E329" s="252" t="e">
        <f t="shared" ref="E329:E392" si="5">D329/C329*100</f>
        <v>#DIV/0!</v>
      </c>
    </row>
    <row r="330" spans="1:5" ht="12.75">
      <c r="A330" s="250" t="s">
        <v>830</v>
      </c>
      <c r="B330" s="255" t="s">
        <v>831</v>
      </c>
      <c r="C330" s="192"/>
      <c r="D330" s="192"/>
      <c r="E330" s="252" t="e">
        <f t="shared" si="5"/>
        <v>#DIV/0!</v>
      </c>
    </row>
    <row r="331" spans="1:5" ht="12.75">
      <c r="A331" s="250" t="s">
        <v>832</v>
      </c>
      <c r="B331" s="255" t="s">
        <v>833</v>
      </c>
      <c r="C331" s="192"/>
      <c r="D331" s="192"/>
      <c r="E331" s="252" t="e">
        <f t="shared" si="5"/>
        <v>#DIV/0!</v>
      </c>
    </row>
    <row r="332" spans="1:5" ht="12.75">
      <c r="A332" s="250" t="s">
        <v>834</v>
      </c>
      <c r="B332" s="255" t="s">
        <v>835</v>
      </c>
      <c r="C332" s="192"/>
      <c r="D332" s="192"/>
      <c r="E332" s="252" t="e">
        <f t="shared" si="5"/>
        <v>#DIV/0!</v>
      </c>
    </row>
    <row r="333" spans="1:5" ht="12.75">
      <c r="A333" s="250" t="s">
        <v>836</v>
      </c>
      <c r="B333" s="255" t="s">
        <v>837</v>
      </c>
      <c r="C333" s="192"/>
      <c r="D333" s="192"/>
      <c r="E333" s="252" t="e">
        <f t="shared" si="5"/>
        <v>#DIV/0!</v>
      </c>
    </row>
    <row r="334" spans="1:5" ht="12.75">
      <c r="A334" s="250" t="s">
        <v>838</v>
      </c>
      <c r="B334" s="255" t="s">
        <v>839</v>
      </c>
      <c r="C334" s="192"/>
      <c r="D334" s="192"/>
      <c r="E334" s="252" t="e">
        <f t="shared" si="5"/>
        <v>#DIV/0!</v>
      </c>
    </row>
    <row r="335" spans="1:5" ht="22.5">
      <c r="A335" s="250" t="s">
        <v>840</v>
      </c>
      <c r="B335" s="255" t="s">
        <v>841</v>
      </c>
      <c r="C335" s="192"/>
      <c r="D335" s="192"/>
      <c r="E335" s="252" t="e">
        <f t="shared" si="5"/>
        <v>#DIV/0!</v>
      </c>
    </row>
    <row r="336" spans="1:5" ht="22.5">
      <c r="A336" s="250" t="s">
        <v>842</v>
      </c>
      <c r="B336" s="255" t="s">
        <v>843</v>
      </c>
      <c r="C336" s="192"/>
      <c r="D336" s="192"/>
      <c r="E336" s="252" t="e">
        <f t="shared" si="5"/>
        <v>#DIV/0!</v>
      </c>
    </row>
    <row r="337" spans="1:5" ht="12.75">
      <c r="A337" s="250" t="s">
        <v>844</v>
      </c>
      <c r="B337" s="255" t="s">
        <v>845</v>
      </c>
      <c r="C337" s="192"/>
      <c r="D337" s="192"/>
      <c r="E337" s="252" t="e">
        <f t="shared" si="5"/>
        <v>#DIV/0!</v>
      </c>
    </row>
    <row r="338" spans="1:5" ht="12.75">
      <c r="A338" s="250" t="s">
        <v>846</v>
      </c>
      <c r="B338" s="255" t="s">
        <v>847</v>
      </c>
      <c r="C338" s="192"/>
      <c r="D338" s="192"/>
      <c r="E338" s="252" t="e">
        <f t="shared" si="5"/>
        <v>#DIV/0!</v>
      </c>
    </row>
    <row r="339" spans="1:5" ht="22.5">
      <c r="A339" s="250" t="s">
        <v>848</v>
      </c>
      <c r="B339" s="255" t="s">
        <v>849</v>
      </c>
      <c r="C339" s="192"/>
      <c r="D339" s="192"/>
      <c r="E339" s="252" t="e">
        <f t="shared" si="5"/>
        <v>#DIV/0!</v>
      </c>
    </row>
    <row r="340" spans="1:5" ht="22.5">
      <c r="A340" s="250" t="s">
        <v>850</v>
      </c>
      <c r="B340" s="255" t="s">
        <v>851</v>
      </c>
      <c r="C340" s="192"/>
      <c r="D340" s="192"/>
      <c r="E340" s="252" t="e">
        <f t="shared" si="5"/>
        <v>#DIV/0!</v>
      </c>
    </row>
    <row r="341" spans="1:5" ht="12.75">
      <c r="A341" s="250" t="s">
        <v>852</v>
      </c>
      <c r="B341" s="255" t="s">
        <v>853</v>
      </c>
      <c r="C341" s="192"/>
      <c r="D341" s="192"/>
      <c r="E341" s="252" t="e">
        <f t="shared" si="5"/>
        <v>#DIV/0!</v>
      </c>
    </row>
    <row r="342" spans="1:5" ht="12.75">
      <c r="A342" s="250" t="s">
        <v>854</v>
      </c>
      <c r="B342" s="255" t="s">
        <v>855</v>
      </c>
      <c r="C342" s="192"/>
      <c r="D342" s="192"/>
      <c r="E342" s="252" t="e">
        <f t="shared" si="5"/>
        <v>#DIV/0!</v>
      </c>
    </row>
    <row r="343" spans="1:5" ht="18">
      <c r="A343" s="248">
        <v>8</v>
      </c>
      <c r="B343" s="253" t="s">
        <v>856</v>
      </c>
      <c r="C343" s="254">
        <f>SUM(C344:C427)</f>
        <v>0</v>
      </c>
      <c r="D343" s="254">
        <f>SUM(D344:D427)</f>
        <v>0</v>
      </c>
      <c r="E343" s="247" t="e">
        <f t="shared" si="5"/>
        <v>#DIV/0!</v>
      </c>
    </row>
    <row r="344" spans="1:5" ht="22.5">
      <c r="A344" s="250" t="s">
        <v>857</v>
      </c>
      <c r="B344" s="258" t="s">
        <v>858</v>
      </c>
      <c r="C344" s="192"/>
      <c r="D344" s="192"/>
      <c r="E344" s="252" t="e">
        <f t="shared" si="5"/>
        <v>#DIV/0!</v>
      </c>
    </row>
    <row r="345" spans="1:5" ht="22.5">
      <c r="A345" s="250" t="s">
        <v>859</v>
      </c>
      <c r="B345" s="258" t="s">
        <v>860</v>
      </c>
      <c r="C345" s="192"/>
      <c r="D345" s="192"/>
      <c r="E345" s="252" t="e">
        <f t="shared" si="5"/>
        <v>#DIV/0!</v>
      </c>
    </row>
    <row r="346" spans="1:5" ht="12.75">
      <c r="A346" s="250" t="s">
        <v>861</v>
      </c>
      <c r="B346" s="255" t="s">
        <v>862</v>
      </c>
      <c r="C346" s="192"/>
      <c r="D346" s="192"/>
      <c r="E346" s="252" t="e">
        <f t="shared" si="5"/>
        <v>#DIV/0!</v>
      </c>
    </row>
    <row r="347" spans="1:5" ht="12.75">
      <c r="A347" s="250" t="s">
        <v>863</v>
      </c>
      <c r="B347" s="255" t="s">
        <v>864</v>
      </c>
      <c r="C347" s="192"/>
      <c r="D347" s="192"/>
      <c r="E347" s="252" t="e">
        <f t="shared" si="5"/>
        <v>#DIV/0!</v>
      </c>
    </row>
    <row r="348" spans="1:5" ht="12.75">
      <c r="A348" s="256" t="s">
        <v>865</v>
      </c>
      <c r="B348" s="258" t="s">
        <v>866</v>
      </c>
      <c r="C348" s="192"/>
      <c r="D348" s="192"/>
      <c r="E348" s="252" t="e">
        <f t="shared" si="5"/>
        <v>#DIV/0!</v>
      </c>
    </row>
    <row r="349" spans="1:5" ht="12.75">
      <c r="A349" s="256" t="s">
        <v>867</v>
      </c>
      <c r="B349" s="258" t="s">
        <v>868</v>
      </c>
      <c r="C349" s="192"/>
      <c r="D349" s="192"/>
      <c r="E349" s="252" t="e">
        <f t="shared" si="5"/>
        <v>#DIV/0!</v>
      </c>
    </row>
    <row r="350" spans="1:5" ht="12.75">
      <c r="A350" s="256" t="s">
        <v>869</v>
      </c>
      <c r="B350" s="258" t="s">
        <v>870</v>
      </c>
      <c r="C350" s="192"/>
      <c r="D350" s="192"/>
      <c r="E350" s="252" t="e">
        <f t="shared" si="5"/>
        <v>#DIV/0!</v>
      </c>
    </row>
    <row r="351" spans="1:5" ht="12.75">
      <c r="A351" s="256" t="s">
        <v>871</v>
      </c>
      <c r="B351" s="258" t="s">
        <v>872</v>
      </c>
      <c r="C351" s="192"/>
      <c r="D351" s="192"/>
      <c r="E351" s="252" t="e">
        <f t="shared" si="5"/>
        <v>#DIV/0!</v>
      </c>
    </row>
    <row r="352" spans="1:5" ht="12.75">
      <c r="A352" s="256" t="s">
        <v>873</v>
      </c>
      <c r="B352" s="258" t="s">
        <v>874</v>
      </c>
      <c r="C352" s="192"/>
      <c r="D352" s="192"/>
      <c r="E352" s="252" t="e">
        <f t="shared" si="5"/>
        <v>#DIV/0!</v>
      </c>
    </row>
    <row r="353" spans="1:5" ht="12.75">
      <c r="A353" s="250" t="s">
        <v>875</v>
      </c>
      <c r="B353" s="255" t="s">
        <v>876</v>
      </c>
      <c r="C353" s="192"/>
      <c r="D353" s="192"/>
      <c r="E353" s="252" t="e">
        <f t="shared" si="5"/>
        <v>#DIV/0!</v>
      </c>
    </row>
    <row r="354" spans="1:5" ht="12.75">
      <c r="A354" s="250" t="s">
        <v>877</v>
      </c>
      <c r="B354" s="255" t="s">
        <v>878</v>
      </c>
      <c r="C354" s="192"/>
      <c r="D354" s="192"/>
      <c r="E354" s="252" t="e">
        <f t="shared" si="5"/>
        <v>#DIV/0!</v>
      </c>
    </row>
    <row r="355" spans="1:5" ht="12.75">
      <c r="A355" s="250" t="s">
        <v>879</v>
      </c>
      <c r="B355" s="255" t="s">
        <v>880</v>
      </c>
      <c r="C355" s="192"/>
      <c r="D355" s="192"/>
      <c r="E355" s="252" t="e">
        <f t="shared" si="5"/>
        <v>#DIV/0!</v>
      </c>
    </row>
    <row r="356" spans="1:5" ht="12.75">
      <c r="A356" s="250" t="s">
        <v>881</v>
      </c>
      <c r="B356" s="255" t="s">
        <v>882</v>
      </c>
      <c r="C356" s="192"/>
      <c r="D356" s="192"/>
      <c r="E356" s="252" t="e">
        <f t="shared" si="5"/>
        <v>#DIV/0!</v>
      </c>
    </row>
    <row r="357" spans="1:5" ht="12.75">
      <c r="A357" s="250" t="s">
        <v>883</v>
      </c>
      <c r="B357" s="255" t="s">
        <v>884</v>
      </c>
      <c r="C357" s="192"/>
      <c r="D357" s="192"/>
      <c r="E357" s="252" t="e">
        <f t="shared" si="5"/>
        <v>#DIV/0!</v>
      </c>
    </row>
    <row r="358" spans="1:5" ht="12.75">
      <c r="A358" s="250" t="s">
        <v>885</v>
      </c>
      <c r="B358" s="255" t="s">
        <v>886</v>
      </c>
      <c r="C358" s="192"/>
      <c r="D358" s="192"/>
      <c r="E358" s="252" t="e">
        <f t="shared" si="5"/>
        <v>#DIV/0!</v>
      </c>
    </row>
    <row r="359" spans="1:5" ht="12.75">
      <c r="A359" s="250" t="s">
        <v>887</v>
      </c>
      <c r="B359" s="255" t="s">
        <v>888</v>
      </c>
      <c r="C359" s="192"/>
      <c r="D359" s="192"/>
      <c r="E359" s="252" t="e">
        <f t="shared" si="5"/>
        <v>#DIV/0!</v>
      </c>
    </row>
    <row r="360" spans="1:5" ht="12.75">
      <c r="A360" s="250" t="s">
        <v>889</v>
      </c>
      <c r="B360" s="255" t="s">
        <v>888</v>
      </c>
      <c r="C360" s="192"/>
      <c r="D360" s="192"/>
      <c r="E360" s="252" t="e">
        <f t="shared" si="5"/>
        <v>#DIV/0!</v>
      </c>
    </row>
    <row r="361" spans="1:5" ht="12.75">
      <c r="A361" s="250" t="s">
        <v>890</v>
      </c>
      <c r="B361" s="255" t="s">
        <v>891</v>
      </c>
      <c r="C361" s="192"/>
      <c r="D361" s="192"/>
      <c r="E361" s="252" t="e">
        <f t="shared" si="5"/>
        <v>#DIV/0!</v>
      </c>
    </row>
    <row r="362" spans="1:5" ht="12.75">
      <c r="A362" s="250" t="s">
        <v>892</v>
      </c>
      <c r="B362" s="255" t="s">
        <v>893</v>
      </c>
      <c r="C362" s="192"/>
      <c r="D362" s="192"/>
      <c r="E362" s="252" t="e">
        <f t="shared" si="5"/>
        <v>#DIV/0!</v>
      </c>
    </row>
    <row r="363" spans="1:5" ht="12.75">
      <c r="A363" s="250" t="s">
        <v>894</v>
      </c>
      <c r="B363" s="255" t="s">
        <v>895</v>
      </c>
      <c r="C363" s="192"/>
      <c r="D363" s="192"/>
      <c r="E363" s="252" t="e">
        <f t="shared" si="5"/>
        <v>#DIV/0!</v>
      </c>
    </row>
    <row r="364" spans="1:5" ht="22.5">
      <c r="A364" s="250" t="s">
        <v>896</v>
      </c>
      <c r="B364" s="255" t="s">
        <v>897</v>
      </c>
      <c r="C364" s="192"/>
      <c r="D364" s="192"/>
      <c r="E364" s="252" t="e">
        <f t="shared" si="5"/>
        <v>#DIV/0!</v>
      </c>
    </row>
    <row r="365" spans="1:5" ht="22.5">
      <c r="A365" s="250" t="s">
        <v>898</v>
      </c>
      <c r="B365" s="255" t="s">
        <v>899</v>
      </c>
      <c r="C365" s="192"/>
      <c r="D365" s="192"/>
      <c r="E365" s="252" t="e">
        <f t="shared" si="5"/>
        <v>#DIV/0!</v>
      </c>
    </row>
    <row r="366" spans="1:5" ht="22.5">
      <c r="A366" s="250" t="s">
        <v>900</v>
      </c>
      <c r="B366" s="255" t="s">
        <v>901</v>
      </c>
      <c r="C366" s="192"/>
      <c r="D366" s="192"/>
      <c r="E366" s="252" t="e">
        <f t="shared" si="5"/>
        <v>#DIV/0!</v>
      </c>
    </row>
    <row r="367" spans="1:5" ht="12.75">
      <c r="A367" s="250" t="s">
        <v>902</v>
      </c>
      <c r="B367" s="255" t="s">
        <v>903</v>
      </c>
      <c r="C367" s="192"/>
      <c r="D367" s="192"/>
      <c r="E367" s="252" t="e">
        <f t="shared" si="5"/>
        <v>#DIV/0!</v>
      </c>
    </row>
    <row r="368" spans="1:5" ht="12.75">
      <c r="A368" s="250" t="s">
        <v>904</v>
      </c>
      <c r="B368" s="255" t="s">
        <v>905</v>
      </c>
      <c r="C368" s="192"/>
      <c r="D368" s="192"/>
      <c r="E368" s="252" t="e">
        <f t="shared" si="5"/>
        <v>#DIV/0!</v>
      </c>
    </row>
    <row r="369" spans="1:5" ht="12.75">
      <c r="A369" s="250" t="s">
        <v>906</v>
      </c>
      <c r="B369" s="255" t="s">
        <v>907</v>
      </c>
      <c r="C369" s="192"/>
      <c r="D369" s="192"/>
      <c r="E369" s="252" t="e">
        <f t="shared" si="5"/>
        <v>#DIV/0!</v>
      </c>
    </row>
    <row r="370" spans="1:5" ht="12.75">
      <c r="A370" s="250" t="s">
        <v>908</v>
      </c>
      <c r="B370" s="255" t="s">
        <v>909</v>
      </c>
      <c r="C370" s="192"/>
      <c r="D370" s="192"/>
      <c r="E370" s="252" t="e">
        <f t="shared" si="5"/>
        <v>#DIV/0!</v>
      </c>
    </row>
    <row r="371" spans="1:5" ht="12.75">
      <c r="A371" s="250" t="s">
        <v>910</v>
      </c>
      <c r="B371" s="258" t="s">
        <v>911</v>
      </c>
      <c r="C371" s="192"/>
      <c r="D371" s="192"/>
      <c r="E371" s="252" t="e">
        <f t="shared" si="5"/>
        <v>#DIV/0!</v>
      </c>
    </row>
    <row r="372" spans="1:5" ht="12.75">
      <c r="A372" s="250" t="s">
        <v>912</v>
      </c>
      <c r="B372" s="258" t="s">
        <v>913</v>
      </c>
      <c r="C372" s="192"/>
      <c r="D372" s="192"/>
      <c r="E372" s="252" t="e">
        <f t="shared" si="5"/>
        <v>#DIV/0!</v>
      </c>
    </row>
    <row r="373" spans="1:5" ht="12.75">
      <c r="A373" s="250" t="s">
        <v>914</v>
      </c>
      <c r="B373" s="255" t="s">
        <v>915</v>
      </c>
      <c r="C373" s="192"/>
      <c r="D373" s="192"/>
      <c r="E373" s="252" t="e">
        <f t="shared" si="5"/>
        <v>#DIV/0!</v>
      </c>
    </row>
    <row r="374" spans="1:5" ht="12.75">
      <c r="A374" s="250" t="s">
        <v>916</v>
      </c>
      <c r="B374" s="258" t="s">
        <v>917</v>
      </c>
      <c r="C374" s="192"/>
      <c r="D374" s="192"/>
      <c r="E374" s="252" t="e">
        <f t="shared" si="5"/>
        <v>#DIV/0!</v>
      </c>
    </row>
    <row r="375" spans="1:5" ht="12.75">
      <c r="A375" s="250" t="s">
        <v>918</v>
      </c>
      <c r="B375" s="258" t="s">
        <v>919</v>
      </c>
      <c r="C375" s="192"/>
      <c r="D375" s="192"/>
      <c r="E375" s="252" t="e">
        <f t="shared" si="5"/>
        <v>#DIV/0!</v>
      </c>
    </row>
    <row r="376" spans="1:5" ht="12.75">
      <c r="A376" s="250" t="s">
        <v>920</v>
      </c>
      <c r="B376" s="255" t="s">
        <v>921</v>
      </c>
      <c r="C376" s="192"/>
      <c r="D376" s="192"/>
      <c r="E376" s="252" t="e">
        <f t="shared" si="5"/>
        <v>#DIV/0!</v>
      </c>
    </row>
    <row r="377" spans="1:5" ht="12.75">
      <c r="A377" s="250" t="s">
        <v>922</v>
      </c>
      <c r="B377" s="255" t="s">
        <v>923</v>
      </c>
      <c r="C377" s="192"/>
      <c r="D377" s="192"/>
      <c r="E377" s="252" t="e">
        <f t="shared" si="5"/>
        <v>#DIV/0!</v>
      </c>
    </row>
    <row r="378" spans="1:5" ht="12.75">
      <c r="A378" s="250" t="s">
        <v>924</v>
      </c>
      <c r="B378" s="255" t="s">
        <v>925</v>
      </c>
      <c r="C378" s="192"/>
      <c r="D378" s="192"/>
      <c r="E378" s="252" t="e">
        <f t="shared" si="5"/>
        <v>#DIV/0!</v>
      </c>
    </row>
    <row r="379" spans="1:5" ht="12.75">
      <c r="A379" s="250" t="s">
        <v>926</v>
      </c>
      <c r="B379" s="258" t="s">
        <v>927</v>
      </c>
      <c r="C379" s="192"/>
      <c r="D379" s="192"/>
      <c r="E379" s="252" t="e">
        <f t="shared" si="5"/>
        <v>#DIV/0!</v>
      </c>
    </row>
    <row r="380" spans="1:5" ht="12.75">
      <c r="A380" s="250" t="s">
        <v>928</v>
      </c>
      <c r="B380" s="258" t="s">
        <v>929</v>
      </c>
      <c r="C380" s="192"/>
      <c r="D380" s="192"/>
      <c r="E380" s="252" t="e">
        <f t="shared" si="5"/>
        <v>#DIV/0!</v>
      </c>
    </row>
    <row r="381" spans="1:5" ht="12.75">
      <c r="A381" s="250" t="s">
        <v>930</v>
      </c>
      <c r="B381" s="258" t="s">
        <v>931</v>
      </c>
      <c r="C381" s="192"/>
      <c r="D381" s="192"/>
      <c r="E381" s="252" t="e">
        <f t="shared" si="5"/>
        <v>#DIV/0!</v>
      </c>
    </row>
    <row r="382" spans="1:5" ht="12.75">
      <c r="A382" s="250" t="s">
        <v>932</v>
      </c>
      <c r="B382" s="255" t="s">
        <v>933</v>
      </c>
      <c r="C382" s="192"/>
      <c r="D382" s="192"/>
      <c r="E382" s="252" t="e">
        <f t="shared" si="5"/>
        <v>#DIV/0!</v>
      </c>
    </row>
    <row r="383" spans="1:5" ht="12.75">
      <c r="A383" s="250" t="s">
        <v>934</v>
      </c>
      <c r="B383" s="255" t="s">
        <v>935</v>
      </c>
      <c r="C383" s="192"/>
      <c r="D383" s="192"/>
      <c r="E383" s="252" t="e">
        <f t="shared" si="5"/>
        <v>#DIV/0!</v>
      </c>
    </row>
    <row r="384" spans="1:5" ht="12.75">
      <c r="A384" s="250" t="s">
        <v>936</v>
      </c>
      <c r="B384" s="255" t="s">
        <v>937</v>
      </c>
      <c r="C384" s="192"/>
      <c r="D384" s="192"/>
      <c r="E384" s="252" t="e">
        <f t="shared" si="5"/>
        <v>#DIV/0!</v>
      </c>
    </row>
    <row r="385" spans="1:5" ht="12.75">
      <c r="A385" s="250" t="s">
        <v>938</v>
      </c>
      <c r="B385" s="255" t="s">
        <v>939</v>
      </c>
      <c r="C385" s="192"/>
      <c r="D385" s="192"/>
      <c r="E385" s="252" t="e">
        <f t="shared" si="5"/>
        <v>#DIV/0!</v>
      </c>
    </row>
    <row r="386" spans="1:5" ht="12.75">
      <c r="A386" s="250" t="s">
        <v>940</v>
      </c>
      <c r="B386" s="255" t="s">
        <v>941</v>
      </c>
      <c r="C386" s="192"/>
      <c r="D386" s="192"/>
      <c r="E386" s="252" t="e">
        <f t="shared" si="5"/>
        <v>#DIV/0!</v>
      </c>
    </row>
    <row r="387" spans="1:5" ht="12.75">
      <c r="A387" s="250" t="s">
        <v>942</v>
      </c>
      <c r="B387" s="255" t="s">
        <v>943</v>
      </c>
      <c r="C387" s="192"/>
      <c r="D387" s="192"/>
      <c r="E387" s="252" t="e">
        <f t="shared" si="5"/>
        <v>#DIV/0!</v>
      </c>
    </row>
    <row r="388" spans="1:5" ht="12.75">
      <c r="A388" s="250" t="s">
        <v>944</v>
      </c>
      <c r="B388" s="255" t="s">
        <v>945</v>
      </c>
      <c r="C388" s="192"/>
      <c r="D388" s="192"/>
      <c r="E388" s="252" t="e">
        <f t="shared" si="5"/>
        <v>#DIV/0!</v>
      </c>
    </row>
    <row r="389" spans="1:5" ht="12.75">
      <c r="A389" s="250" t="s">
        <v>946</v>
      </c>
      <c r="B389" s="255" t="s">
        <v>947</v>
      </c>
      <c r="C389" s="192"/>
      <c r="D389" s="192"/>
      <c r="E389" s="252" t="e">
        <f t="shared" si="5"/>
        <v>#DIV/0!</v>
      </c>
    </row>
    <row r="390" spans="1:5" ht="12.75">
      <c r="A390" s="250" t="s">
        <v>948</v>
      </c>
      <c r="B390" s="255" t="s">
        <v>949</v>
      </c>
      <c r="C390" s="192"/>
      <c r="D390" s="192"/>
      <c r="E390" s="252" t="e">
        <f t="shared" si="5"/>
        <v>#DIV/0!</v>
      </c>
    </row>
    <row r="391" spans="1:5" ht="12.75">
      <c r="A391" s="250" t="s">
        <v>950</v>
      </c>
      <c r="B391" s="255" t="s">
        <v>951</v>
      </c>
      <c r="C391" s="192"/>
      <c r="D391" s="192"/>
      <c r="E391" s="252" t="e">
        <f t="shared" si="5"/>
        <v>#DIV/0!</v>
      </c>
    </row>
    <row r="392" spans="1:5" ht="12.75">
      <c r="A392" s="250" t="s">
        <v>952</v>
      </c>
      <c r="B392" s="255" t="s">
        <v>953</v>
      </c>
      <c r="C392" s="192"/>
      <c r="D392" s="192"/>
      <c r="E392" s="252" t="e">
        <f t="shared" si="5"/>
        <v>#DIV/0!</v>
      </c>
    </row>
    <row r="393" spans="1:5" ht="12.75">
      <c r="A393" s="250" t="s">
        <v>954</v>
      </c>
      <c r="B393" s="255" t="s">
        <v>955</v>
      </c>
      <c r="C393" s="192"/>
      <c r="D393" s="192"/>
      <c r="E393" s="252" t="e">
        <f t="shared" ref="E393:E456" si="6">D393/C393*100</f>
        <v>#DIV/0!</v>
      </c>
    </row>
    <row r="394" spans="1:5" ht="12.75">
      <c r="A394" s="250" t="s">
        <v>956</v>
      </c>
      <c r="B394" s="258" t="s">
        <v>957</v>
      </c>
      <c r="C394" s="192"/>
      <c r="D394" s="192"/>
      <c r="E394" s="252" t="e">
        <f t="shared" si="6"/>
        <v>#DIV/0!</v>
      </c>
    </row>
    <row r="395" spans="1:5" ht="12.75">
      <c r="A395" s="250" t="s">
        <v>958</v>
      </c>
      <c r="B395" s="258" t="s">
        <v>959</v>
      </c>
      <c r="C395" s="192"/>
      <c r="D395" s="192"/>
      <c r="E395" s="252" t="e">
        <f t="shared" si="6"/>
        <v>#DIV/0!</v>
      </c>
    </row>
    <row r="396" spans="1:5" ht="12.75">
      <c r="A396" s="250" t="s">
        <v>960</v>
      </c>
      <c r="B396" s="258" t="s">
        <v>961</v>
      </c>
      <c r="C396" s="192"/>
      <c r="D396" s="192"/>
      <c r="E396" s="252" t="e">
        <f t="shared" si="6"/>
        <v>#DIV/0!</v>
      </c>
    </row>
    <row r="397" spans="1:5" ht="12.75">
      <c r="A397" s="250" t="s">
        <v>962</v>
      </c>
      <c r="B397" s="258" t="s">
        <v>963</v>
      </c>
      <c r="C397" s="192"/>
      <c r="D397" s="192"/>
      <c r="E397" s="252" t="e">
        <f t="shared" si="6"/>
        <v>#DIV/0!</v>
      </c>
    </row>
    <row r="398" spans="1:5" ht="12.75">
      <c r="A398" s="250" t="s">
        <v>964</v>
      </c>
      <c r="B398" s="255" t="s">
        <v>965</v>
      </c>
      <c r="C398" s="192"/>
      <c r="D398" s="192"/>
      <c r="E398" s="252" t="e">
        <f t="shared" si="6"/>
        <v>#DIV/0!</v>
      </c>
    </row>
    <row r="399" spans="1:5" ht="12.75">
      <c r="A399" s="250" t="s">
        <v>966</v>
      </c>
      <c r="B399" s="255" t="s">
        <v>967</v>
      </c>
      <c r="C399" s="192"/>
      <c r="D399" s="192"/>
      <c r="E399" s="252" t="e">
        <f t="shared" si="6"/>
        <v>#DIV/0!</v>
      </c>
    </row>
    <row r="400" spans="1:5" ht="12.75">
      <c r="A400" s="250" t="s">
        <v>968</v>
      </c>
      <c r="B400" s="255" t="s">
        <v>969</v>
      </c>
      <c r="C400" s="192"/>
      <c r="D400" s="192"/>
      <c r="E400" s="252" t="e">
        <f t="shared" si="6"/>
        <v>#DIV/0!</v>
      </c>
    </row>
    <row r="401" spans="1:5" ht="12.75">
      <c r="A401" s="250" t="s">
        <v>970</v>
      </c>
      <c r="B401" s="255" t="s">
        <v>971</v>
      </c>
      <c r="C401" s="192"/>
      <c r="D401" s="192"/>
      <c r="E401" s="252" t="e">
        <f t="shared" si="6"/>
        <v>#DIV/0!</v>
      </c>
    </row>
    <row r="402" spans="1:5" ht="12.75">
      <c r="A402" s="250" t="s">
        <v>972</v>
      </c>
      <c r="B402" s="255" t="s">
        <v>973</v>
      </c>
      <c r="C402" s="192"/>
      <c r="D402" s="192"/>
      <c r="E402" s="252" t="e">
        <f t="shared" si="6"/>
        <v>#DIV/0!</v>
      </c>
    </row>
    <row r="403" spans="1:5" ht="12.75">
      <c r="A403" s="250" t="s">
        <v>974</v>
      </c>
      <c r="B403" s="255" t="s">
        <v>975</v>
      </c>
      <c r="C403" s="192"/>
      <c r="D403" s="192"/>
      <c r="E403" s="252" t="e">
        <f t="shared" si="6"/>
        <v>#DIV/0!</v>
      </c>
    </row>
    <row r="404" spans="1:5" ht="12.75">
      <c r="A404" s="250" t="s">
        <v>976</v>
      </c>
      <c r="B404" s="255" t="s">
        <v>977</v>
      </c>
      <c r="C404" s="192"/>
      <c r="D404" s="192"/>
      <c r="E404" s="252" t="e">
        <f t="shared" si="6"/>
        <v>#DIV/0!</v>
      </c>
    </row>
    <row r="405" spans="1:5" ht="12.75">
      <c r="A405" s="250" t="s">
        <v>978</v>
      </c>
      <c r="B405" s="255" t="s">
        <v>979</v>
      </c>
      <c r="C405" s="192"/>
      <c r="D405" s="192"/>
      <c r="E405" s="252" t="e">
        <f t="shared" si="6"/>
        <v>#DIV/0!</v>
      </c>
    </row>
    <row r="406" spans="1:5" ht="12.75">
      <c r="A406" s="250" t="s">
        <v>980</v>
      </c>
      <c r="B406" s="255" t="s">
        <v>981</v>
      </c>
      <c r="C406" s="192"/>
      <c r="D406" s="192"/>
      <c r="E406" s="252" t="e">
        <f t="shared" si="6"/>
        <v>#DIV/0!</v>
      </c>
    </row>
    <row r="407" spans="1:5" ht="12.75">
      <c r="A407" s="250" t="s">
        <v>982</v>
      </c>
      <c r="B407" s="255" t="s">
        <v>983</v>
      </c>
      <c r="C407" s="192"/>
      <c r="D407" s="192"/>
      <c r="E407" s="252" t="e">
        <f t="shared" si="6"/>
        <v>#DIV/0!</v>
      </c>
    </row>
    <row r="408" spans="1:5" ht="12.75">
      <c r="A408" s="250" t="s">
        <v>984</v>
      </c>
      <c r="B408" s="255" t="s">
        <v>985</v>
      </c>
      <c r="C408" s="192"/>
      <c r="D408" s="192"/>
      <c r="E408" s="252" t="e">
        <f t="shared" si="6"/>
        <v>#DIV/0!</v>
      </c>
    </row>
    <row r="409" spans="1:5" ht="12.75">
      <c r="A409" s="250" t="s">
        <v>986</v>
      </c>
      <c r="B409" s="255" t="s">
        <v>987</v>
      </c>
      <c r="C409" s="192"/>
      <c r="D409" s="192"/>
      <c r="E409" s="252" t="e">
        <f t="shared" si="6"/>
        <v>#DIV/0!</v>
      </c>
    </row>
    <row r="410" spans="1:5" ht="12.75">
      <c r="A410" s="250" t="s">
        <v>988</v>
      </c>
      <c r="B410" s="255" t="s">
        <v>989</v>
      </c>
      <c r="C410" s="192"/>
      <c r="D410" s="192"/>
      <c r="E410" s="252" t="e">
        <f t="shared" si="6"/>
        <v>#DIV/0!</v>
      </c>
    </row>
    <row r="411" spans="1:5" ht="12.75">
      <c r="A411" s="250" t="s">
        <v>990</v>
      </c>
      <c r="B411" s="251" t="s">
        <v>991</v>
      </c>
      <c r="C411" s="192"/>
      <c r="D411" s="192"/>
      <c r="E411" s="252" t="e">
        <f t="shared" si="6"/>
        <v>#DIV/0!</v>
      </c>
    </row>
    <row r="412" spans="1:5" ht="12.75">
      <c r="A412" s="250" t="s">
        <v>992</v>
      </c>
      <c r="B412" s="251" t="s">
        <v>993</v>
      </c>
      <c r="C412" s="192"/>
      <c r="D412" s="192"/>
      <c r="E412" s="252" t="e">
        <f t="shared" si="6"/>
        <v>#DIV/0!</v>
      </c>
    </row>
    <row r="413" spans="1:5" ht="12.75">
      <c r="A413" s="250" t="s">
        <v>994</v>
      </c>
      <c r="B413" s="251" t="s">
        <v>995</v>
      </c>
      <c r="C413" s="192"/>
      <c r="D413" s="192"/>
      <c r="E413" s="252" t="e">
        <f t="shared" si="6"/>
        <v>#DIV/0!</v>
      </c>
    </row>
    <row r="414" spans="1:5" ht="12.75">
      <c r="A414" s="250" t="s">
        <v>996</v>
      </c>
      <c r="B414" s="251" t="s">
        <v>997</v>
      </c>
      <c r="C414" s="192"/>
      <c r="D414" s="192"/>
      <c r="E414" s="252" t="e">
        <f t="shared" si="6"/>
        <v>#DIV/0!</v>
      </c>
    </row>
    <row r="415" spans="1:5" ht="12.75">
      <c r="A415" s="250" t="s">
        <v>998</v>
      </c>
      <c r="B415" s="251" t="s">
        <v>999</v>
      </c>
      <c r="C415" s="192"/>
      <c r="D415" s="192"/>
      <c r="E415" s="252" t="e">
        <f t="shared" si="6"/>
        <v>#DIV/0!</v>
      </c>
    </row>
    <row r="416" spans="1:5" ht="12.75">
      <c r="A416" s="250" t="s">
        <v>1000</v>
      </c>
      <c r="B416" s="251" t="s">
        <v>1001</v>
      </c>
      <c r="C416" s="192"/>
      <c r="D416" s="192"/>
      <c r="E416" s="252" t="e">
        <f t="shared" si="6"/>
        <v>#DIV/0!</v>
      </c>
    </row>
    <row r="417" spans="1:5" ht="12.75">
      <c r="A417" s="250" t="s">
        <v>1002</v>
      </c>
      <c r="B417" s="259" t="s">
        <v>1003</v>
      </c>
      <c r="C417" s="192"/>
      <c r="D417" s="192"/>
      <c r="E417" s="252" t="e">
        <f t="shared" si="6"/>
        <v>#DIV/0!</v>
      </c>
    </row>
    <row r="418" spans="1:5" ht="12.75">
      <c r="A418" s="250" t="s">
        <v>1004</v>
      </c>
      <c r="B418" s="251" t="s">
        <v>1005</v>
      </c>
      <c r="C418" s="192"/>
      <c r="D418" s="192"/>
      <c r="E418" s="252" t="e">
        <f t="shared" si="6"/>
        <v>#DIV/0!</v>
      </c>
    </row>
    <row r="419" spans="1:5" ht="12.75">
      <c r="A419" s="250" t="s">
        <v>1006</v>
      </c>
      <c r="B419" s="251" t="s">
        <v>1007</v>
      </c>
      <c r="C419" s="192"/>
      <c r="D419" s="192"/>
      <c r="E419" s="252" t="e">
        <f t="shared" si="6"/>
        <v>#DIV/0!</v>
      </c>
    </row>
    <row r="420" spans="1:5" ht="12.75">
      <c r="A420" s="250" t="s">
        <v>1008</v>
      </c>
      <c r="B420" s="251" t="s">
        <v>1009</v>
      </c>
      <c r="C420" s="192"/>
      <c r="D420" s="192"/>
      <c r="E420" s="252" t="e">
        <f t="shared" si="6"/>
        <v>#DIV/0!</v>
      </c>
    </row>
    <row r="421" spans="1:5" ht="12.75">
      <c r="A421" s="250" t="s">
        <v>1010</v>
      </c>
      <c r="B421" s="251" t="s">
        <v>1011</v>
      </c>
      <c r="C421" s="192"/>
      <c r="D421" s="192"/>
      <c r="E421" s="252" t="e">
        <f t="shared" si="6"/>
        <v>#DIV/0!</v>
      </c>
    </row>
    <row r="422" spans="1:5" ht="12.75">
      <c r="A422" s="250" t="s">
        <v>1012</v>
      </c>
      <c r="B422" s="251" t="s">
        <v>1013</v>
      </c>
      <c r="C422" s="192"/>
      <c r="D422" s="192"/>
      <c r="E422" s="252" t="e">
        <f t="shared" si="6"/>
        <v>#DIV/0!</v>
      </c>
    </row>
    <row r="423" spans="1:5" ht="12.75">
      <c r="A423" s="250" t="s">
        <v>1014</v>
      </c>
      <c r="B423" s="251" t="s">
        <v>1015</v>
      </c>
      <c r="C423" s="192"/>
      <c r="D423" s="192"/>
      <c r="E423" s="252" t="e">
        <f t="shared" si="6"/>
        <v>#DIV/0!</v>
      </c>
    </row>
    <row r="424" spans="1:5" ht="12.75">
      <c r="A424" s="250" t="s">
        <v>1016</v>
      </c>
      <c r="B424" s="251" t="s">
        <v>1017</v>
      </c>
      <c r="C424" s="192"/>
      <c r="D424" s="192"/>
      <c r="E424" s="252" t="e">
        <f t="shared" si="6"/>
        <v>#DIV/0!</v>
      </c>
    </row>
    <row r="425" spans="1:5" ht="12.75">
      <c r="A425" s="250" t="s">
        <v>1018</v>
      </c>
      <c r="B425" s="251" t="s">
        <v>1019</v>
      </c>
      <c r="C425" s="192"/>
      <c r="D425" s="192"/>
      <c r="E425" s="252" t="e">
        <f t="shared" si="6"/>
        <v>#DIV/0!</v>
      </c>
    </row>
    <row r="426" spans="1:5" ht="12.75">
      <c r="A426" s="250" t="s">
        <v>1020</v>
      </c>
      <c r="B426" s="251" t="s">
        <v>1021</v>
      </c>
      <c r="C426" s="192"/>
      <c r="D426" s="192"/>
      <c r="E426" s="252" t="e">
        <f t="shared" si="6"/>
        <v>#DIV/0!</v>
      </c>
    </row>
    <row r="427" spans="1:5" ht="12.75">
      <c r="A427" s="250" t="s">
        <v>1022</v>
      </c>
      <c r="B427" s="251" t="s">
        <v>1023</v>
      </c>
      <c r="C427" s="192"/>
      <c r="D427" s="192"/>
      <c r="E427" s="252" t="e">
        <f t="shared" si="6"/>
        <v>#DIV/0!</v>
      </c>
    </row>
    <row r="428" spans="1:5" ht="18">
      <c r="A428" s="248">
        <v>9</v>
      </c>
      <c r="B428" s="253" t="s">
        <v>1024</v>
      </c>
      <c r="C428" s="254">
        <f>SUM(C429:C462)</f>
        <v>0</v>
      </c>
      <c r="D428" s="254">
        <f>SUM(D429:D462)</f>
        <v>0</v>
      </c>
      <c r="E428" s="247" t="e">
        <f t="shared" si="6"/>
        <v>#DIV/0!</v>
      </c>
    </row>
    <row r="429" spans="1:5" ht="12.75">
      <c r="A429" s="250" t="s">
        <v>1025</v>
      </c>
      <c r="B429" s="259" t="s">
        <v>1026</v>
      </c>
      <c r="C429" s="192"/>
      <c r="D429" s="192"/>
      <c r="E429" s="252" t="e">
        <f t="shared" si="6"/>
        <v>#DIV/0!</v>
      </c>
    </row>
    <row r="430" spans="1:5" ht="12.75">
      <c r="A430" s="250" t="s">
        <v>1027</v>
      </c>
      <c r="B430" s="259" t="s">
        <v>1028</v>
      </c>
      <c r="C430" s="192"/>
      <c r="D430" s="192"/>
      <c r="E430" s="252" t="e">
        <f t="shared" si="6"/>
        <v>#DIV/0!</v>
      </c>
    </row>
    <row r="431" spans="1:5" ht="12.75">
      <c r="A431" s="250" t="s">
        <v>1029</v>
      </c>
      <c r="B431" s="259" t="s">
        <v>1030</v>
      </c>
      <c r="C431" s="192"/>
      <c r="D431" s="192"/>
      <c r="E431" s="252" t="e">
        <f t="shared" si="6"/>
        <v>#DIV/0!</v>
      </c>
    </row>
    <row r="432" spans="1:5" ht="12.75">
      <c r="A432" s="250" t="s">
        <v>1031</v>
      </c>
      <c r="B432" s="251" t="s">
        <v>1032</v>
      </c>
      <c r="C432" s="192"/>
      <c r="D432" s="192"/>
      <c r="E432" s="252" t="e">
        <f t="shared" si="6"/>
        <v>#DIV/0!</v>
      </c>
    </row>
    <row r="433" spans="1:5" ht="12.75">
      <c r="A433" s="250" t="s">
        <v>1033</v>
      </c>
      <c r="B433" s="251" t="s">
        <v>1034</v>
      </c>
      <c r="C433" s="192"/>
      <c r="D433" s="192"/>
      <c r="E433" s="252" t="e">
        <f t="shared" si="6"/>
        <v>#DIV/0!</v>
      </c>
    </row>
    <row r="434" spans="1:5" ht="12.75">
      <c r="A434" s="250" t="s">
        <v>1035</v>
      </c>
      <c r="B434" s="251" t="s">
        <v>1036</v>
      </c>
      <c r="C434" s="192"/>
      <c r="D434" s="192"/>
      <c r="E434" s="252" t="e">
        <f t="shared" si="6"/>
        <v>#DIV/0!</v>
      </c>
    </row>
    <row r="435" spans="1:5" ht="12.75">
      <c r="A435" s="250" t="s">
        <v>1037</v>
      </c>
      <c r="B435" s="251" t="s">
        <v>1038</v>
      </c>
      <c r="C435" s="192"/>
      <c r="D435" s="192"/>
      <c r="E435" s="252" t="e">
        <f t="shared" si="6"/>
        <v>#DIV/0!</v>
      </c>
    </row>
    <row r="436" spans="1:5" ht="12.75">
      <c r="A436" s="250" t="s">
        <v>1039</v>
      </c>
      <c r="B436" s="251" t="s">
        <v>1040</v>
      </c>
      <c r="C436" s="192"/>
      <c r="D436" s="192"/>
      <c r="E436" s="252" t="e">
        <f t="shared" si="6"/>
        <v>#DIV/0!</v>
      </c>
    </row>
    <row r="437" spans="1:5" ht="12.75">
      <c r="A437" s="250" t="s">
        <v>1041</v>
      </c>
      <c r="B437" s="251" t="s">
        <v>1042</v>
      </c>
      <c r="C437" s="192"/>
      <c r="D437" s="192"/>
      <c r="E437" s="252" t="e">
        <f t="shared" si="6"/>
        <v>#DIV/0!</v>
      </c>
    </row>
    <row r="438" spans="1:5" ht="12.75">
      <c r="A438" s="250" t="s">
        <v>1043</v>
      </c>
      <c r="B438" s="251" t="s">
        <v>1044</v>
      </c>
      <c r="C438" s="192"/>
      <c r="D438" s="192"/>
      <c r="E438" s="252" t="e">
        <f t="shared" si="6"/>
        <v>#DIV/0!</v>
      </c>
    </row>
    <row r="439" spans="1:5" ht="22.5">
      <c r="A439" s="250" t="s">
        <v>1045</v>
      </c>
      <c r="B439" s="251" t="s">
        <v>1046</v>
      </c>
      <c r="C439" s="192"/>
      <c r="D439" s="192"/>
      <c r="E439" s="252" t="e">
        <f t="shared" si="6"/>
        <v>#DIV/0!</v>
      </c>
    </row>
    <row r="440" spans="1:5" ht="12.75">
      <c r="A440" s="250" t="s">
        <v>1047</v>
      </c>
      <c r="B440" s="251" t="s">
        <v>1048</v>
      </c>
      <c r="C440" s="192"/>
      <c r="D440" s="192"/>
      <c r="E440" s="252" t="e">
        <f t="shared" si="6"/>
        <v>#DIV/0!</v>
      </c>
    </row>
    <row r="441" spans="1:5" ht="22.5">
      <c r="A441" s="250" t="s">
        <v>1049</v>
      </c>
      <c r="B441" s="251" t="s">
        <v>1050</v>
      </c>
      <c r="C441" s="192"/>
      <c r="D441" s="192"/>
      <c r="E441" s="252" t="e">
        <f t="shared" si="6"/>
        <v>#DIV/0!</v>
      </c>
    </row>
    <row r="442" spans="1:5" ht="22.5">
      <c r="A442" s="250" t="s">
        <v>1051</v>
      </c>
      <c r="B442" s="251" t="s">
        <v>1052</v>
      </c>
      <c r="C442" s="192"/>
      <c r="D442" s="192"/>
      <c r="E442" s="252" t="e">
        <f t="shared" si="6"/>
        <v>#DIV/0!</v>
      </c>
    </row>
    <row r="443" spans="1:5" ht="12.75">
      <c r="A443" s="250" t="s">
        <v>1053</v>
      </c>
      <c r="B443" s="251" t="s">
        <v>1054</v>
      </c>
      <c r="C443" s="192"/>
      <c r="D443" s="192"/>
      <c r="E443" s="252" t="e">
        <f t="shared" si="6"/>
        <v>#DIV/0!</v>
      </c>
    </row>
    <row r="444" spans="1:5" ht="12.75">
      <c r="A444" s="250" t="s">
        <v>1055</v>
      </c>
      <c r="B444" s="251" t="s">
        <v>1056</v>
      </c>
      <c r="C444" s="192"/>
      <c r="D444" s="192"/>
      <c r="E444" s="252" t="e">
        <f t="shared" si="6"/>
        <v>#DIV/0!</v>
      </c>
    </row>
    <row r="445" spans="1:5" ht="12.75">
      <c r="A445" s="250" t="s">
        <v>1057</v>
      </c>
      <c r="B445" s="251" t="s">
        <v>1058</v>
      </c>
      <c r="C445" s="192"/>
      <c r="D445" s="192"/>
      <c r="E445" s="252" t="e">
        <f t="shared" si="6"/>
        <v>#DIV/0!</v>
      </c>
    </row>
    <row r="446" spans="1:5" ht="12.75">
      <c r="A446" s="250" t="s">
        <v>1059</v>
      </c>
      <c r="B446" s="251" t="s">
        <v>1060</v>
      </c>
      <c r="C446" s="192"/>
      <c r="D446" s="192"/>
      <c r="E446" s="252" t="e">
        <f t="shared" si="6"/>
        <v>#DIV/0!</v>
      </c>
    </row>
    <row r="447" spans="1:5" ht="12.75">
      <c r="A447" s="250" t="s">
        <v>1061</v>
      </c>
      <c r="B447" s="251" t="s">
        <v>1062</v>
      </c>
      <c r="C447" s="192"/>
      <c r="D447" s="192"/>
      <c r="E447" s="252" t="e">
        <f t="shared" si="6"/>
        <v>#DIV/0!</v>
      </c>
    </row>
    <row r="448" spans="1:5" ht="12.75">
      <c r="A448" s="250" t="s">
        <v>1063</v>
      </c>
      <c r="B448" s="251" t="s">
        <v>1064</v>
      </c>
      <c r="C448" s="192"/>
      <c r="D448" s="192"/>
      <c r="E448" s="252" t="e">
        <f t="shared" si="6"/>
        <v>#DIV/0!</v>
      </c>
    </row>
    <row r="449" spans="1:5" ht="12.75">
      <c r="A449" s="250" t="s">
        <v>1065</v>
      </c>
      <c r="B449" s="259" t="s">
        <v>1066</v>
      </c>
      <c r="C449" s="192"/>
      <c r="D449" s="192"/>
      <c r="E449" s="252" t="e">
        <f t="shared" si="6"/>
        <v>#DIV/0!</v>
      </c>
    </row>
    <row r="450" spans="1:5" ht="12.75">
      <c r="A450" s="250" t="s">
        <v>1067</v>
      </c>
      <c r="B450" s="259" t="s">
        <v>1068</v>
      </c>
      <c r="C450" s="192"/>
      <c r="D450" s="192"/>
      <c r="E450" s="252" t="e">
        <f t="shared" si="6"/>
        <v>#DIV/0!</v>
      </c>
    </row>
    <row r="451" spans="1:5" ht="12.75">
      <c r="A451" s="250" t="s">
        <v>1069</v>
      </c>
      <c r="B451" s="251" t="s">
        <v>1070</v>
      </c>
      <c r="C451" s="192"/>
      <c r="D451" s="192"/>
      <c r="E451" s="252" t="e">
        <f t="shared" si="6"/>
        <v>#DIV/0!</v>
      </c>
    </row>
    <row r="452" spans="1:5" ht="12.75">
      <c r="A452" s="250" t="s">
        <v>1071</v>
      </c>
      <c r="B452" s="251" t="s">
        <v>1072</v>
      </c>
      <c r="C452" s="192"/>
      <c r="D452" s="192"/>
      <c r="E452" s="252" t="e">
        <f t="shared" si="6"/>
        <v>#DIV/0!</v>
      </c>
    </row>
    <row r="453" spans="1:5" ht="12.75">
      <c r="A453" s="250" t="s">
        <v>1073</v>
      </c>
      <c r="B453" s="251" t="s">
        <v>1074</v>
      </c>
      <c r="C453" s="192"/>
      <c r="D453" s="192"/>
      <c r="E453" s="252" t="e">
        <f t="shared" si="6"/>
        <v>#DIV/0!</v>
      </c>
    </row>
    <row r="454" spans="1:5" ht="12.75">
      <c r="A454" s="250" t="s">
        <v>1075</v>
      </c>
      <c r="B454" s="251" t="s">
        <v>1076</v>
      </c>
      <c r="C454" s="192"/>
      <c r="D454" s="192"/>
      <c r="E454" s="252" t="e">
        <f t="shared" si="6"/>
        <v>#DIV/0!</v>
      </c>
    </row>
    <row r="455" spans="1:5" ht="12.75">
      <c r="A455" s="250" t="s">
        <v>1077</v>
      </c>
      <c r="B455" s="251" t="s">
        <v>1078</v>
      </c>
      <c r="C455" s="192"/>
      <c r="D455" s="192"/>
      <c r="E455" s="252" t="e">
        <f t="shared" si="6"/>
        <v>#DIV/0!</v>
      </c>
    </row>
    <row r="456" spans="1:5" ht="12.75">
      <c r="A456" s="250" t="s">
        <v>1079</v>
      </c>
      <c r="B456" s="251" t="s">
        <v>1080</v>
      </c>
      <c r="C456" s="192"/>
      <c r="D456" s="192"/>
      <c r="E456" s="252" t="e">
        <f t="shared" si="6"/>
        <v>#DIV/0!</v>
      </c>
    </row>
    <row r="457" spans="1:5" ht="12.75">
      <c r="A457" s="250" t="s">
        <v>1081</v>
      </c>
      <c r="B457" s="251" t="s">
        <v>1082</v>
      </c>
      <c r="C457" s="192"/>
      <c r="D457" s="192"/>
      <c r="E457" s="252" t="e">
        <f t="shared" ref="E457:E520" si="7">D457/C457*100</f>
        <v>#DIV/0!</v>
      </c>
    </row>
    <row r="458" spans="1:5" ht="12.75">
      <c r="A458" s="250" t="s">
        <v>1083</v>
      </c>
      <c r="B458" s="251" t="s">
        <v>1084</v>
      </c>
      <c r="C458" s="192"/>
      <c r="D458" s="192"/>
      <c r="E458" s="252" t="e">
        <f t="shared" si="7"/>
        <v>#DIV/0!</v>
      </c>
    </row>
    <row r="459" spans="1:5" ht="12.75">
      <c r="A459" s="250" t="s">
        <v>1085</v>
      </c>
      <c r="B459" s="251" t="s">
        <v>1086</v>
      </c>
      <c r="C459" s="192"/>
      <c r="D459" s="192"/>
      <c r="E459" s="252" t="e">
        <f t="shared" si="7"/>
        <v>#DIV/0!</v>
      </c>
    </row>
    <row r="460" spans="1:5" ht="12.75">
      <c r="A460" s="250" t="s">
        <v>1087</v>
      </c>
      <c r="B460" s="251" t="s">
        <v>1088</v>
      </c>
      <c r="C460" s="192"/>
      <c r="D460" s="192"/>
      <c r="E460" s="252" t="e">
        <f t="shared" si="7"/>
        <v>#DIV/0!</v>
      </c>
    </row>
    <row r="461" spans="1:5" ht="12.75">
      <c r="A461" s="250" t="s">
        <v>1089</v>
      </c>
      <c r="B461" s="251" t="s">
        <v>1090</v>
      </c>
      <c r="C461" s="192"/>
      <c r="D461" s="192"/>
      <c r="E461" s="252" t="e">
        <f t="shared" si="7"/>
        <v>#DIV/0!</v>
      </c>
    </row>
    <row r="462" spans="1:5" ht="12.75">
      <c r="A462" s="250" t="s">
        <v>1091</v>
      </c>
      <c r="B462" s="251" t="s">
        <v>1092</v>
      </c>
      <c r="C462" s="192"/>
      <c r="D462" s="192"/>
      <c r="E462" s="252" t="e">
        <f t="shared" si="7"/>
        <v>#DIV/0!</v>
      </c>
    </row>
    <row r="463" spans="1:5" ht="31.5">
      <c r="A463" s="248">
        <v>10</v>
      </c>
      <c r="B463" s="253" t="s">
        <v>1093</v>
      </c>
      <c r="C463" s="254">
        <f>SUM(C464:C491)</f>
        <v>0</v>
      </c>
      <c r="D463" s="254">
        <f>SUM(D464:D491)</f>
        <v>0</v>
      </c>
      <c r="E463" s="247" t="e">
        <f t="shared" si="7"/>
        <v>#DIV/0!</v>
      </c>
    </row>
    <row r="464" spans="1:5" ht="12.75">
      <c r="A464" s="250" t="s">
        <v>1094</v>
      </c>
      <c r="B464" s="251" t="s">
        <v>1095</v>
      </c>
      <c r="C464" s="192"/>
      <c r="D464" s="192"/>
      <c r="E464" s="252" t="e">
        <f t="shared" si="7"/>
        <v>#DIV/0!</v>
      </c>
    </row>
    <row r="465" spans="1:5" ht="12.75">
      <c r="A465" s="250" t="s">
        <v>1096</v>
      </c>
      <c r="B465" s="251" t="s">
        <v>1097</v>
      </c>
      <c r="C465" s="192"/>
      <c r="D465" s="192"/>
      <c r="E465" s="252" t="e">
        <f t="shared" si="7"/>
        <v>#DIV/0!</v>
      </c>
    </row>
    <row r="466" spans="1:5" ht="12.75">
      <c r="A466" s="250" t="s">
        <v>1098</v>
      </c>
      <c r="B466" s="259" t="s">
        <v>1099</v>
      </c>
      <c r="C466" s="192"/>
      <c r="D466" s="192"/>
      <c r="E466" s="252" t="e">
        <f t="shared" si="7"/>
        <v>#DIV/0!</v>
      </c>
    </row>
    <row r="467" spans="1:5" ht="12.75">
      <c r="A467" s="250" t="s">
        <v>1100</v>
      </c>
      <c r="B467" s="259" t="s">
        <v>1101</v>
      </c>
      <c r="C467" s="192"/>
      <c r="D467" s="192"/>
      <c r="E467" s="252" t="e">
        <f t="shared" si="7"/>
        <v>#DIV/0!</v>
      </c>
    </row>
    <row r="468" spans="1:5" ht="12.75">
      <c r="A468" s="250" t="s">
        <v>1102</v>
      </c>
      <c r="B468" s="251" t="s">
        <v>1103</v>
      </c>
      <c r="C468" s="192"/>
      <c r="D468" s="192"/>
      <c r="E468" s="252" t="e">
        <f t="shared" si="7"/>
        <v>#DIV/0!</v>
      </c>
    </row>
    <row r="469" spans="1:5" ht="12.75">
      <c r="A469" s="250" t="s">
        <v>1104</v>
      </c>
      <c r="B469" s="259" t="s">
        <v>1105</v>
      </c>
      <c r="C469" s="192"/>
      <c r="D469" s="192"/>
      <c r="E469" s="252" t="e">
        <f t="shared" si="7"/>
        <v>#DIV/0!</v>
      </c>
    </row>
    <row r="470" spans="1:5" ht="12.75">
      <c r="A470" s="250" t="s">
        <v>1106</v>
      </c>
      <c r="B470" s="259" t="s">
        <v>1107</v>
      </c>
      <c r="C470" s="192"/>
      <c r="D470" s="192"/>
      <c r="E470" s="252" t="e">
        <f t="shared" si="7"/>
        <v>#DIV/0!</v>
      </c>
    </row>
    <row r="471" spans="1:5" ht="12.75">
      <c r="A471" s="250" t="s">
        <v>1108</v>
      </c>
      <c r="B471" s="259" t="s">
        <v>1109</v>
      </c>
      <c r="C471" s="192"/>
      <c r="D471" s="192"/>
      <c r="E471" s="252" t="e">
        <f t="shared" si="7"/>
        <v>#DIV/0!</v>
      </c>
    </row>
    <row r="472" spans="1:5" ht="12.75">
      <c r="A472" s="250" t="s">
        <v>1110</v>
      </c>
      <c r="B472" s="259" t="s">
        <v>1111</v>
      </c>
      <c r="C472" s="192"/>
      <c r="D472" s="192"/>
      <c r="E472" s="252" t="e">
        <f t="shared" si="7"/>
        <v>#DIV/0!</v>
      </c>
    </row>
    <row r="473" spans="1:5" ht="12.75">
      <c r="A473" s="250" t="s">
        <v>1112</v>
      </c>
      <c r="B473" s="259" t="s">
        <v>1113</v>
      </c>
      <c r="C473" s="192"/>
      <c r="D473" s="192"/>
      <c r="E473" s="252" t="e">
        <f t="shared" si="7"/>
        <v>#DIV/0!</v>
      </c>
    </row>
    <row r="474" spans="1:5" ht="12.75">
      <c r="A474" s="250" t="s">
        <v>1114</v>
      </c>
      <c r="B474" s="259" t="s">
        <v>1115</v>
      </c>
      <c r="C474" s="192"/>
      <c r="D474" s="192"/>
      <c r="E474" s="252" t="e">
        <f t="shared" si="7"/>
        <v>#DIV/0!</v>
      </c>
    </row>
    <row r="475" spans="1:5" ht="12.75">
      <c r="A475" s="250" t="s">
        <v>1116</v>
      </c>
      <c r="B475" s="251" t="s">
        <v>1117</v>
      </c>
      <c r="C475" s="192"/>
      <c r="D475" s="192"/>
      <c r="E475" s="252" t="e">
        <f t="shared" si="7"/>
        <v>#DIV/0!</v>
      </c>
    </row>
    <row r="476" spans="1:5" ht="12.75">
      <c r="A476" s="250" t="s">
        <v>1118</v>
      </c>
      <c r="B476" s="251" t="s">
        <v>1119</v>
      </c>
      <c r="C476" s="192"/>
      <c r="D476" s="192"/>
      <c r="E476" s="252" t="e">
        <f t="shared" si="7"/>
        <v>#DIV/0!</v>
      </c>
    </row>
    <row r="477" spans="1:5" ht="22.5">
      <c r="A477" s="250" t="s">
        <v>1120</v>
      </c>
      <c r="B477" s="259" t="s">
        <v>1121</v>
      </c>
      <c r="C477" s="192"/>
      <c r="D477" s="192"/>
      <c r="E477" s="252" t="e">
        <f t="shared" si="7"/>
        <v>#DIV/0!</v>
      </c>
    </row>
    <row r="478" spans="1:5" ht="22.5">
      <c r="A478" s="250" t="s">
        <v>1122</v>
      </c>
      <c r="B478" s="259" t="s">
        <v>1123</v>
      </c>
      <c r="C478" s="192"/>
      <c r="D478" s="192"/>
      <c r="E478" s="252" t="e">
        <f t="shared" si="7"/>
        <v>#DIV/0!</v>
      </c>
    </row>
    <row r="479" spans="1:5" ht="12.75">
      <c r="A479" s="250" t="s">
        <v>1124</v>
      </c>
      <c r="B479" s="259" t="s">
        <v>1125</v>
      </c>
      <c r="C479" s="192"/>
      <c r="D479" s="192"/>
      <c r="E479" s="252" t="e">
        <f t="shared" si="7"/>
        <v>#DIV/0!</v>
      </c>
    </row>
    <row r="480" spans="1:5" ht="12.75">
      <c r="A480" s="250" t="s">
        <v>1126</v>
      </c>
      <c r="B480" s="259" t="s">
        <v>1127</v>
      </c>
      <c r="C480" s="192"/>
      <c r="D480" s="192"/>
      <c r="E480" s="252" t="e">
        <f t="shared" si="7"/>
        <v>#DIV/0!</v>
      </c>
    </row>
    <row r="481" spans="1:5" ht="12.75">
      <c r="A481" s="250" t="s">
        <v>1128</v>
      </c>
      <c r="B481" s="259" t="s">
        <v>1129</v>
      </c>
      <c r="C481" s="192"/>
      <c r="D481" s="192"/>
      <c r="E481" s="252" t="e">
        <f t="shared" si="7"/>
        <v>#DIV/0!</v>
      </c>
    </row>
    <row r="482" spans="1:5" ht="12.75">
      <c r="A482" s="250" t="s">
        <v>1130</v>
      </c>
      <c r="B482" s="259" t="s">
        <v>1131</v>
      </c>
      <c r="C482" s="192"/>
      <c r="D482" s="192"/>
      <c r="E482" s="252" t="e">
        <f t="shared" si="7"/>
        <v>#DIV/0!</v>
      </c>
    </row>
    <row r="483" spans="1:5" ht="12.75">
      <c r="A483" s="250" t="s">
        <v>1132</v>
      </c>
      <c r="B483" s="251" t="s">
        <v>1133</v>
      </c>
      <c r="C483" s="192"/>
      <c r="D483" s="192"/>
      <c r="E483" s="252" t="e">
        <f t="shared" si="7"/>
        <v>#DIV/0!</v>
      </c>
    </row>
    <row r="484" spans="1:5" ht="12.75">
      <c r="A484" s="250" t="s">
        <v>1134</v>
      </c>
      <c r="B484" s="251" t="s">
        <v>1135</v>
      </c>
      <c r="C484" s="192"/>
      <c r="D484" s="192"/>
      <c r="E484" s="252" t="e">
        <f t="shared" si="7"/>
        <v>#DIV/0!</v>
      </c>
    </row>
    <row r="485" spans="1:5" ht="12.75">
      <c r="A485" s="250" t="s">
        <v>1136</v>
      </c>
      <c r="B485" s="251" t="s">
        <v>1137</v>
      </c>
      <c r="C485" s="192"/>
      <c r="D485" s="192"/>
      <c r="E485" s="252" t="e">
        <f t="shared" si="7"/>
        <v>#DIV/0!</v>
      </c>
    </row>
    <row r="486" spans="1:5" ht="12.75">
      <c r="A486" s="250" t="s">
        <v>1138</v>
      </c>
      <c r="B486" s="251" t="s">
        <v>1139</v>
      </c>
      <c r="C486" s="192"/>
      <c r="D486" s="192"/>
      <c r="E486" s="252" t="e">
        <f t="shared" si="7"/>
        <v>#DIV/0!</v>
      </c>
    </row>
    <row r="487" spans="1:5" ht="12.75">
      <c r="A487" s="250" t="s">
        <v>1140</v>
      </c>
      <c r="B487" s="251" t="s">
        <v>1141</v>
      </c>
      <c r="C487" s="192"/>
      <c r="D487" s="192"/>
      <c r="E487" s="252" t="e">
        <f t="shared" si="7"/>
        <v>#DIV/0!</v>
      </c>
    </row>
    <row r="488" spans="1:5" ht="12.75">
      <c r="A488" s="250" t="s">
        <v>1142</v>
      </c>
      <c r="B488" s="259" t="s">
        <v>1143</v>
      </c>
      <c r="C488" s="192"/>
      <c r="D488" s="192"/>
      <c r="E488" s="252" t="e">
        <f t="shared" si="7"/>
        <v>#DIV/0!</v>
      </c>
    </row>
    <row r="489" spans="1:5" ht="12.75">
      <c r="A489" s="250" t="s">
        <v>1144</v>
      </c>
      <c r="B489" s="259" t="s">
        <v>1145</v>
      </c>
      <c r="C489" s="192"/>
      <c r="D489" s="192"/>
      <c r="E489" s="252" t="e">
        <f t="shared" si="7"/>
        <v>#DIV/0!</v>
      </c>
    </row>
    <row r="490" spans="1:5" ht="12.75">
      <c r="A490" s="250" t="s">
        <v>1146</v>
      </c>
      <c r="B490" s="251" t="s">
        <v>1147</v>
      </c>
      <c r="C490" s="192"/>
      <c r="D490" s="192"/>
      <c r="E490" s="252" t="e">
        <f t="shared" si="7"/>
        <v>#DIV/0!</v>
      </c>
    </row>
    <row r="491" spans="1:5" ht="12.75">
      <c r="A491" s="250" t="s">
        <v>1148</v>
      </c>
      <c r="B491" s="251" t="s">
        <v>1149</v>
      </c>
      <c r="C491" s="192"/>
      <c r="D491" s="192"/>
      <c r="E491" s="252" t="e">
        <f t="shared" si="7"/>
        <v>#DIV/0!</v>
      </c>
    </row>
    <row r="492" spans="1:5" ht="18">
      <c r="A492" s="248">
        <v>11</v>
      </c>
      <c r="B492" s="253" t="s">
        <v>1150</v>
      </c>
      <c r="C492" s="254">
        <f>SUM(C493:C529)</f>
        <v>0</v>
      </c>
      <c r="D492" s="254">
        <f>SUM(D493:D529)</f>
        <v>0</v>
      </c>
      <c r="E492" s="247" t="e">
        <f t="shared" si="7"/>
        <v>#DIV/0!</v>
      </c>
    </row>
    <row r="493" spans="1:5" ht="12.75">
      <c r="A493" s="250" t="s">
        <v>1151</v>
      </c>
      <c r="B493" s="251" t="s">
        <v>1152</v>
      </c>
      <c r="C493" s="192"/>
      <c r="D493" s="192"/>
      <c r="E493" s="252" t="e">
        <f t="shared" si="7"/>
        <v>#DIV/0!</v>
      </c>
    </row>
    <row r="494" spans="1:5" ht="12.75">
      <c r="A494" s="250" t="s">
        <v>1153</v>
      </c>
      <c r="B494" s="251" t="s">
        <v>1154</v>
      </c>
      <c r="C494" s="192"/>
      <c r="D494" s="192"/>
      <c r="E494" s="252" t="e">
        <f t="shared" si="7"/>
        <v>#DIV/0!</v>
      </c>
    </row>
    <row r="495" spans="1:5" ht="12.75">
      <c r="A495" s="250" t="s">
        <v>1155</v>
      </c>
      <c r="B495" s="251" t="s">
        <v>1156</v>
      </c>
      <c r="C495" s="192"/>
      <c r="D495" s="192"/>
      <c r="E495" s="252" t="e">
        <f t="shared" si="7"/>
        <v>#DIV/0!</v>
      </c>
    </row>
    <row r="496" spans="1:5" ht="12.75">
      <c r="A496" s="250" t="s">
        <v>1157</v>
      </c>
      <c r="B496" s="251" t="s">
        <v>1158</v>
      </c>
      <c r="C496" s="192"/>
      <c r="D496" s="192"/>
      <c r="E496" s="252" t="e">
        <f t="shared" si="7"/>
        <v>#DIV/0!</v>
      </c>
    </row>
    <row r="497" spans="1:5" ht="22.5">
      <c r="A497" s="250" t="s">
        <v>1159</v>
      </c>
      <c r="B497" s="251" t="s">
        <v>1160</v>
      </c>
      <c r="C497" s="192"/>
      <c r="D497" s="192"/>
      <c r="E497" s="252" t="e">
        <f t="shared" si="7"/>
        <v>#DIV/0!</v>
      </c>
    </row>
    <row r="498" spans="1:5" ht="22.5">
      <c r="A498" s="250" t="s">
        <v>1161</v>
      </c>
      <c r="B498" s="251" t="s">
        <v>1162</v>
      </c>
      <c r="C498" s="192"/>
      <c r="D498" s="192"/>
      <c r="E498" s="252" t="e">
        <f t="shared" si="7"/>
        <v>#DIV/0!</v>
      </c>
    </row>
    <row r="499" spans="1:5" ht="22.5">
      <c r="A499" s="250" t="s">
        <v>1163</v>
      </c>
      <c r="B499" s="251" t="s">
        <v>1164</v>
      </c>
      <c r="C499" s="192"/>
      <c r="D499" s="192"/>
      <c r="E499" s="252" t="e">
        <f t="shared" si="7"/>
        <v>#DIV/0!</v>
      </c>
    </row>
    <row r="500" spans="1:5" ht="12.75">
      <c r="A500" s="250" t="s">
        <v>1165</v>
      </c>
      <c r="B500" s="251" t="s">
        <v>1166</v>
      </c>
      <c r="C500" s="192"/>
      <c r="D500" s="192"/>
      <c r="E500" s="252" t="e">
        <f t="shared" si="7"/>
        <v>#DIV/0!</v>
      </c>
    </row>
    <row r="501" spans="1:5" ht="12.75">
      <c r="A501" s="250" t="s">
        <v>1167</v>
      </c>
      <c r="B501" s="251" t="s">
        <v>1168</v>
      </c>
      <c r="C501" s="192"/>
      <c r="D501" s="192"/>
      <c r="E501" s="252" t="e">
        <f t="shared" si="7"/>
        <v>#DIV/0!</v>
      </c>
    </row>
    <row r="502" spans="1:5" ht="12.75">
      <c r="A502" s="250" t="s">
        <v>1169</v>
      </c>
      <c r="B502" s="251" t="s">
        <v>1170</v>
      </c>
      <c r="C502" s="192"/>
      <c r="D502" s="192"/>
      <c r="E502" s="252" t="e">
        <f t="shared" si="7"/>
        <v>#DIV/0!</v>
      </c>
    </row>
    <row r="503" spans="1:5" ht="12.75">
      <c r="A503" s="250" t="s">
        <v>1171</v>
      </c>
      <c r="B503" s="251" t="s">
        <v>1172</v>
      </c>
      <c r="C503" s="192"/>
      <c r="D503" s="192"/>
      <c r="E503" s="252" t="e">
        <f t="shared" si="7"/>
        <v>#DIV/0!</v>
      </c>
    </row>
    <row r="504" spans="1:5" ht="12.75">
      <c r="A504" s="250" t="s">
        <v>1173</v>
      </c>
      <c r="B504" s="251" t="s">
        <v>1174</v>
      </c>
      <c r="C504" s="192"/>
      <c r="D504" s="192"/>
      <c r="E504" s="252" t="e">
        <f t="shared" si="7"/>
        <v>#DIV/0!</v>
      </c>
    </row>
    <row r="505" spans="1:5" ht="12.75">
      <c r="A505" s="250" t="s">
        <v>1175</v>
      </c>
      <c r="B505" s="251" t="s">
        <v>1176</v>
      </c>
      <c r="C505" s="192"/>
      <c r="D505" s="192"/>
      <c r="E505" s="252" t="e">
        <f t="shared" si="7"/>
        <v>#DIV/0!</v>
      </c>
    </row>
    <row r="506" spans="1:5" ht="12.75">
      <c r="A506" s="250" t="s">
        <v>1177</v>
      </c>
      <c r="B506" s="251" t="s">
        <v>1178</v>
      </c>
      <c r="C506" s="192"/>
      <c r="D506" s="192"/>
      <c r="E506" s="252" t="e">
        <f t="shared" si="7"/>
        <v>#DIV/0!</v>
      </c>
    </row>
    <row r="507" spans="1:5" ht="12.75">
      <c r="A507" s="250" t="s">
        <v>1179</v>
      </c>
      <c r="B507" s="251" t="s">
        <v>1180</v>
      </c>
      <c r="C507" s="192"/>
      <c r="D507" s="192"/>
      <c r="E507" s="252" t="e">
        <f t="shared" si="7"/>
        <v>#DIV/0!</v>
      </c>
    </row>
    <row r="508" spans="1:5" ht="12.75">
      <c r="A508" s="250" t="s">
        <v>1181</v>
      </c>
      <c r="B508" s="251" t="s">
        <v>1182</v>
      </c>
      <c r="C508" s="192"/>
      <c r="D508" s="192"/>
      <c r="E508" s="252" t="e">
        <f t="shared" si="7"/>
        <v>#DIV/0!</v>
      </c>
    </row>
    <row r="509" spans="1:5" ht="12.75">
      <c r="A509" s="250" t="s">
        <v>1183</v>
      </c>
      <c r="B509" s="251" t="s">
        <v>1184</v>
      </c>
      <c r="C509" s="192"/>
      <c r="D509" s="192"/>
      <c r="E509" s="252" t="e">
        <f t="shared" si="7"/>
        <v>#DIV/0!</v>
      </c>
    </row>
    <row r="510" spans="1:5" ht="12.75">
      <c r="A510" s="250" t="s">
        <v>1185</v>
      </c>
      <c r="B510" s="251" t="s">
        <v>1186</v>
      </c>
      <c r="C510" s="192"/>
      <c r="D510" s="192"/>
      <c r="E510" s="252" t="e">
        <f t="shared" si="7"/>
        <v>#DIV/0!</v>
      </c>
    </row>
    <row r="511" spans="1:5" ht="12.75">
      <c r="A511" s="250" t="s">
        <v>1187</v>
      </c>
      <c r="B511" s="251" t="s">
        <v>1188</v>
      </c>
      <c r="C511" s="192"/>
      <c r="D511" s="192"/>
      <c r="E511" s="252" t="e">
        <f t="shared" si="7"/>
        <v>#DIV/0!</v>
      </c>
    </row>
    <row r="512" spans="1:5" ht="12.75">
      <c r="A512" s="250" t="s">
        <v>1189</v>
      </c>
      <c r="B512" s="251" t="s">
        <v>1190</v>
      </c>
      <c r="C512" s="192"/>
      <c r="D512" s="192"/>
      <c r="E512" s="252" t="e">
        <f t="shared" si="7"/>
        <v>#DIV/0!</v>
      </c>
    </row>
    <row r="513" spans="1:5" ht="12.75">
      <c r="A513" s="250" t="s">
        <v>1191</v>
      </c>
      <c r="B513" s="251" t="s">
        <v>1192</v>
      </c>
      <c r="C513" s="192"/>
      <c r="D513" s="192"/>
      <c r="E513" s="252" t="e">
        <f t="shared" si="7"/>
        <v>#DIV/0!</v>
      </c>
    </row>
    <row r="514" spans="1:5" ht="12.75">
      <c r="A514" s="250" t="s">
        <v>1193</v>
      </c>
      <c r="B514" s="251" t="s">
        <v>1194</v>
      </c>
      <c r="C514" s="192"/>
      <c r="D514" s="192"/>
      <c r="E514" s="252" t="e">
        <f t="shared" si="7"/>
        <v>#DIV/0!</v>
      </c>
    </row>
    <row r="515" spans="1:5" ht="12.75">
      <c r="A515" s="250" t="s">
        <v>1195</v>
      </c>
      <c r="B515" s="251" t="s">
        <v>1196</v>
      </c>
      <c r="C515" s="192"/>
      <c r="D515" s="192"/>
      <c r="E515" s="252" t="e">
        <f t="shared" si="7"/>
        <v>#DIV/0!</v>
      </c>
    </row>
    <row r="516" spans="1:5" ht="12.75">
      <c r="A516" s="250" t="s">
        <v>1197</v>
      </c>
      <c r="B516" s="251" t="s">
        <v>1198</v>
      </c>
      <c r="C516" s="192"/>
      <c r="D516" s="192"/>
      <c r="E516" s="252" t="e">
        <f t="shared" si="7"/>
        <v>#DIV/0!</v>
      </c>
    </row>
    <row r="517" spans="1:5" ht="12.75">
      <c r="A517" s="250" t="s">
        <v>1199</v>
      </c>
      <c r="B517" s="251" t="s">
        <v>1200</v>
      </c>
      <c r="C517" s="192"/>
      <c r="D517" s="192"/>
      <c r="E517" s="252" t="e">
        <f t="shared" si="7"/>
        <v>#DIV/0!</v>
      </c>
    </row>
    <row r="518" spans="1:5" ht="12.75">
      <c r="A518" s="250" t="s">
        <v>1201</v>
      </c>
      <c r="B518" s="251" t="s">
        <v>1202</v>
      </c>
      <c r="C518" s="192"/>
      <c r="D518" s="192"/>
      <c r="E518" s="252" t="e">
        <f t="shared" si="7"/>
        <v>#DIV/0!</v>
      </c>
    </row>
    <row r="519" spans="1:5" ht="12.75">
      <c r="A519" s="250" t="s">
        <v>1203</v>
      </c>
      <c r="B519" s="251" t="s">
        <v>1204</v>
      </c>
      <c r="C519" s="192"/>
      <c r="D519" s="192"/>
      <c r="E519" s="252" t="e">
        <f t="shared" si="7"/>
        <v>#DIV/0!</v>
      </c>
    </row>
    <row r="520" spans="1:5" ht="12.75">
      <c r="A520" s="250" t="s">
        <v>1205</v>
      </c>
      <c r="B520" s="251" t="s">
        <v>1206</v>
      </c>
      <c r="C520" s="192"/>
      <c r="D520" s="192"/>
      <c r="E520" s="252" t="e">
        <f t="shared" si="7"/>
        <v>#DIV/0!</v>
      </c>
    </row>
    <row r="521" spans="1:5" ht="12.75">
      <c r="A521" s="250" t="s">
        <v>1207</v>
      </c>
      <c r="B521" s="251" t="s">
        <v>1208</v>
      </c>
      <c r="C521" s="192"/>
      <c r="D521" s="192"/>
      <c r="E521" s="252" t="e">
        <f t="shared" ref="E521:E584" si="8">D521/C521*100</f>
        <v>#DIV/0!</v>
      </c>
    </row>
    <row r="522" spans="1:5" ht="12.75">
      <c r="A522" s="250" t="s">
        <v>1209</v>
      </c>
      <c r="B522" s="251" t="s">
        <v>1210</v>
      </c>
      <c r="C522" s="192"/>
      <c r="D522" s="192"/>
      <c r="E522" s="252" t="e">
        <f t="shared" si="8"/>
        <v>#DIV/0!</v>
      </c>
    </row>
    <row r="523" spans="1:5" ht="12.75">
      <c r="A523" s="250" t="s">
        <v>1211</v>
      </c>
      <c r="B523" s="251" t="s">
        <v>1212</v>
      </c>
      <c r="C523" s="192"/>
      <c r="D523" s="192"/>
      <c r="E523" s="252" t="e">
        <f t="shared" si="8"/>
        <v>#DIV/0!</v>
      </c>
    </row>
    <row r="524" spans="1:5" ht="12.75">
      <c r="A524" s="250" t="s">
        <v>1213</v>
      </c>
      <c r="B524" s="251" t="s">
        <v>1214</v>
      </c>
      <c r="C524" s="192"/>
      <c r="D524" s="192"/>
      <c r="E524" s="252" t="e">
        <f t="shared" si="8"/>
        <v>#DIV/0!</v>
      </c>
    </row>
    <row r="525" spans="1:5" ht="12.75">
      <c r="A525" s="250" t="s">
        <v>1215</v>
      </c>
      <c r="B525" s="251" t="s">
        <v>1216</v>
      </c>
      <c r="C525" s="192"/>
      <c r="D525" s="192"/>
      <c r="E525" s="252" t="e">
        <f t="shared" si="8"/>
        <v>#DIV/0!</v>
      </c>
    </row>
    <row r="526" spans="1:5" ht="12.75">
      <c r="A526" s="250" t="s">
        <v>1217</v>
      </c>
      <c r="B526" s="251" t="s">
        <v>1218</v>
      </c>
      <c r="C526" s="192"/>
      <c r="D526" s="192"/>
      <c r="E526" s="252" t="e">
        <f t="shared" si="8"/>
        <v>#DIV/0!</v>
      </c>
    </row>
    <row r="527" spans="1:5" ht="12.75">
      <c r="A527" s="250" t="s">
        <v>1219</v>
      </c>
      <c r="B527" s="251" t="s">
        <v>1220</v>
      </c>
      <c r="C527" s="192"/>
      <c r="D527" s="192"/>
      <c r="E527" s="252" t="e">
        <f t="shared" si="8"/>
        <v>#DIV/0!</v>
      </c>
    </row>
    <row r="528" spans="1:5" ht="12.75">
      <c r="A528" s="250" t="s">
        <v>1221</v>
      </c>
      <c r="B528" s="251" t="s">
        <v>1222</v>
      </c>
      <c r="C528" s="192"/>
      <c r="D528" s="192"/>
      <c r="E528" s="252" t="e">
        <f t="shared" si="8"/>
        <v>#DIV/0!</v>
      </c>
    </row>
    <row r="529" spans="1:5" ht="12.75">
      <c r="A529" s="250" t="s">
        <v>1223</v>
      </c>
      <c r="B529" s="251" t="s">
        <v>1224</v>
      </c>
      <c r="C529" s="192"/>
      <c r="D529" s="192"/>
      <c r="E529" s="252" t="e">
        <f t="shared" si="8"/>
        <v>#DIV/0!</v>
      </c>
    </row>
    <row r="530" spans="1:5" ht="18">
      <c r="A530" s="248">
        <v>12</v>
      </c>
      <c r="B530" s="253" t="s">
        <v>1225</v>
      </c>
      <c r="C530" s="254">
        <f>SUM(C531:C546)</f>
        <v>0</v>
      </c>
      <c r="D530" s="254">
        <f>SUM(D531:D546)</f>
        <v>0</v>
      </c>
      <c r="E530" s="247" t="e">
        <f t="shared" si="8"/>
        <v>#DIV/0!</v>
      </c>
    </row>
    <row r="531" spans="1:5" ht="12.75">
      <c r="A531" s="250" t="s">
        <v>1226</v>
      </c>
      <c r="B531" s="259" t="s">
        <v>1227</v>
      </c>
      <c r="C531" s="192"/>
      <c r="D531" s="192"/>
      <c r="E531" s="252" t="e">
        <f t="shared" si="8"/>
        <v>#DIV/0!</v>
      </c>
    </row>
    <row r="532" spans="1:5" ht="12.75">
      <c r="A532" s="250" t="s">
        <v>1228</v>
      </c>
      <c r="B532" s="259" t="s">
        <v>1229</v>
      </c>
      <c r="C532" s="192"/>
      <c r="D532" s="192"/>
      <c r="E532" s="252" t="e">
        <f t="shared" si="8"/>
        <v>#DIV/0!</v>
      </c>
    </row>
    <row r="533" spans="1:5" ht="12.75">
      <c r="A533" s="250" t="s">
        <v>1230</v>
      </c>
      <c r="B533" s="251" t="s">
        <v>1231</v>
      </c>
      <c r="C533" s="192"/>
      <c r="D533" s="192"/>
      <c r="E533" s="252" t="e">
        <f t="shared" si="8"/>
        <v>#DIV/0!</v>
      </c>
    </row>
    <row r="534" spans="1:5" ht="12.75">
      <c r="A534" s="250" t="s">
        <v>1232</v>
      </c>
      <c r="B534" s="251" t="s">
        <v>1233</v>
      </c>
      <c r="C534" s="192"/>
      <c r="D534" s="192"/>
      <c r="E534" s="252" t="e">
        <f t="shared" si="8"/>
        <v>#DIV/0!</v>
      </c>
    </row>
    <row r="535" spans="1:5" ht="12.75">
      <c r="A535" s="250" t="s">
        <v>1234</v>
      </c>
      <c r="B535" s="251" t="s">
        <v>1235</v>
      </c>
      <c r="C535" s="192"/>
      <c r="D535" s="192"/>
      <c r="E535" s="252" t="e">
        <f t="shared" si="8"/>
        <v>#DIV/0!</v>
      </c>
    </row>
    <row r="536" spans="1:5" ht="12.75">
      <c r="A536" s="250" t="s">
        <v>1236</v>
      </c>
      <c r="B536" s="251" t="s">
        <v>1237</v>
      </c>
      <c r="C536" s="192"/>
      <c r="D536" s="192"/>
      <c r="E536" s="252" t="e">
        <f t="shared" si="8"/>
        <v>#DIV/0!</v>
      </c>
    </row>
    <row r="537" spans="1:5" ht="12.75">
      <c r="A537" s="250" t="s">
        <v>1238</v>
      </c>
      <c r="B537" s="251" t="s">
        <v>1239</v>
      </c>
      <c r="C537" s="192"/>
      <c r="D537" s="192"/>
      <c r="E537" s="252" t="e">
        <f t="shared" si="8"/>
        <v>#DIV/0!</v>
      </c>
    </row>
    <row r="538" spans="1:5" ht="12.75">
      <c r="A538" s="250" t="s">
        <v>1240</v>
      </c>
      <c r="B538" s="251" t="s">
        <v>1241</v>
      </c>
      <c r="C538" s="192"/>
      <c r="D538" s="192"/>
      <c r="E538" s="252" t="e">
        <f t="shared" si="8"/>
        <v>#DIV/0!</v>
      </c>
    </row>
    <row r="539" spans="1:5" ht="12.75">
      <c r="A539" s="250" t="s">
        <v>1242</v>
      </c>
      <c r="B539" s="251" t="s">
        <v>1243</v>
      </c>
      <c r="C539" s="192"/>
      <c r="D539" s="192"/>
      <c r="E539" s="252" t="e">
        <f t="shared" si="8"/>
        <v>#DIV/0!</v>
      </c>
    </row>
    <row r="540" spans="1:5" ht="12.75">
      <c r="A540" s="250" t="s">
        <v>1244</v>
      </c>
      <c r="B540" s="251" t="s">
        <v>1245</v>
      </c>
      <c r="C540" s="192"/>
      <c r="D540" s="192"/>
      <c r="E540" s="252" t="e">
        <f t="shared" si="8"/>
        <v>#DIV/0!</v>
      </c>
    </row>
    <row r="541" spans="1:5" ht="12.75">
      <c r="A541" s="250" t="s">
        <v>1246</v>
      </c>
      <c r="B541" s="251" t="s">
        <v>1247</v>
      </c>
      <c r="C541" s="192"/>
      <c r="D541" s="192"/>
      <c r="E541" s="252" t="e">
        <f t="shared" si="8"/>
        <v>#DIV/0!</v>
      </c>
    </row>
    <row r="542" spans="1:5" ht="12.75">
      <c r="A542" s="250" t="s">
        <v>1248</v>
      </c>
      <c r="B542" s="251" t="s">
        <v>1249</v>
      </c>
      <c r="C542" s="192"/>
      <c r="D542" s="192"/>
      <c r="E542" s="252" t="e">
        <f t="shared" si="8"/>
        <v>#DIV/0!</v>
      </c>
    </row>
    <row r="543" spans="1:5" ht="12.75">
      <c r="A543" s="250" t="s">
        <v>1250</v>
      </c>
      <c r="B543" s="259" t="s">
        <v>1251</v>
      </c>
      <c r="C543" s="192"/>
      <c r="D543" s="192"/>
      <c r="E543" s="252" t="e">
        <f t="shared" si="8"/>
        <v>#DIV/0!</v>
      </c>
    </row>
    <row r="544" spans="1:5" ht="12.75">
      <c r="A544" s="250" t="s">
        <v>1252</v>
      </c>
      <c r="B544" s="251" t="s">
        <v>1253</v>
      </c>
      <c r="C544" s="192"/>
      <c r="D544" s="192"/>
      <c r="E544" s="252" t="e">
        <f t="shared" si="8"/>
        <v>#DIV/0!</v>
      </c>
    </row>
    <row r="545" spans="1:5" ht="12.75">
      <c r="A545" s="250" t="s">
        <v>1254</v>
      </c>
      <c r="B545" s="251" t="s">
        <v>1255</v>
      </c>
      <c r="C545" s="192"/>
      <c r="D545" s="192"/>
      <c r="E545" s="252" t="e">
        <f t="shared" si="8"/>
        <v>#DIV/0!</v>
      </c>
    </row>
    <row r="546" spans="1:5" ht="12.75">
      <c r="A546" s="250" t="s">
        <v>1256</v>
      </c>
      <c r="B546" s="251" t="s">
        <v>1257</v>
      </c>
      <c r="C546" s="192"/>
      <c r="D546" s="192"/>
      <c r="E546" s="252" t="e">
        <f t="shared" si="8"/>
        <v>#DIV/0!</v>
      </c>
    </row>
    <row r="547" spans="1:5" ht="18">
      <c r="A547" s="248">
        <v>13</v>
      </c>
      <c r="B547" s="253" t="s">
        <v>1258</v>
      </c>
      <c r="C547" s="254">
        <f>SUM(C548:C565)</f>
        <v>0</v>
      </c>
      <c r="D547" s="254">
        <f>SUM(D548:D565)</f>
        <v>0</v>
      </c>
      <c r="E547" s="247" t="e">
        <f t="shared" si="8"/>
        <v>#DIV/0!</v>
      </c>
    </row>
    <row r="548" spans="1:5" ht="12.75">
      <c r="A548" s="250" t="s">
        <v>1259</v>
      </c>
      <c r="B548" s="251" t="s">
        <v>1260</v>
      </c>
      <c r="C548" s="192"/>
      <c r="D548" s="192"/>
      <c r="E548" s="252" t="e">
        <f t="shared" si="8"/>
        <v>#DIV/0!</v>
      </c>
    </row>
    <row r="549" spans="1:5" ht="12.75">
      <c r="A549" s="250" t="s">
        <v>1261</v>
      </c>
      <c r="B549" s="251" t="s">
        <v>1262</v>
      </c>
      <c r="C549" s="192"/>
      <c r="D549" s="192"/>
      <c r="E549" s="252" t="e">
        <f t="shared" si="8"/>
        <v>#DIV/0!</v>
      </c>
    </row>
    <row r="550" spans="1:5" ht="12.75">
      <c r="A550" s="250" t="s">
        <v>1263</v>
      </c>
      <c r="B550" s="251" t="s">
        <v>1264</v>
      </c>
      <c r="C550" s="192"/>
      <c r="D550" s="192"/>
      <c r="E550" s="252" t="e">
        <f t="shared" si="8"/>
        <v>#DIV/0!</v>
      </c>
    </row>
    <row r="551" spans="1:5" ht="22.5">
      <c r="A551" s="250" t="s">
        <v>1265</v>
      </c>
      <c r="B551" s="251" t="s">
        <v>1266</v>
      </c>
      <c r="C551" s="192"/>
      <c r="D551" s="192"/>
      <c r="E551" s="252" t="e">
        <f t="shared" si="8"/>
        <v>#DIV/0!</v>
      </c>
    </row>
    <row r="552" spans="1:5" ht="22.5">
      <c r="A552" s="250" t="s">
        <v>1267</v>
      </c>
      <c r="B552" s="251" t="s">
        <v>1268</v>
      </c>
      <c r="C552" s="192"/>
      <c r="D552" s="192"/>
      <c r="E552" s="252" t="e">
        <f t="shared" si="8"/>
        <v>#DIV/0!</v>
      </c>
    </row>
    <row r="553" spans="1:5" ht="12.75">
      <c r="A553" s="250" t="s">
        <v>1269</v>
      </c>
      <c r="B553" s="251" t="s">
        <v>1270</v>
      </c>
      <c r="C553" s="192"/>
      <c r="D553" s="192"/>
      <c r="E553" s="252" t="e">
        <f t="shared" si="8"/>
        <v>#DIV/0!</v>
      </c>
    </row>
    <row r="554" spans="1:5" ht="22.5">
      <c r="A554" s="250" t="s">
        <v>1271</v>
      </c>
      <c r="B554" s="251" t="s">
        <v>1272</v>
      </c>
      <c r="C554" s="192"/>
      <c r="D554" s="192"/>
      <c r="E554" s="252" t="e">
        <f t="shared" si="8"/>
        <v>#DIV/0!</v>
      </c>
    </row>
    <row r="555" spans="1:5" ht="12.75">
      <c r="A555" s="250" t="s">
        <v>1273</v>
      </c>
      <c r="B555" s="251" t="s">
        <v>1274</v>
      </c>
      <c r="C555" s="192"/>
      <c r="D555" s="192"/>
      <c r="E555" s="252" t="e">
        <f t="shared" si="8"/>
        <v>#DIV/0!</v>
      </c>
    </row>
    <row r="556" spans="1:5" ht="12.75">
      <c r="A556" s="250" t="s">
        <v>1275</v>
      </c>
      <c r="B556" s="251" t="s">
        <v>1276</v>
      </c>
      <c r="C556" s="192"/>
      <c r="D556" s="192"/>
      <c r="E556" s="252" t="e">
        <f t="shared" si="8"/>
        <v>#DIV/0!</v>
      </c>
    </row>
    <row r="557" spans="1:5" ht="12.75">
      <c r="A557" s="250" t="s">
        <v>1277</v>
      </c>
      <c r="B557" s="251" t="s">
        <v>1278</v>
      </c>
      <c r="C557" s="192"/>
      <c r="D557" s="192"/>
      <c r="E557" s="252" t="e">
        <f t="shared" si="8"/>
        <v>#DIV/0!</v>
      </c>
    </row>
    <row r="558" spans="1:5" ht="12.75">
      <c r="A558" s="250" t="s">
        <v>1279</v>
      </c>
      <c r="B558" s="251" t="s">
        <v>1280</v>
      </c>
      <c r="C558" s="192"/>
      <c r="D558" s="192"/>
      <c r="E558" s="252" t="e">
        <f t="shared" si="8"/>
        <v>#DIV/0!</v>
      </c>
    </row>
    <row r="559" spans="1:5" ht="12.75">
      <c r="A559" s="250" t="s">
        <v>1281</v>
      </c>
      <c r="B559" s="251" t="s">
        <v>1282</v>
      </c>
      <c r="C559" s="192"/>
      <c r="D559" s="192"/>
      <c r="E559" s="252" t="e">
        <f t="shared" si="8"/>
        <v>#DIV/0!</v>
      </c>
    </row>
    <row r="560" spans="1:5" ht="12.75">
      <c r="A560" s="256" t="s">
        <v>1283</v>
      </c>
      <c r="B560" s="259" t="s">
        <v>1284</v>
      </c>
      <c r="C560" s="192"/>
      <c r="D560" s="192"/>
      <c r="E560" s="252" t="e">
        <f t="shared" si="8"/>
        <v>#DIV/0!</v>
      </c>
    </row>
    <row r="561" spans="1:5" ht="12.75">
      <c r="A561" s="256" t="s">
        <v>1285</v>
      </c>
      <c r="B561" s="259" t="s">
        <v>1286</v>
      </c>
      <c r="C561" s="192"/>
      <c r="D561" s="192"/>
      <c r="E561" s="252" t="e">
        <f t="shared" si="8"/>
        <v>#DIV/0!</v>
      </c>
    </row>
    <row r="562" spans="1:5" ht="12.75">
      <c r="A562" s="250" t="s">
        <v>1287</v>
      </c>
      <c r="B562" s="251" t="s">
        <v>1288</v>
      </c>
      <c r="C562" s="192"/>
      <c r="D562" s="192"/>
      <c r="E562" s="252" t="e">
        <f t="shared" si="8"/>
        <v>#DIV/0!</v>
      </c>
    </row>
    <row r="563" spans="1:5" ht="12.75">
      <c r="A563" s="250" t="s">
        <v>1289</v>
      </c>
      <c r="B563" s="251" t="s">
        <v>1290</v>
      </c>
      <c r="C563" s="192"/>
      <c r="D563" s="192"/>
      <c r="E563" s="252" t="e">
        <f t="shared" si="8"/>
        <v>#DIV/0!</v>
      </c>
    </row>
    <row r="564" spans="1:5" ht="12.75">
      <c r="A564" s="250" t="s">
        <v>1291</v>
      </c>
      <c r="B564" s="251" t="s">
        <v>1292</v>
      </c>
      <c r="C564" s="192"/>
      <c r="D564" s="192"/>
      <c r="E564" s="252" t="e">
        <f t="shared" si="8"/>
        <v>#DIV/0!</v>
      </c>
    </row>
    <row r="565" spans="1:5" ht="12.75">
      <c r="A565" s="250" t="s">
        <v>1293</v>
      </c>
      <c r="B565" s="259" t="s">
        <v>1294</v>
      </c>
      <c r="C565" s="192"/>
      <c r="D565" s="192"/>
      <c r="E565" s="252" t="e">
        <f t="shared" si="8"/>
        <v>#DIV/0!</v>
      </c>
    </row>
    <row r="566" spans="1:5" ht="18">
      <c r="A566" s="248">
        <v>14</v>
      </c>
      <c r="B566" s="253" t="s">
        <v>1295</v>
      </c>
      <c r="C566" s="254">
        <f>SUM(C567:C580)</f>
        <v>0</v>
      </c>
      <c r="D566" s="254">
        <f>SUM(D567:D580)</f>
        <v>0</v>
      </c>
      <c r="E566" s="247" t="e">
        <f t="shared" si="8"/>
        <v>#DIV/0!</v>
      </c>
    </row>
    <row r="567" spans="1:5" ht="12.75">
      <c r="A567" s="250" t="s">
        <v>1296</v>
      </c>
      <c r="B567" s="251" t="s">
        <v>1297</v>
      </c>
      <c r="C567" s="192"/>
      <c r="D567" s="192"/>
      <c r="E567" s="252" t="e">
        <f t="shared" si="8"/>
        <v>#DIV/0!</v>
      </c>
    </row>
    <row r="568" spans="1:5" ht="12.75">
      <c r="A568" s="250" t="s">
        <v>1298</v>
      </c>
      <c r="B568" s="251" t="s">
        <v>1299</v>
      </c>
      <c r="C568" s="192"/>
      <c r="D568" s="192"/>
      <c r="E568" s="252" t="e">
        <f t="shared" si="8"/>
        <v>#DIV/0!</v>
      </c>
    </row>
    <row r="569" spans="1:5" ht="12.75">
      <c r="A569" s="250" t="s">
        <v>1300</v>
      </c>
      <c r="B569" s="251" t="s">
        <v>1301</v>
      </c>
      <c r="C569" s="192"/>
      <c r="D569" s="192"/>
      <c r="E569" s="252" t="e">
        <f t="shared" si="8"/>
        <v>#DIV/0!</v>
      </c>
    </row>
    <row r="570" spans="1:5" ht="12.75">
      <c r="A570" s="250" t="s">
        <v>1302</v>
      </c>
      <c r="B570" s="251" t="s">
        <v>1303</v>
      </c>
      <c r="C570" s="192"/>
      <c r="D570" s="192"/>
      <c r="E570" s="252" t="e">
        <f t="shared" si="8"/>
        <v>#DIV/0!</v>
      </c>
    </row>
    <row r="571" spans="1:5" ht="12.75">
      <c r="A571" s="250" t="s">
        <v>1304</v>
      </c>
      <c r="B571" s="259" t="s">
        <v>1305</v>
      </c>
      <c r="C571" s="192"/>
      <c r="D571" s="192"/>
      <c r="E571" s="252" t="e">
        <f t="shared" si="8"/>
        <v>#DIV/0!</v>
      </c>
    </row>
    <row r="572" spans="1:5" ht="12.75">
      <c r="A572" s="250" t="s">
        <v>1306</v>
      </c>
      <c r="B572" s="259" t="s">
        <v>1307</v>
      </c>
      <c r="C572" s="192"/>
      <c r="D572" s="192"/>
      <c r="E572" s="252" t="e">
        <f t="shared" si="8"/>
        <v>#DIV/0!</v>
      </c>
    </row>
    <row r="573" spans="1:5" ht="22.5">
      <c r="A573" s="250" t="s">
        <v>1308</v>
      </c>
      <c r="B573" s="259" t="s">
        <v>1309</v>
      </c>
      <c r="C573" s="192"/>
      <c r="D573" s="192"/>
      <c r="E573" s="252" t="e">
        <f t="shared" si="8"/>
        <v>#DIV/0!</v>
      </c>
    </row>
    <row r="574" spans="1:5" ht="22.5">
      <c r="A574" s="250" t="s">
        <v>1310</v>
      </c>
      <c r="B574" s="259" t="s">
        <v>1311</v>
      </c>
      <c r="C574" s="192"/>
      <c r="D574" s="192"/>
      <c r="E574" s="252" t="e">
        <f t="shared" si="8"/>
        <v>#DIV/0!</v>
      </c>
    </row>
    <row r="575" spans="1:5" ht="12.75">
      <c r="A575" s="250" t="s">
        <v>1312</v>
      </c>
      <c r="B575" s="251" t="s">
        <v>1313</v>
      </c>
      <c r="C575" s="192"/>
      <c r="D575" s="192"/>
      <c r="E575" s="252" t="e">
        <f t="shared" si="8"/>
        <v>#DIV/0!</v>
      </c>
    </row>
    <row r="576" spans="1:5" ht="12.75">
      <c r="A576" s="260" t="s">
        <v>1314</v>
      </c>
      <c r="B576" s="261" t="s">
        <v>1315</v>
      </c>
      <c r="C576" s="192"/>
      <c r="D576" s="192"/>
      <c r="E576" s="252" t="e">
        <f t="shared" si="8"/>
        <v>#DIV/0!</v>
      </c>
    </row>
    <row r="577" spans="1:5" ht="12.75">
      <c r="A577" s="260" t="s">
        <v>1316</v>
      </c>
      <c r="B577" s="261" t="s">
        <v>1317</v>
      </c>
      <c r="C577" s="192"/>
      <c r="D577" s="192"/>
      <c r="E577" s="252" t="e">
        <f t="shared" si="8"/>
        <v>#DIV/0!</v>
      </c>
    </row>
    <row r="578" spans="1:5" ht="12.75">
      <c r="A578" s="260" t="s">
        <v>1318</v>
      </c>
      <c r="B578" s="261" t="s">
        <v>1319</v>
      </c>
      <c r="C578" s="192"/>
      <c r="D578" s="192"/>
      <c r="E578" s="252" t="e">
        <f t="shared" si="8"/>
        <v>#DIV/0!</v>
      </c>
    </row>
    <row r="579" spans="1:5" ht="12.75">
      <c r="A579" s="260" t="s">
        <v>1320</v>
      </c>
      <c r="B579" s="261" t="s">
        <v>1321</v>
      </c>
      <c r="C579" s="192"/>
      <c r="D579" s="192"/>
      <c r="E579" s="252" t="e">
        <f t="shared" si="8"/>
        <v>#DIV/0!</v>
      </c>
    </row>
    <row r="580" spans="1:5" ht="12.75">
      <c r="A580" s="260" t="s">
        <v>1322</v>
      </c>
      <c r="B580" s="261" t="s">
        <v>1323</v>
      </c>
      <c r="C580" s="192"/>
      <c r="D580" s="192"/>
      <c r="E580" s="252" t="e">
        <f t="shared" si="8"/>
        <v>#DIV/0!</v>
      </c>
    </row>
    <row r="581" spans="1:5" ht="18">
      <c r="A581" s="248">
        <v>15</v>
      </c>
      <c r="B581" s="253" t="s">
        <v>1324</v>
      </c>
      <c r="C581" s="254">
        <f>SUM(C582:C606)</f>
        <v>0</v>
      </c>
      <c r="D581" s="254">
        <f>SUM(D582:D606)</f>
        <v>0</v>
      </c>
      <c r="E581" s="247" t="e">
        <f t="shared" si="8"/>
        <v>#DIV/0!</v>
      </c>
    </row>
    <row r="582" spans="1:5" ht="22.5">
      <c r="A582" s="250" t="s">
        <v>1325</v>
      </c>
      <c r="B582" s="251" t="s">
        <v>1326</v>
      </c>
      <c r="C582" s="192"/>
      <c r="D582" s="192"/>
      <c r="E582" s="252" t="e">
        <f t="shared" si="8"/>
        <v>#DIV/0!</v>
      </c>
    </row>
    <row r="583" spans="1:5" ht="12.75">
      <c r="A583" s="250" t="s">
        <v>1327</v>
      </c>
      <c r="B583" s="251" t="s">
        <v>1328</v>
      </c>
      <c r="C583" s="192"/>
      <c r="D583" s="192"/>
      <c r="E583" s="252" t="e">
        <f t="shared" si="8"/>
        <v>#DIV/0!</v>
      </c>
    </row>
    <row r="584" spans="1:5" ht="12.75">
      <c r="A584" s="250" t="s">
        <v>1329</v>
      </c>
      <c r="B584" s="251" t="s">
        <v>1330</v>
      </c>
      <c r="C584" s="192"/>
      <c r="D584" s="192"/>
      <c r="E584" s="252" t="e">
        <f t="shared" si="8"/>
        <v>#DIV/0!</v>
      </c>
    </row>
    <row r="585" spans="1:5" ht="12.75">
      <c r="A585" s="250" t="s">
        <v>1331</v>
      </c>
      <c r="B585" s="251" t="s">
        <v>1332</v>
      </c>
      <c r="C585" s="192"/>
      <c r="D585" s="192"/>
      <c r="E585" s="252" t="e">
        <f t="shared" ref="E585:E648" si="9">D585/C585*100</f>
        <v>#DIV/0!</v>
      </c>
    </row>
    <row r="586" spans="1:5" ht="12.75">
      <c r="A586" s="250" t="s">
        <v>1333</v>
      </c>
      <c r="B586" s="251" t="s">
        <v>1334</v>
      </c>
      <c r="C586" s="192"/>
      <c r="D586" s="192"/>
      <c r="E586" s="252" t="e">
        <f t="shared" si="9"/>
        <v>#DIV/0!</v>
      </c>
    </row>
    <row r="587" spans="1:5" ht="22.5">
      <c r="A587" s="250" t="s">
        <v>1335</v>
      </c>
      <c r="B587" s="251" t="s">
        <v>1336</v>
      </c>
      <c r="C587" s="192"/>
      <c r="D587" s="192"/>
      <c r="E587" s="252" t="e">
        <f t="shared" si="9"/>
        <v>#DIV/0!</v>
      </c>
    </row>
    <row r="588" spans="1:5" ht="22.5">
      <c r="A588" s="250" t="s">
        <v>1337</v>
      </c>
      <c r="B588" s="251" t="s">
        <v>1338</v>
      </c>
      <c r="C588" s="192"/>
      <c r="D588" s="192"/>
      <c r="E588" s="252" t="e">
        <f t="shared" si="9"/>
        <v>#DIV/0!</v>
      </c>
    </row>
    <row r="589" spans="1:5" ht="22.5">
      <c r="A589" s="250" t="s">
        <v>1339</v>
      </c>
      <c r="B589" s="251" t="s">
        <v>1340</v>
      </c>
      <c r="C589" s="192"/>
      <c r="D589" s="192"/>
      <c r="E589" s="252" t="e">
        <f t="shared" si="9"/>
        <v>#DIV/0!</v>
      </c>
    </row>
    <row r="590" spans="1:5" ht="22.5">
      <c r="A590" s="250" t="s">
        <v>1341</v>
      </c>
      <c r="B590" s="251" t="s">
        <v>1342</v>
      </c>
      <c r="C590" s="192"/>
      <c r="D590" s="192"/>
      <c r="E590" s="252" t="e">
        <f t="shared" si="9"/>
        <v>#DIV/0!</v>
      </c>
    </row>
    <row r="591" spans="1:5" ht="12.75">
      <c r="A591" s="250" t="s">
        <v>1343</v>
      </c>
      <c r="B591" s="251" t="s">
        <v>1344</v>
      </c>
      <c r="C591" s="192"/>
      <c r="D591" s="192"/>
      <c r="E591" s="252" t="e">
        <f t="shared" si="9"/>
        <v>#DIV/0!</v>
      </c>
    </row>
    <row r="592" spans="1:5" ht="12.75">
      <c r="A592" s="250" t="s">
        <v>1345</v>
      </c>
      <c r="B592" s="251" t="s">
        <v>1346</v>
      </c>
      <c r="C592" s="192"/>
      <c r="D592" s="192"/>
      <c r="E592" s="252" t="e">
        <f t="shared" si="9"/>
        <v>#DIV/0!</v>
      </c>
    </row>
    <row r="593" spans="1:5" ht="12.75">
      <c r="A593" s="250" t="s">
        <v>1347</v>
      </c>
      <c r="B593" s="251" t="s">
        <v>1348</v>
      </c>
      <c r="C593" s="192"/>
      <c r="D593" s="192"/>
      <c r="E593" s="252" t="e">
        <f t="shared" si="9"/>
        <v>#DIV/0!</v>
      </c>
    </row>
    <row r="594" spans="1:5" ht="12.75">
      <c r="A594" s="250" t="s">
        <v>1349</v>
      </c>
      <c r="B594" s="251" t="s">
        <v>1350</v>
      </c>
      <c r="C594" s="192"/>
      <c r="D594" s="192"/>
      <c r="E594" s="252" t="e">
        <f t="shared" si="9"/>
        <v>#DIV/0!</v>
      </c>
    </row>
    <row r="595" spans="1:5" ht="22.5">
      <c r="A595" s="250" t="s">
        <v>1351</v>
      </c>
      <c r="B595" s="251" t="s">
        <v>1352</v>
      </c>
      <c r="C595" s="192"/>
      <c r="D595" s="192"/>
      <c r="E595" s="252" t="e">
        <f t="shared" si="9"/>
        <v>#DIV/0!</v>
      </c>
    </row>
    <row r="596" spans="1:5" ht="22.5">
      <c r="A596" s="250" t="s">
        <v>1353</v>
      </c>
      <c r="B596" s="251" t="s">
        <v>1354</v>
      </c>
      <c r="C596" s="192"/>
      <c r="D596" s="192"/>
      <c r="E596" s="252" t="e">
        <f t="shared" si="9"/>
        <v>#DIV/0!</v>
      </c>
    </row>
    <row r="597" spans="1:5" ht="22.5">
      <c r="A597" s="250" t="s">
        <v>1355</v>
      </c>
      <c r="B597" s="251" t="s">
        <v>1356</v>
      </c>
      <c r="C597" s="192"/>
      <c r="D597" s="192"/>
      <c r="E597" s="252" t="e">
        <f t="shared" si="9"/>
        <v>#DIV/0!</v>
      </c>
    </row>
    <row r="598" spans="1:5" ht="22.5">
      <c r="A598" s="250" t="s">
        <v>1357</v>
      </c>
      <c r="B598" s="251" t="s">
        <v>1358</v>
      </c>
      <c r="C598" s="192"/>
      <c r="D598" s="192"/>
      <c r="E598" s="252" t="e">
        <f t="shared" si="9"/>
        <v>#DIV/0!</v>
      </c>
    </row>
    <row r="599" spans="1:5" ht="22.5">
      <c r="A599" s="250" t="s">
        <v>1359</v>
      </c>
      <c r="B599" s="251" t="s">
        <v>1360</v>
      </c>
      <c r="C599" s="192"/>
      <c r="D599" s="192"/>
      <c r="E599" s="252" t="e">
        <f t="shared" si="9"/>
        <v>#DIV/0!</v>
      </c>
    </row>
    <row r="600" spans="1:5" ht="22.5">
      <c r="A600" s="250" t="s">
        <v>1361</v>
      </c>
      <c r="B600" s="251" t="s">
        <v>1362</v>
      </c>
      <c r="C600" s="192"/>
      <c r="D600" s="192"/>
      <c r="E600" s="252" t="e">
        <f t="shared" si="9"/>
        <v>#DIV/0!</v>
      </c>
    </row>
    <row r="601" spans="1:5" ht="22.5">
      <c r="A601" s="250" t="s">
        <v>1363</v>
      </c>
      <c r="B601" s="251" t="s">
        <v>1364</v>
      </c>
      <c r="C601" s="192"/>
      <c r="D601" s="192"/>
      <c r="E601" s="252" t="e">
        <f t="shared" si="9"/>
        <v>#DIV/0!</v>
      </c>
    </row>
    <row r="602" spans="1:5" ht="22.5">
      <c r="A602" s="250" t="s">
        <v>1365</v>
      </c>
      <c r="B602" s="251" t="s">
        <v>1366</v>
      </c>
      <c r="C602" s="192"/>
      <c r="D602" s="192"/>
      <c r="E602" s="252" t="e">
        <f t="shared" si="9"/>
        <v>#DIV/0!</v>
      </c>
    </row>
    <row r="603" spans="1:5" ht="22.5">
      <c r="A603" s="250" t="s">
        <v>1367</v>
      </c>
      <c r="B603" s="251" t="s">
        <v>1368</v>
      </c>
      <c r="C603" s="192"/>
      <c r="D603" s="192"/>
      <c r="E603" s="252" t="e">
        <f t="shared" si="9"/>
        <v>#DIV/0!</v>
      </c>
    </row>
    <row r="604" spans="1:5" ht="22.5">
      <c r="A604" s="250" t="s">
        <v>1369</v>
      </c>
      <c r="B604" s="251" t="s">
        <v>1370</v>
      </c>
      <c r="C604" s="192"/>
      <c r="D604" s="192"/>
      <c r="E604" s="252" t="e">
        <f t="shared" si="9"/>
        <v>#DIV/0!</v>
      </c>
    </row>
    <row r="605" spans="1:5" ht="22.5">
      <c r="A605" s="250" t="s">
        <v>1371</v>
      </c>
      <c r="B605" s="251" t="s">
        <v>1372</v>
      </c>
      <c r="C605" s="192"/>
      <c r="D605" s="192"/>
      <c r="E605" s="252" t="e">
        <f t="shared" si="9"/>
        <v>#DIV/0!</v>
      </c>
    </row>
    <row r="606" spans="1:5" ht="12.75">
      <c r="A606" s="250" t="s">
        <v>1373</v>
      </c>
      <c r="B606" s="251" t="s">
        <v>1374</v>
      </c>
      <c r="C606" s="192"/>
      <c r="D606" s="192"/>
      <c r="E606" s="252" t="e">
        <f t="shared" si="9"/>
        <v>#DIV/0!</v>
      </c>
    </row>
    <row r="607" spans="1:5" ht="31.5">
      <c r="A607" s="248">
        <v>16</v>
      </c>
      <c r="B607" s="253" t="s">
        <v>1375</v>
      </c>
      <c r="C607" s="254">
        <f>SUM(C608:C616)</f>
        <v>0</v>
      </c>
      <c r="D607" s="254">
        <f>SUM(D608:D616)</f>
        <v>0</v>
      </c>
      <c r="E607" s="247" t="e">
        <f t="shared" si="9"/>
        <v>#DIV/0!</v>
      </c>
    </row>
    <row r="608" spans="1:5" ht="12.75">
      <c r="A608" s="250" t="s">
        <v>1376</v>
      </c>
      <c r="B608" s="262" t="s">
        <v>1377</v>
      </c>
      <c r="C608" s="192"/>
      <c r="D608" s="192"/>
      <c r="E608" s="252" t="e">
        <f t="shared" si="9"/>
        <v>#DIV/0!</v>
      </c>
    </row>
    <row r="609" spans="1:5" ht="25.5">
      <c r="A609" s="250" t="s">
        <v>1378</v>
      </c>
      <c r="B609" s="262" t="s">
        <v>1379</v>
      </c>
      <c r="C609" s="192"/>
      <c r="D609" s="192"/>
      <c r="E609" s="252" t="e">
        <f t="shared" si="9"/>
        <v>#DIV/0!</v>
      </c>
    </row>
    <row r="610" spans="1:5" ht="25.5">
      <c r="A610" s="250" t="s">
        <v>1380</v>
      </c>
      <c r="B610" s="262" t="s">
        <v>1381</v>
      </c>
      <c r="C610" s="192"/>
      <c r="D610" s="192"/>
      <c r="E610" s="252" t="e">
        <f t="shared" si="9"/>
        <v>#DIV/0!</v>
      </c>
    </row>
    <row r="611" spans="1:5" ht="25.5">
      <c r="A611" s="250" t="s">
        <v>1382</v>
      </c>
      <c r="B611" s="262" t="s">
        <v>1383</v>
      </c>
      <c r="C611" s="192"/>
      <c r="D611" s="192"/>
      <c r="E611" s="252" t="e">
        <f t="shared" si="9"/>
        <v>#DIV/0!</v>
      </c>
    </row>
    <row r="612" spans="1:5" ht="25.5">
      <c r="A612" s="250" t="s">
        <v>1384</v>
      </c>
      <c r="B612" s="262" t="s">
        <v>1385</v>
      </c>
      <c r="C612" s="192"/>
      <c r="D612" s="192"/>
      <c r="E612" s="252" t="e">
        <f t="shared" si="9"/>
        <v>#DIV/0!</v>
      </c>
    </row>
    <row r="613" spans="1:5" ht="25.5">
      <c r="A613" s="250" t="s">
        <v>1386</v>
      </c>
      <c r="B613" s="262" t="s">
        <v>1387</v>
      </c>
      <c r="C613" s="192"/>
      <c r="D613" s="192"/>
      <c r="E613" s="252" t="e">
        <f t="shared" si="9"/>
        <v>#DIV/0!</v>
      </c>
    </row>
    <row r="614" spans="1:5" ht="12.75">
      <c r="A614" s="250" t="s">
        <v>1388</v>
      </c>
      <c r="B614" s="262" t="s">
        <v>1389</v>
      </c>
      <c r="C614" s="192"/>
      <c r="D614" s="192"/>
      <c r="E614" s="252" t="e">
        <f t="shared" si="9"/>
        <v>#DIV/0!</v>
      </c>
    </row>
    <row r="615" spans="1:5" ht="12.75">
      <c r="A615" s="250" t="s">
        <v>1390</v>
      </c>
      <c r="B615" s="262" t="s">
        <v>1391</v>
      </c>
      <c r="C615" s="192"/>
      <c r="D615" s="192"/>
      <c r="E615" s="252" t="e">
        <f t="shared" si="9"/>
        <v>#DIV/0!</v>
      </c>
    </row>
    <row r="616" spans="1:5" ht="12.75">
      <c r="A616" s="250" t="s">
        <v>1392</v>
      </c>
      <c r="B616" s="262" t="s">
        <v>1393</v>
      </c>
      <c r="C616" s="192"/>
      <c r="D616" s="192"/>
      <c r="E616" s="252" t="e">
        <f t="shared" si="9"/>
        <v>#DIV/0!</v>
      </c>
    </row>
    <row r="617" spans="1:5" ht="23.25">
      <c r="A617" s="263">
        <v>17</v>
      </c>
      <c r="B617" s="253" t="s">
        <v>1394</v>
      </c>
      <c r="C617" s="254">
        <f>SUM(C618:C635)</f>
        <v>0</v>
      </c>
      <c r="D617" s="254">
        <f>SUM(D618:D635)</f>
        <v>0</v>
      </c>
      <c r="E617" s="247" t="e">
        <f t="shared" si="9"/>
        <v>#DIV/0!</v>
      </c>
    </row>
    <row r="618" spans="1:5" ht="12.75">
      <c r="A618" s="250" t="s">
        <v>1395</v>
      </c>
      <c r="B618" s="251" t="s">
        <v>1396</v>
      </c>
      <c r="C618" s="192"/>
      <c r="D618" s="192"/>
      <c r="E618" s="252" t="e">
        <f t="shared" si="9"/>
        <v>#DIV/0!</v>
      </c>
    </row>
    <row r="619" spans="1:5" ht="12.75">
      <c r="A619" s="250" t="s">
        <v>1397</v>
      </c>
      <c r="B619" s="251" t="s">
        <v>1398</v>
      </c>
      <c r="C619" s="192"/>
      <c r="D619" s="192"/>
      <c r="E619" s="252" t="e">
        <f t="shared" si="9"/>
        <v>#DIV/0!</v>
      </c>
    </row>
    <row r="620" spans="1:5" ht="12.75">
      <c r="A620" s="250" t="s">
        <v>1399</v>
      </c>
      <c r="B620" s="251" t="s">
        <v>1400</v>
      </c>
      <c r="C620" s="192"/>
      <c r="D620" s="192"/>
      <c r="E620" s="252" t="e">
        <f t="shared" si="9"/>
        <v>#DIV/0!</v>
      </c>
    </row>
    <row r="621" spans="1:5" ht="22.5">
      <c r="A621" s="250" t="s">
        <v>1401</v>
      </c>
      <c r="B621" s="251" t="s">
        <v>1402</v>
      </c>
      <c r="C621" s="192"/>
      <c r="D621" s="192"/>
      <c r="E621" s="252" t="e">
        <f t="shared" si="9"/>
        <v>#DIV/0!</v>
      </c>
    </row>
    <row r="622" spans="1:5" ht="12.75">
      <c r="A622" s="250" t="s">
        <v>1403</v>
      </c>
      <c r="B622" s="251" t="s">
        <v>1404</v>
      </c>
      <c r="C622" s="192"/>
      <c r="D622" s="192"/>
      <c r="E622" s="252" t="e">
        <f t="shared" si="9"/>
        <v>#DIV/0!</v>
      </c>
    </row>
    <row r="623" spans="1:5" ht="12.75">
      <c r="A623" s="250" t="s">
        <v>1405</v>
      </c>
      <c r="B623" s="251" t="s">
        <v>1406</v>
      </c>
      <c r="C623" s="192"/>
      <c r="D623" s="192"/>
      <c r="E623" s="252" t="e">
        <f t="shared" si="9"/>
        <v>#DIV/0!</v>
      </c>
    </row>
    <row r="624" spans="1:5" ht="12.75">
      <c r="A624" s="250" t="s">
        <v>1407</v>
      </c>
      <c r="B624" s="251" t="s">
        <v>1408</v>
      </c>
      <c r="C624" s="192"/>
      <c r="D624" s="192"/>
      <c r="E624" s="252" t="e">
        <f t="shared" si="9"/>
        <v>#DIV/0!</v>
      </c>
    </row>
    <row r="625" spans="1:5" ht="22.5">
      <c r="A625" s="250" t="s">
        <v>1409</v>
      </c>
      <c r="B625" s="251" t="s">
        <v>1410</v>
      </c>
      <c r="C625" s="192"/>
      <c r="D625" s="192"/>
      <c r="E625" s="252" t="e">
        <f t="shared" si="9"/>
        <v>#DIV/0!</v>
      </c>
    </row>
    <row r="626" spans="1:5" ht="22.5">
      <c r="A626" s="250" t="s">
        <v>1411</v>
      </c>
      <c r="B626" s="251" t="s">
        <v>1412</v>
      </c>
      <c r="C626" s="192"/>
      <c r="D626" s="192"/>
      <c r="E626" s="252" t="e">
        <f t="shared" si="9"/>
        <v>#DIV/0!</v>
      </c>
    </row>
    <row r="627" spans="1:5" ht="12.75">
      <c r="A627" s="250" t="s">
        <v>1413</v>
      </c>
      <c r="B627" s="251" t="s">
        <v>1414</v>
      </c>
      <c r="C627" s="192"/>
      <c r="D627" s="192"/>
      <c r="E627" s="252" t="e">
        <f t="shared" si="9"/>
        <v>#DIV/0!</v>
      </c>
    </row>
    <row r="628" spans="1:5" ht="12.75">
      <c r="A628" s="250" t="s">
        <v>1415</v>
      </c>
      <c r="B628" s="251" t="s">
        <v>1416</v>
      </c>
      <c r="C628" s="192"/>
      <c r="D628" s="192"/>
      <c r="E628" s="252" t="e">
        <f t="shared" si="9"/>
        <v>#DIV/0!</v>
      </c>
    </row>
    <row r="629" spans="1:5" ht="12.75">
      <c r="A629" s="250" t="s">
        <v>1417</v>
      </c>
      <c r="B629" s="251" t="s">
        <v>1418</v>
      </c>
      <c r="C629" s="192"/>
      <c r="D629" s="192"/>
      <c r="E629" s="252" t="e">
        <f t="shared" si="9"/>
        <v>#DIV/0!</v>
      </c>
    </row>
    <row r="630" spans="1:5" ht="12.75">
      <c r="A630" s="250" t="s">
        <v>1419</v>
      </c>
      <c r="B630" s="251" t="s">
        <v>1420</v>
      </c>
      <c r="C630" s="192"/>
      <c r="D630" s="192"/>
      <c r="E630" s="252" t="e">
        <f t="shared" si="9"/>
        <v>#DIV/0!</v>
      </c>
    </row>
    <row r="631" spans="1:5" ht="12.75">
      <c r="A631" s="250" t="s">
        <v>1421</v>
      </c>
      <c r="B631" s="251" t="s">
        <v>1422</v>
      </c>
      <c r="C631" s="192"/>
      <c r="D631" s="192"/>
      <c r="E631" s="252" t="e">
        <f t="shared" si="9"/>
        <v>#DIV/0!</v>
      </c>
    </row>
    <row r="632" spans="1:5" ht="12.75">
      <c r="A632" s="250" t="s">
        <v>1423</v>
      </c>
      <c r="B632" s="251" t="s">
        <v>1424</v>
      </c>
      <c r="C632" s="192"/>
      <c r="D632" s="192"/>
      <c r="E632" s="252" t="e">
        <f t="shared" si="9"/>
        <v>#DIV/0!</v>
      </c>
    </row>
    <row r="633" spans="1:5" ht="12.75">
      <c r="A633" s="250" t="s">
        <v>1425</v>
      </c>
      <c r="B633" s="251" t="s">
        <v>1426</v>
      </c>
      <c r="C633" s="192"/>
      <c r="D633" s="192"/>
      <c r="E633" s="252" t="e">
        <f t="shared" si="9"/>
        <v>#DIV/0!</v>
      </c>
    </row>
    <row r="634" spans="1:5" ht="12.75">
      <c r="A634" s="250" t="s">
        <v>1427</v>
      </c>
      <c r="B634" s="251" t="s">
        <v>1428</v>
      </c>
      <c r="C634" s="192"/>
      <c r="D634" s="192"/>
      <c r="E634" s="252" t="e">
        <f t="shared" si="9"/>
        <v>#DIV/0!</v>
      </c>
    </row>
    <row r="635" spans="1:5" ht="12.75">
      <c r="A635" s="250" t="s">
        <v>1429</v>
      </c>
      <c r="B635" s="251" t="s">
        <v>1430</v>
      </c>
      <c r="C635" s="192"/>
      <c r="D635" s="192"/>
      <c r="E635" s="252" t="e">
        <f t="shared" si="9"/>
        <v>#DIV/0!</v>
      </c>
    </row>
    <row r="636" spans="1:5" ht="18">
      <c r="A636" s="248">
        <v>18</v>
      </c>
      <c r="B636" s="253" t="s">
        <v>1431</v>
      </c>
      <c r="C636" s="254">
        <f>SUM(C637:C654)</f>
        <v>0</v>
      </c>
      <c r="D636" s="254">
        <f>SUM(D637:D654)</f>
        <v>0</v>
      </c>
      <c r="E636" s="247" t="e">
        <f t="shared" si="9"/>
        <v>#DIV/0!</v>
      </c>
    </row>
    <row r="637" spans="1:5" ht="12.75">
      <c r="A637" s="250" t="s">
        <v>1432</v>
      </c>
      <c r="B637" s="251" t="s">
        <v>1433</v>
      </c>
      <c r="C637" s="192"/>
      <c r="D637" s="192"/>
      <c r="E637" s="252" t="e">
        <f t="shared" si="9"/>
        <v>#DIV/0!</v>
      </c>
    </row>
    <row r="638" spans="1:5" ht="12.75">
      <c r="A638" s="250" t="s">
        <v>1434</v>
      </c>
      <c r="B638" s="251" t="s">
        <v>1435</v>
      </c>
      <c r="C638" s="192"/>
      <c r="D638" s="192"/>
      <c r="E638" s="252" t="e">
        <f t="shared" si="9"/>
        <v>#DIV/0!</v>
      </c>
    </row>
    <row r="639" spans="1:5" ht="12.75">
      <c r="A639" s="250" t="s">
        <v>1436</v>
      </c>
      <c r="B639" s="251" t="s">
        <v>1437</v>
      </c>
      <c r="C639" s="192"/>
      <c r="D639" s="192"/>
      <c r="E639" s="252" t="e">
        <f t="shared" si="9"/>
        <v>#DIV/0!</v>
      </c>
    </row>
    <row r="640" spans="1:5" ht="12.75">
      <c r="A640" s="250" t="s">
        <v>1438</v>
      </c>
      <c r="B640" s="251" t="s">
        <v>1439</v>
      </c>
      <c r="C640" s="192"/>
      <c r="D640" s="192"/>
      <c r="E640" s="252" t="e">
        <f t="shared" si="9"/>
        <v>#DIV/0!</v>
      </c>
    </row>
    <row r="641" spans="1:5" ht="12.75">
      <c r="A641" s="250" t="s">
        <v>1440</v>
      </c>
      <c r="B641" s="251" t="s">
        <v>1441</v>
      </c>
      <c r="C641" s="192"/>
      <c r="D641" s="192"/>
      <c r="E641" s="252" t="e">
        <f t="shared" si="9"/>
        <v>#DIV/0!</v>
      </c>
    </row>
    <row r="642" spans="1:5" ht="12.75">
      <c r="A642" s="250" t="s">
        <v>1442</v>
      </c>
      <c r="B642" s="251" t="s">
        <v>1443</v>
      </c>
      <c r="C642" s="192"/>
      <c r="D642" s="192"/>
      <c r="E642" s="252" t="e">
        <f t="shared" si="9"/>
        <v>#DIV/0!</v>
      </c>
    </row>
    <row r="643" spans="1:5" ht="12.75">
      <c r="A643" s="250" t="s">
        <v>1444</v>
      </c>
      <c r="B643" s="251" t="s">
        <v>1445</v>
      </c>
      <c r="C643" s="192"/>
      <c r="D643" s="192"/>
      <c r="E643" s="252" t="e">
        <f t="shared" si="9"/>
        <v>#DIV/0!</v>
      </c>
    </row>
    <row r="644" spans="1:5" ht="12.75">
      <c r="A644" s="250" t="s">
        <v>1446</v>
      </c>
      <c r="B644" s="251" t="s">
        <v>1447</v>
      </c>
      <c r="C644" s="192"/>
      <c r="D644" s="192"/>
      <c r="E644" s="252" t="e">
        <f t="shared" si="9"/>
        <v>#DIV/0!</v>
      </c>
    </row>
    <row r="645" spans="1:5" ht="12.75">
      <c r="A645" s="250" t="s">
        <v>1448</v>
      </c>
      <c r="B645" s="251" t="s">
        <v>1449</v>
      </c>
      <c r="C645" s="192"/>
      <c r="D645" s="192"/>
      <c r="E645" s="252" t="e">
        <f t="shared" si="9"/>
        <v>#DIV/0!</v>
      </c>
    </row>
    <row r="646" spans="1:5" ht="12.75">
      <c r="A646" s="250" t="s">
        <v>1450</v>
      </c>
      <c r="B646" s="251" t="s">
        <v>1451</v>
      </c>
      <c r="C646" s="192"/>
      <c r="D646" s="192"/>
      <c r="E646" s="252" t="e">
        <f t="shared" si="9"/>
        <v>#DIV/0!</v>
      </c>
    </row>
    <row r="647" spans="1:5" ht="22.5">
      <c r="A647" s="250" t="s">
        <v>1452</v>
      </c>
      <c r="B647" s="251" t="s">
        <v>1453</v>
      </c>
      <c r="C647" s="192"/>
      <c r="D647" s="192"/>
      <c r="E647" s="252" t="e">
        <f t="shared" si="9"/>
        <v>#DIV/0!</v>
      </c>
    </row>
    <row r="648" spans="1:5" ht="22.5">
      <c r="A648" s="250" t="s">
        <v>1454</v>
      </c>
      <c r="B648" s="251" t="s">
        <v>1455</v>
      </c>
      <c r="C648" s="192"/>
      <c r="D648" s="192"/>
      <c r="E648" s="252" t="e">
        <f t="shared" si="9"/>
        <v>#DIV/0!</v>
      </c>
    </row>
    <row r="649" spans="1:5" ht="12.75">
      <c r="A649" s="250" t="s">
        <v>1456</v>
      </c>
      <c r="B649" s="251" t="s">
        <v>1457</v>
      </c>
      <c r="C649" s="192"/>
      <c r="D649" s="192"/>
      <c r="E649" s="252" t="e">
        <f t="shared" ref="E649:E712" si="10">D649/C649*100</f>
        <v>#DIV/0!</v>
      </c>
    </row>
    <row r="650" spans="1:5" ht="12.75">
      <c r="A650" s="250" t="s">
        <v>1458</v>
      </c>
      <c r="B650" s="251" t="s">
        <v>1459</v>
      </c>
      <c r="C650" s="192"/>
      <c r="D650" s="192"/>
      <c r="E650" s="252" t="e">
        <f t="shared" si="10"/>
        <v>#DIV/0!</v>
      </c>
    </row>
    <row r="651" spans="1:5" ht="12.75">
      <c r="A651" s="250" t="s">
        <v>1460</v>
      </c>
      <c r="B651" s="251" t="s">
        <v>1461</v>
      </c>
      <c r="C651" s="192"/>
      <c r="D651" s="192"/>
      <c r="E651" s="252" t="e">
        <f t="shared" si="10"/>
        <v>#DIV/0!</v>
      </c>
    </row>
    <row r="652" spans="1:5" ht="12.75">
      <c r="A652" s="250" t="s">
        <v>1462</v>
      </c>
      <c r="B652" s="251" t="s">
        <v>1463</v>
      </c>
      <c r="C652" s="192"/>
      <c r="D652" s="192"/>
      <c r="E652" s="252" t="e">
        <f t="shared" si="10"/>
        <v>#DIV/0!</v>
      </c>
    </row>
    <row r="653" spans="1:5" ht="12.75">
      <c r="A653" s="250" t="s">
        <v>1464</v>
      </c>
      <c r="B653" s="251" t="s">
        <v>1465</v>
      </c>
      <c r="C653" s="192"/>
      <c r="D653" s="192"/>
      <c r="E653" s="252" t="e">
        <f t="shared" si="10"/>
        <v>#DIV/0!</v>
      </c>
    </row>
    <row r="654" spans="1:5" ht="12.75">
      <c r="A654" s="250" t="s">
        <v>1466</v>
      </c>
      <c r="B654" s="251" t="s">
        <v>1467</v>
      </c>
      <c r="C654" s="192"/>
      <c r="D654" s="192"/>
      <c r="E654" s="252" t="e">
        <f t="shared" si="10"/>
        <v>#DIV/0!</v>
      </c>
    </row>
    <row r="655" spans="1:5" ht="18">
      <c r="A655" s="248">
        <v>19</v>
      </c>
      <c r="B655" s="253" t="s">
        <v>1468</v>
      </c>
      <c r="C655" s="254">
        <f>SUM(C656:C666)</f>
        <v>0</v>
      </c>
      <c r="D655" s="254">
        <f>SUM(D656:D666)</f>
        <v>0</v>
      </c>
      <c r="E655" s="247" t="e">
        <f t="shared" si="10"/>
        <v>#DIV/0!</v>
      </c>
    </row>
    <row r="656" spans="1:5" ht="12.75">
      <c r="A656" s="250" t="s">
        <v>1469</v>
      </c>
      <c r="B656" s="261" t="s">
        <v>1470</v>
      </c>
      <c r="C656" s="192"/>
      <c r="D656" s="192"/>
      <c r="E656" s="252" t="e">
        <f t="shared" si="10"/>
        <v>#DIV/0!</v>
      </c>
    </row>
    <row r="657" spans="1:5" ht="12.75">
      <c r="A657" s="250" t="s">
        <v>1471</v>
      </c>
      <c r="B657" s="261" t="s">
        <v>1472</v>
      </c>
      <c r="C657" s="192"/>
      <c r="D657" s="192"/>
      <c r="E657" s="252" t="e">
        <f t="shared" si="10"/>
        <v>#DIV/0!</v>
      </c>
    </row>
    <row r="658" spans="1:5" ht="12.75">
      <c r="A658" s="250" t="s">
        <v>1473</v>
      </c>
      <c r="B658" s="261" t="s">
        <v>1474</v>
      </c>
      <c r="C658" s="192"/>
      <c r="D658" s="192"/>
      <c r="E658" s="252" t="e">
        <f t="shared" si="10"/>
        <v>#DIV/0!</v>
      </c>
    </row>
    <row r="659" spans="1:5" ht="12.75">
      <c r="A659" s="250" t="s">
        <v>1475</v>
      </c>
      <c r="B659" s="261" t="s">
        <v>1476</v>
      </c>
      <c r="C659" s="192"/>
      <c r="D659" s="192"/>
      <c r="E659" s="252" t="e">
        <f t="shared" si="10"/>
        <v>#DIV/0!</v>
      </c>
    </row>
    <row r="660" spans="1:5" ht="22.5">
      <c r="A660" s="250" t="s">
        <v>1477</v>
      </c>
      <c r="B660" s="261" t="s">
        <v>1478</v>
      </c>
      <c r="C660" s="192"/>
      <c r="D660" s="192"/>
      <c r="E660" s="252" t="e">
        <f t="shared" si="10"/>
        <v>#DIV/0!</v>
      </c>
    </row>
    <row r="661" spans="1:5" ht="12.75">
      <c r="A661" s="250" t="s">
        <v>1479</v>
      </c>
      <c r="B661" s="261" t="s">
        <v>1480</v>
      </c>
      <c r="C661" s="192"/>
      <c r="D661" s="192"/>
      <c r="E661" s="252" t="e">
        <f t="shared" si="10"/>
        <v>#DIV/0!</v>
      </c>
    </row>
    <row r="662" spans="1:5" ht="12.75">
      <c r="A662" s="250" t="s">
        <v>1481</v>
      </c>
      <c r="B662" s="261" t="s">
        <v>1482</v>
      </c>
      <c r="C662" s="192"/>
      <c r="D662" s="192"/>
      <c r="E662" s="252" t="e">
        <f t="shared" si="10"/>
        <v>#DIV/0!</v>
      </c>
    </row>
    <row r="663" spans="1:5" ht="12.75">
      <c r="A663" s="250" t="s">
        <v>1483</v>
      </c>
      <c r="B663" s="261" t="s">
        <v>1484</v>
      </c>
      <c r="C663" s="192"/>
      <c r="D663" s="192"/>
      <c r="E663" s="252" t="e">
        <f t="shared" si="10"/>
        <v>#DIV/0!</v>
      </c>
    </row>
    <row r="664" spans="1:5" ht="12.75">
      <c r="A664" s="250" t="s">
        <v>1485</v>
      </c>
      <c r="B664" s="261" t="s">
        <v>1486</v>
      </c>
      <c r="C664" s="192"/>
      <c r="D664" s="192"/>
      <c r="E664" s="252" t="e">
        <f t="shared" si="10"/>
        <v>#DIV/0!</v>
      </c>
    </row>
    <row r="665" spans="1:5" ht="12.75">
      <c r="A665" s="250" t="s">
        <v>1487</v>
      </c>
      <c r="B665" s="261" t="s">
        <v>1488</v>
      </c>
      <c r="C665" s="192"/>
      <c r="D665" s="192"/>
      <c r="E665" s="252" t="e">
        <f t="shared" si="10"/>
        <v>#DIV/0!</v>
      </c>
    </row>
    <row r="666" spans="1:5" ht="12.75">
      <c r="A666" s="250" t="s">
        <v>1489</v>
      </c>
      <c r="B666" s="261" t="s">
        <v>1490</v>
      </c>
      <c r="C666" s="192"/>
      <c r="D666" s="192"/>
      <c r="E666" s="252" t="e">
        <f t="shared" si="10"/>
        <v>#DIV/0!</v>
      </c>
    </row>
    <row r="667" spans="1:5" ht="31.5">
      <c r="A667" s="248">
        <v>20</v>
      </c>
      <c r="B667" s="253" t="s">
        <v>1491</v>
      </c>
      <c r="C667" s="254">
        <f>SUM(C668:C673)</f>
        <v>0</v>
      </c>
      <c r="D667" s="254">
        <f>SUM(D668:D673)</f>
        <v>0</v>
      </c>
      <c r="E667" s="247" t="e">
        <f t="shared" si="10"/>
        <v>#DIV/0!</v>
      </c>
    </row>
    <row r="668" spans="1:5" ht="12.75">
      <c r="A668" s="250" t="s">
        <v>1492</v>
      </c>
      <c r="B668" s="251" t="s">
        <v>1493</v>
      </c>
      <c r="C668" s="192"/>
      <c r="D668" s="192"/>
      <c r="E668" s="252" t="e">
        <f t="shared" si="10"/>
        <v>#DIV/0!</v>
      </c>
    </row>
    <row r="669" spans="1:5" ht="12.75">
      <c r="A669" s="250" t="s">
        <v>1494</v>
      </c>
      <c r="B669" s="251" t="s">
        <v>1495</v>
      </c>
      <c r="C669" s="192"/>
      <c r="D669" s="192"/>
      <c r="E669" s="252" t="e">
        <f t="shared" si="10"/>
        <v>#DIV/0!</v>
      </c>
    </row>
    <row r="670" spans="1:5" ht="12.75">
      <c r="A670" s="250" t="s">
        <v>1496</v>
      </c>
      <c r="B670" s="251" t="s">
        <v>1497</v>
      </c>
      <c r="C670" s="192"/>
      <c r="D670" s="192"/>
      <c r="E670" s="252" t="e">
        <f t="shared" si="10"/>
        <v>#DIV/0!</v>
      </c>
    </row>
    <row r="671" spans="1:5" ht="12.75">
      <c r="A671" s="250" t="s">
        <v>1498</v>
      </c>
      <c r="B671" s="251" t="s">
        <v>1499</v>
      </c>
      <c r="C671" s="192"/>
      <c r="D671" s="192"/>
      <c r="E671" s="252" t="e">
        <f t="shared" si="10"/>
        <v>#DIV/0!</v>
      </c>
    </row>
    <row r="672" spans="1:5" ht="12.75">
      <c r="A672" s="250" t="s">
        <v>1500</v>
      </c>
      <c r="B672" s="251" t="s">
        <v>1501</v>
      </c>
      <c r="C672" s="192"/>
      <c r="D672" s="192"/>
      <c r="E672" s="252" t="e">
        <f t="shared" si="10"/>
        <v>#DIV/0!</v>
      </c>
    </row>
    <row r="673" spans="1:5" ht="12.75">
      <c r="A673" s="250" t="s">
        <v>1502</v>
      </c>
      <c r="B673" s="251" t="s">
        <v>1503</v>
      </c>
      <c r="C673" s="192"/>
      <c r="D673" s="192"/>
      <c r="E673" s="252" t="e">
        <f t="shared" si="10"/>
        <v>#DIV/0!</v>
      </c>
    </row>
    <row r="674" spans="1:5" ht="18">
      <c r="A674" s="248">
        <v>21</v>
      </c>
      <c r="B674" s="253" t="s">
        <v>1504</v>
      </c>
      <c r="C674" s="254">
        <f>SUM(C675:C703)</f>
        <v>0</v>
      </c>
      <c r="D674" s="254">
        <f>SUM(D675:D703)</f>
        <v>0</v>
      </c>
      <c r="E674" s="247" t="e">
        <f t="shared" si="10"/>
        <v>#DIV/0!</v>
      </c>
    </row>
    <row r="675" spans="1:5" ht="12.75">
      <c r="A675" s="250" t="s">
        <v>1505</v>
      </c>
      <c r="B675" s="251" t="s">
        <v>1506</v>
      </c>
      <c r="C675" s="192"/>
      <c r="D675" s="192"/>
      <c r="E675" s="252" t="e">
        <f t="shared" si="10"/>
        <v>#DIV/0!</v>
      </c>
    </row>
    <row r="676" spans="1:5" ht="22.5">
      <c r="A676" s="250" t="s">
        <v>1507</v>
      </c>
      <c r="B676" s="251" t="s">
        <v>1508</v>
      </c>
      <c r="C676" s="192"/>
      <c r="D676" s="192"/>
      <c r="E676" s="252" t="e">
        <f t="shared" si="10"/>
        <v>#DIV/0!</v>
      </c>
    </row>
    <row r="677" spans="1:5" ht="22.5">
      <c r="A677" s="250" t="s">
        <v>1509</v>
      </c>
      <c r="B677" s="251" t="s">
        <v>1510</v>
      </c>
      <c r="C677" s="192"/>
      <c r="D677" s="192"/>
      <c r="E677" s="252" t="e">
        <f t="shared" si="10"/>
        <v>#DIV/0!</v>
      </c>
    </row>
    <row r="678" spans="1:5" ht="12.75">
      <c r="A678" s="250" t="s">
        <v>1511</v>
      </c>
      <c r="B678" s="251" t="s">
        <v>1512</v>
      </c>
      <c r="C678" s="192"/>
      <c r="D678" s="192"/>
      <c r="E678" s="252" t="e">
        <f t="shared" si="10"/>
        <v>#DIV/0!</v>
      </c>
    </row>
    <row r="679" spans="1:5" ht="12.75">
      <c r="A679" s="250" t="s">
        <v>1513</v>
      </c>
      <c r="B679" s="259" t="s">
        <v>1514</v>
      </c>
      <c r="C679" s="192"/>
      <c r="D679" s="192"/>
      <c r="E679" s="252" t="e">
        <f t="shared" si="10"/>
        <v>#DIV/0!</v>
      </c>
    </row>
    <row r="680" spans="1:5" ht="12.75">
      <c r="A680" s="250" t="s">
        <v>1515</v>
      </c>
      <c r="B680" s="259" t="s">
        <v>1516</v>
      </c>
      <c r="C680" s="192"/>
      <c r="D680" s="192"/>
      <c r="E680" s="252" t="e">
        <f t="shared" si="10"/>
        <v>#DIV/0!</v>
      </c>
    </row>
    <row r="681" spans="1:5" ht="12.75">
      <c r="A681" s="250" t="s">
        <v>1517</v>
      </c>
      <c r="B681" s="251" t="s">
        <v>1518</v>
      </c>
      <c r="C681" s="192"/>
      <c r="D681" s="192"/>
      <c r="E681" s="252" t="e">
        <f t="shared" si="10"/>
        <v>#DIV/0!</v>
      </c>
    </row>
    <row r="682" spans="1:5" ht="12.75">
      <c r="A682" s="250" t="s">
        <v>1519</v>
      </c>
      <c r="B682" s="259" t="s">
        <v>1520</v>
      </c>
      <c r="C682" s="192"/>
      <c r="D682" s="192"/>
      <c r="E682" s="252" t="e">
        <f t="shared" si="10"/>
        <v>#DIV/0!</v>
      </c>
    </row>
    <row r="683" spans="1:5" ht="12.75">
      <c r="A683" s="250" t="s">
        <v>1521</v>
      </c>
      <c r="B683" s="259" t="s">
        <v>1522</v>
      </c>
      <c r="C683" s="192"/>
      <c r="D683" s="192"/>
      <c r="E683" s="252" t="e">
        <f t="shared" si="10"/>
        <v>#DIV/0!</v>
      </c>
    </row>
    <row r="684" spans="1:5" ht="22.5">
      <c r="A684" s="250" t="s">
        <v>1523</v>
      </c>
      <c r="B684" s="259" t="s">
        <v>1524</v>
      </c>
      <c r="C684" s="192"/>
      <c r="D684" s="192"/>
      <c r="E684" s="252" t="e">
        <f t="shared" si="10"/>
        <v>#DIV/0!</v>
      </c>
    </row>
    <row r="685" spans="1:5" ht="12.75">
      <c r="A685" s="250" t="s">
        <v>1525</v>
      </c>
      <c r="B685" s="251" t="s">
        <v>1526</v>
      </c>
      <c r="C685" s="192"/>
      <c r="D685" s="192"/>
      <c r="E685" s="252" t="e">
        <f t="shared" si="10"/>
        <v>#DIV/0!</v>
      </c>
    </row>
    <row r="686" spans="1:5" ht="12.75">
      <c r="A686" s="250" t="s">
        <v>1527</v>
      </c>
      <c r="B686" s="251" t="s">
        <v>1528</v>
      </c>
      <c r="C686" s="192"/>
      <c r="D686" s="192"/>
      <c r="E686" s="252" t="e">
        <f t="shared" si="10"/>
        <v>#DIV/0!</v>
      </c>
    </row>
    <row r="687" spans="1:5" ht="12.75">
      <c r="A687" s="250" t="s">
        <v>1529</v>
      </c>
      <c r="B687" s="251" t="s">
        <v>1530</v>
      </c>
      <c r="C687" s="192"/>
      <c r="D687" s="192"/>
      <c r="E687" s="252" t="e">
        <f t="shared" si="10"/>
        <v>#DIV/0!</v>
      </c>
    </row>
    <row r="688" spans="1:5" ht="12.75">
      <c r="A688" s="250" t="s">
        <v>1531</v>
      </c>
      <c r="B688" s="259" t="s">
        <v>1532</v>
      </c>
      <c r="C688" s="192"/>
      <c r="D688" s="192"/>
      <c r="E688" s="252" t="e">
        <f t="shared" si="10"/>
        <v>#DIV/0!</v>
      </c>
    </row>
    <row r="689" spans="1:5" ht="12.75">
      <c r="A689" s="250" t="s">
        <v>1533</v>
      </c>
      <c r="B689" s="259" t="s">
        <v>1534</v>
      </c>
      <c r="C689" s="192"/>
      <c r="D689" s="192"/>
      <c r="E689" s="252" t="e">
        <f t="shared" si="10"/>
        <v>#DIV/0!</v>
      </c>
    </row>
    <row r="690" spans="1:5" ht="12.75">
      <c r="A690" s="250" t="s">
        <v>1535</v>
      </c>
      <c r="B690" s="251" t="s">
        <v>1536</v>
      </c>
      <c r="C690" s="192"/>
      <c r="D690" s="192"/>
      <c r="E690" s="252" t="e">
        <f t="shared" si="10"/>
        <v>#DIV/0!</v>
      </c>
    </row>
    <row r="691" spans="1:5" ht="12.75">
      <c r="A691" s="250" t="s">
        <v>1537</v>
      </c>
      <c r="B691" s="251" t="s">
        <v>1538</v>
      </c>
      <c r="C691" s="192"/>
      <c r="D691" s="192"/>
      <c r="E691" s="252" t="e">
        <f t="shared" si="10"/>
        <v>#DIV/0!</v>
      </c>
    </row>
    <row r="692" spans="1:5" ht="22.5">
      <c r="A692" s="250" t="s">
        <v>1539</v>
      </c>
      <c r="B692" s="251" t="s">
        <v>1540</v>
      </c>
      <c r="C692" s="192"/>
      <c r="D692" s="192"/>
      <c r="E692" s="252" t="e">
        <f t="shared" si="10"/>
        <v>#DIV/0!</v>
      </c>
    </row>
    <row r="693" spans="1:5" ht="22.5">
      <c r="A693" s="250" t="s">
        <v>1541</v>
      </c>
      <c r="B693" s="251" t="s">
        <v>1542</v>
      </c>
      <c r="C693" s="192"/>
      <c r="D693" s="192"/>
      <c r="E693" s="252" t="e">
        <f t="shared" si="10"/>
        <v>#DIV/0!</v>
      </c>
    </row>
    <row r="694" spans="1:5" ht="12.75">
      <c r="A694" s="250" t="s">
        <v>1543</v>
      </c>
      <c r="B694" s="251" t="s">
        <v>1544</v>
      </c>
      <c r="C694" s="192"/>
      <c r="D694" s="192"/>
      <c r="E694" s="252" t="e">
        <f t="shared" si="10"/>
        <v>#DIV/0!</v>
      </c>
    </row>
    <row r="695" spans="1:5" ht="12.75">
      <c r="A695" s="250" t="s">
        <v>1545</v>
      </c>
      <c r="B695" s="251" t="s">
        <v>1546</v>
      </c>
      <c r="C695" s="192"/>
      <c r="D695" s="192"/>
      <c r="E695" s="252" t="e">
        <f t="shared" si="10"/>
        <v>#DIV/0!</v>
      </c>
    </row>
    <row r="696" spans="1:5" ht="12.75">
      <c r="A696" s="250" t="s">
        <v>1547</v>
      </c>
      <c r="B696" s="251" t="s">
        <v>1548</v>
      </c>
      <c r="C696" s="192"/>
      <c r="D696" s="192"/>
      <c r="E696" s="252" t="e">
        <f t="shared" si="10"/>
        <v>#DIV/0!</v>
      </c>
    </row>
    <row r="697" spans="1:5" ht="12.75">
      <c r="A697" s="250" t="s">
        <v>1549</v>
      </c>
      <c r="B697" s="251" t="s">
        <v>1550</v>
      </c>
      <c r="C697" s="192"/>
      <c r="D697" s="192"/>
      <c r="E697" s="252" t="e">
        <f t="shared" si="10"/>
        <v>#DIV/0!</v>
      </c>
    </row>
    <row r="698" spans="1:5" ht="12.75">
      <c r="A698" s="250" t="s">
        <v>1551</v>
      </c>
      <c r="B698" s="251" t="s">
        <v>1552</v>
      </c>
      <c r="C698" s="192"/>
      <c r="D698" s="192"/>
      <c r="E698" s="252" t="e">
        <f t="shared" si="10"/>
        <v>#DIV/0!</v>
      </c>
    </row>
    <row r="699" spans="1:5" ht="12.75">
      <c r="A699" s="250" t="s">
        <v>1553</v>
      </c>
      <c r="B699" s="251" t="s">
        <v>1554</v>
      </c>
      <c r="C699" s="192"/>
      <c r="D699" s="192"/>
      <c r="E699" s="252" t="e">
        <f t="shared" si="10"/>
        <v>#DIV/0!</v>
      </c>
    </row>
    <row r="700" spans="1:5" ht="12.75">
      <c r="A700" s="250" t="s">
        <v>1555</v>
      </c>
      <c r="B700" s="251" t="s">
        <v>1556</v>
      </c>
      <c r="C700" s="192"/>
      <c r="D700" s="192"/>
      <c r="E700" s="252" t="e">
        <f t="shared" si="10"/>
        <v>#DIV/0!</v>
      </c>
    </row>
    <row r="701" spans="1:5" ht="12.75">
      <c r="A701" s="250" t="s">
        <v>1557</v>
      </c>
      <c r="B701" s="251" t="s">
        <v>1558</v>
      </c>
      <c r="C701" s="192"/>
      <c r="D701" s="192"/>
      <c r="E701" s="252" t="e">
        <f t="shared" si="10"/>
        <v>#DIV/0!</v>
      </c>
    </row>
    <row r="702" spans="1:5" ht="12.75">
      <c r="A702" s="250" t="s">
        <v>1559</v>
      </c>
      <c r="B702" s="251" t="s">
        <v>1560</v>
      </c>
      <c r="C702" s="192"/>
      <c r="D702" s="192"/>
      <c r="E702" s="252" t="e">
        <f t="shared" si="10"/>
        <v>#DIV/0!</v>
      </c>
    </row>
    <row r="703" spans="1:5" ht="12.75">
      <c r="A703" s="250" t="s">
        <v>1561</v>
      </c>
      <c r="B703" s="251" t="s">
        <v>1562</v>
      </c>
      <c r="C703" s="192"/>
      <c r="D703" s="192"/>
      <c r="E703" s="252" t="e">
        <f t="shared" si="10"/>
        <v>#DIV/0!</v>
      </c>
    </row>
    <row r="704" spans="1:5" ht="18">
      <c r="A704" s="248">
        <v>22</v>
      </c>
      <c r="B704" s="253" t="s">
        <v>1563</v>
      </c>
      <c r="C704" s="254">
        <f>SUM(C705:C712)</f>
        <v>0</v>
      </c>
      <c r="D704" s="254">
        <f>SUM(D705:D712)</f>
        <v>0</v>
      </c>
      <c r="E704" s="247" t="e">
        <f t="shared" si="10"/>
        <v>#DIV/0!</v>
      </c>
    </row>
    <row r="705" spans="1:5" ht="12.75">
      <c r="A705" s="250" t="s">
        <v>1564</v>
      </c>
      <c r="B705" s="251" t="s">
        <v>1565</v>
      </c>
      <c r="C705" s="192"/>
      <c r="D705" s="192"/>
      <c r="E705" s="252" t="e">
        <f t="shared" si="10"/>
        <v>#DIV/0!</v>
      </c>
    </row>
    <row r="706" spans="1:5" ht="12.75">
      <c r="A706" s="250" t="s">
        <v>1566</v>
      </c>
      <c r="B706" s="251" t="s">
        <v>1567</v>
      </c>
      <c r="C706" s="192"/>
      <c r="D706" s="192"/>
      <c r="E706" s="252" t="e">
        <f t="shared" si="10"/>
        <v>#DIV/0!</v>
      </c>
    </row>
    <row r="707" spans="1:5" ht="12.75">
      <c r="A707" s="250" t="s">
        <v>1568</v>
      </c>
      <c r="B707" s="251" t="s">
        <v>1569</v>
      </c>
      <c r="C707" s="192"/>
      <c r="D707" s="192"/>
      <c r="E707" s="252" t="e">
        <f t="shared" si="10"/>
        <v>#DIV/0!</v>
      </c>
    </row>
    <row r="708" spans="1:5" ht="12.75">
      <c r="A708" s="250" t="s">
        <v>1570</v>
      </c>
      <c r="B708" s="251" t="s">
        <v>1571</v>
      </c>
      <c r="C708" s="192"/>
      <c r="D708" s="192"/>
      <c r="E708" s="252" t="e">
        <f t="shared" si="10"/>
        <v>#DIV/0!</v>
      </c>
    </row>
    <row r="709" spans="1:5" ht="12.75">
      <c r="A709" s="250" t="s">
        <v>1572</v>
      </c>
      <c r="B709" s="251" t="s">
        <v>1573</v>
      </c>
      <c r="C709" s="192"/>
      <c r="D709" s="192"/>
      <c r="E709" s="252" t="e">
        <f t="shared" si="10"/>
        <v>#DIV/0!</v>
      </c>
    </row>
    <row r="710" spans="1:5" ht="12.75">
      <c r="A710" s="250" t="s">
        <v>1574</v>
      </c>
      <c r="B710" s="251" t="s">
        <v>1575</v>
      </c>
      <c r="C710" s="192"/>
      <c r="D710" s="192"/>
      <c r="E710" s="252" t="e">
        <f t="shared" si="10"/>
        <v>#DIV/0!</v>
      </c>
    </row>
    <row r="711" spans="1:5" ht="12.75">
      <c r="A711" s="250" t="s">
        <v>1576</v>
      </c>
      <c r="B711" s="251" t="s">
        <v>1577</v>
      </c>
      <c r="C711" s="192"/>
      <c r="D711" s="192"/>
      <c r="E711" s="252" t="e">
        <f t="shared" si="10"/>
        <v>#DIV/0!</v>
      </c>
    </row>
    <row r="712" spans="1:5" ht="12.75">
      <c r="A712" s="250" t="s">
        <v>1578</v>
      </c>
      <c r="B712" s="251" t="s">
        <v>1579</v>
      </c>
      <c r="C712" s="192"/>
      <c r="D712" s="192"/>
      <c r="E712" s="252" t="e">
        <f t="shared" si="10"/>
        <v>#DIV/0!</v>
      </c>
    </row>
    <row r="713" spans="1:5" ht="31.5">
      <c r="A713" s="248">
        <v>23</v>
      </c>
      <c r="B713" s="253" t="s">
        <v>1580</v>
      </c>
      <c r="C713" s="254">
        <f>SUM(C714:C726)</f>
        <v>0</v>
      </c>
      <c r="D713" s="254">
        <f>SUM(D714:D726)</f>
        <v>0</v>
      </c>
      <c r="E713" s="247" t="e">
        <f t="shared" ref="E713:E734" si="11">D713/C713*100</f>
        <v>#DIV/0!</v>
      </c>
    </row>
    <row r="714" spans="1:5" ht="22.5">
      <c r="A714" s="250" t="s">
        <v>1581</v>
      </c>
      <c r="B714" s="251" t="s">
        <v>1582</v>
      </c>
      <c r="C714" s="192"/>
      <c r="D714" s="192"/>
      <c r="E714" s="252" t="e">
        <f t="shared" si="11"/>
        <v>#DIV/0!</v>
      </c>
    </row>
    <row r="715" spans="1:5" ht="22.5">
      <c r="A715" s="250" t="s">
        <v>1583</v>
      </c>
      <c r="B715" s="251" t="s">
        <v>1584</v>
      </c>
      <c r="C715" s="192"/>
      <c r="D715" s="192"/>
      <c r="E715" s="252" t="e">
        <f t="shared" si="11"/>
        <v>#DIV/0!</v>
      </c>
    </row>
    <row r="716" spans="1:5" ht="12.75">
      <c r="A716" s="250" t="s">
        <v>1585</v>
      </c>
      <c r="B716" s="251" t="s">
        <v>1586</v>
      </c>
      <c r="C716" s="192"/>
      <c r="D716" s="192"/>
      <c r="E716" s="252" t="e">
        <f t="shared" si="11"/>
        <v>#DIV/0!</v>
      </c>
    </row>
    <row r="717" spans="1:5" ht="12.75">
      <c r="A717" s="250" t="s">
        <v>1587</v>
      </c>
      <c r="B717" s="251" t="s">
        <v>1588</v>
      </c>
      <c r="C717" s="192"/>
      <c r="D717" s="192"/>
      <c r="E717" s="252" t="e">
        <f t="shared" si="11"/>
        <v>#DIV/0!</v>
      </c>
    </row>
    <row r="718" spans="1:5" ht="12.75">
      <c r="A718" s="250" t="s">
        <v>1589</v>
      </c>
      <c r="B718" s="251" t="s">
        <v>1590</v>
      </c>
      <c r="C718" s="192"/>
      <c r="D718" s="192"/>
      <c r="E718" s="252" t="e">
        <f t="shared" si="11"/>
        <v>#DIV/0!</v>
      </c>
    </row>
    <row r="719" spans="1:5" ht="12.75">
      <c r="A719" s="250" t="s">
        <v>1591</v>
      </c>
      <c r="B719" s="251" t="s">
        <v>1592</v>
      </c>
      <c r="C719" s="192"/>
      <c r="D719" s="192"/>
      <c r="E719" s="252" t="e">
        <f t="shared" si="11"/>
        <v>#DIV/0!</v>
      </c>
    </row>
    <row r="720" spans="1:5" ht="12.75">
      <c r="A720" s="250" t="s">
        <v>1593</v>
      </c>
      <c r="B720" s="251" t="s">
        <v>1594</v>
      </c>
      <c r="C720" s="192"/>
      <c r="D720" s="192"/>
      <c r="E720" s="252" t="e">
        <f t="shared" si="11"/>
        <v>#DIV/0!</v>
      </c>
    </row>
    <row r="721" spans="1:5" ht="12.75">
      <c r="A721" s="250" t="s">
        <v>1595</v>
      </c>
      <c r="B721" s="251" t="s">
        <v>1596</v>
      </c>
      <c r="C721" s="192"/>
      <c r="D721" s="192"/>
      <c r="E721" s="252" t="e">
        <f t="shared" si="11"/>
        <v>#DIV/0!</v>
      </c>
    </row>
    <row r="722" spans="1:5" ht="12.75">
      <c r="A722" s="250" t="s">
        <v>1597</v>
      </c>
      <c r="B722" s="251" t="s">
        <v>1598</v>
      </c>
      <c r="C722" s="192"/>
      <c r="D722" s="192"/>
      <c r="E722" s="252" t="e">
        <f t="shared" si="11"/>
        <v>#DIV/0!</v>
      </c>
    </row>
    <row r="723" spans="1:5" ht="12.75">
      <c r="A723" s="250" t="s">
        <v>1599</v>
      </c>
      <c r="B723" s="251" t="s">
        <v>1600</v>
      </c>
      <c r="C723" s="192"/>
      <c r="D723" s="192"/>
      <c r="E723" s="252" t="e">
        <f t="shared" si="11"/>
        <v>#DIV/0!</v>
      </c>
    </row>
    <row r="724" spans="1:5" ht="12.75">
      <c r="A724" s="250" t="s">
        <v>1601</v>
      </c>
      <c r="B724" s="251" t="s">
        <v>1602</v>
      </c>
      <c r="C724" s="192"/>
      <c r="D724" s="192"/>
      <c r="E724" s="252" t="e">
        <f t="shared" si="11"/>
        <v>#DIV/0!</v>
      </c>
    </row>
    <row r="725" spans="1:5" ht="12.75">
      <c r="A725" s="250" t="s">
        <v>1603</v>
      </c>
      <c r="B725" s="251" t="s">
        <v>1604</v>
      </c>
      <c r="C725" s="192"/>
      <c r="D725" s="192"/>
      <c r="E725" s="252" t="e">
        <f t="shared" si="11"/>
        <v>#DIV/0!</v>
      </c>
    </row>
    <row r="726" spans="1:5" ht="12.75">
      <c r="A726" s="250" t="s">
        <v>1605</v>
      </c>
      <c r="B726" s="251" t="s">
        <v>1606</v>
      </c>
      <c r="C726" s="192"/>
      <c r="D726" s="192"/>
      <c r="E726" s="252" t="e">
        <f t="shared" si="11"/>
        <v>#DIV/0!</v>
      </c>
    </row>
    <row r="727" spans="1:5" ht="23.25">
      <c r="A727" s="264"/>
      <c r="B727" s="265" t="s">
        <v>1607</v>
      </c>
      <c r="C727" s="266">
        <f>C728+C729+C730</f>
        <v>0</v>
      </c>
      <c r="D727" s="266">
        <f>D728+D729+D730</f>
        <v>0</v>
      </c>
      <c r="E727" s="247" t="e">
        <f t="shared" si="11"/>
        <v>#DIV/0!</v>
      </c>
    </row>
    <row r="728" spans="1:5" ht="12.75">
      <c r="A728" s="250" t="s">
        <v>1608</v>
      </c>
      <c r="B728" s="251" t="s">
        <v>1609</v>
      </c>
      <c r="C728" s="192"/>
      <c r="D728" s="192"/>
      <c r="E728" s="252" t="e">
        <f t="shared" si="11"/>
        <v>#DIV/0!</v>
      </c>
    </row>
    <row r="729" spans="1:5" ht="22.5">
      <c r="A729" s="250" t="s">
        <v>1610</v>
      </c>
      <c r="B729" s="251" t="s">
        <v>1611</v>
      </c>
      <c r="C729" s="192"/>
      <c r="D729" s="192"/>
      <c r="E729" s="252" t="e">
        <f t="shared" si="11"/>
        <v>#DIV/0!</v>
      </c>
    </row>
    <row r="730" spans="1:5" ht="12.75">
      <c r="A730" s="250" t="s">
        <v>1612</v>
      </c>
      <c r="B730" s="251" t="s">
        <v>1613</v>
      </c>
      <c r="C730" s="192"/>
      <c r="D730" s="192"/>
      <c r="E730" s="252" t="e">
        <f t="shared" si="11"/>
        <v>#DIV/0!</v>
      </c>
    </row>
    <row r="731" spans="1:5" ht="23.25">
      <c r="A731" s="267"/>
      <c r="B731" s="265" t="s">
        <v>1614</v>
      </c>
      <c r="C731" s="266">
        <f>C732+C733+C734</f>
        <v>0</v>
      </c>
      <c r="D731" s="266">
        <f>D732+D733+D734</f>
        <v>0</v>
      </c>
      <c r="E731" s="247" t="e">
        <f t="shared" si="11"/>
        <v>#DIV/0!</v>
      </c>
    </row>
    <row r="732" spans="1:5" ht="12.75">
      <c r="A732" s="250" t="s">
        <v>1615</v>
      </c>
      <c r="B732" s="251" t="s">
        <v>1616</v>
      </c>
      <c r="C732" s="192"/>
      <c r="D732" s="192"/>
      <c r="E732" s="252" t="e">
        <f t="shared" si="11"/>
        <v>#DIV/0!</v>
      </c>
    </row>
    <row r="733" spans="1:5" ht="12.75">
      <c r="A733" s="250" t="s">
        <v>1617</v>
      </c>
      <c r="B733" s="251" t="s">
        <v>1618</v>
      </c>
      <c r="C733" s="192"/>
      <c r="D733" s="192"/>
      <c r="E733" s="252" t="e">
        <f t="shared" si="11"/>
        <v>#DIV/0!</v>
      </c>
    </row>
    <row r="734" spans="1:5" ht="12.75">
      <c r="A734" s="250" t="s">
        <v>1619</v>
      </c>
      <c r="B734" s="251" t="s">
        <v>1620</v>
      </c>
      <c r="C734" s="192"/>
      <c r="D734" s="192"/>
      <c r="E734" s="252" t="e">
        <f t="shared" si="11"/>
        <v>#DIV/0!</v>
      </c>
    </row>
  </sheetData>
  <mergeCells count="1">
    <mergeCell ref="A8:B8"/>
  </mergeCells>
  <conditionalFormatting sqref="A729:A730 A732:A734">
    <cfRule type="duplicateValues" dxfId="1" priority="1"/>
  </conditionalFormatting>
  <pageMargins left="0.23622047244094491" right="0.23622047244094491" top="0.35433070866141736" bottom="0.35433070866141736" header="0.31496062992125984" footer="0.31496062992125984"/>
  <pageSetup paperSize="9" scale="81" fitToHeight="0" orientation="portrait" r:id="rId1"/>
  <headerFooter>
    <oddFooter>&amp;R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1"/>
  <sheetViews>
    <sheetView topLeftCell="A67" zoomScaleNormal="100" zoomScaleSheetLayoutView="100" workbookViewId="0">
      <selection activeCell="O11" sqref="O11"/>
    </sheetView>
  </sheetViews>
  <sheetFormatPr defaultColWidth="9" defaultRowHeight="12"/>
  <cols>
    <col min="1" max="1" width="12.7109375" customWidth="1"/>
    <col min="2" max="2" width="48.28515625" customWidth="1"/>
    <col min="3" max="8" width="8.7109375" customWidth="1"/>
    <col min="9" max="9" width="9.42578125" customWidth="1"/>
  </cols>
  <sheetData>
    <row r="1" spans="1:9" ht="12.75">
      <c r="A1" s="588"/>
      <c r="B1" s="589" t="s">
        <v>51</v>
      </c>
      <c r="C1" s="590" t="str">
        <f>Kadar.ode.!C1</f>
        <v>Завод за здравствену заштиту студената Београд</v>
      </c>
      <c r="D1" s="591"/>
      <c r="E1" s="591"/>
      <c r="F1" s="591"/>
      <c r="G1" s="592"/>
      <c r="H1" s="411"/>
      <c r="I1" s="744"/>
    </row>
    <row r="2" spans="1:9" ht="12.75">
      <c r="A2" s="768"/>
      <c r="B2" s="769" t="s">
        <v>52</v>
      </c>
      <c r="C2" s="811">
        <f>Kadar.ode.!C2</f>
        <v>7010117</v>
      </c>
      <c r="D2" s="812"/>
      <c r="E2" s="770"/>
      <c r="F2" s="770"/>
      <c r="G2" s="771"/>
      <c r="H2" s="772"/>
      <c r="I2" s="747"/>
    </row>
    <row r="3" spans="1:9" ht="12.75">
      <c r="A3" s="768"/>
      <c r="B3" s="769" t="s">
        <v>53</v>
      </c>
      <c r="C3" s="773" t="str">
        <f>Kadar.ode.!C3</f>
        <v>01.01.2023.</v>
      </c>
      <c r="D3" s="770"/>
      <c r="E3" s="770"/>
      <c r="F3" s="770"/>
      <c r="G3" s="771"/>
      <c r="H3" s="772"/>
      <c r="I3" s="747"/>
    </row>
    <row r="4" spans="1:9" ht="14.25">
      <c r="A4" s="768"/>
      <c r="B4" s="769" t="s">
        <v>1621</v>
      </c>
      <c r="C4" s="774" t="s">
        <v>32</v>
      </c>
      <c r="D4" s="775"/>
      <c r="E4" s="775"/>
      <c r="F4" s="775"/>
      <c r="G4" s="776"/>
      <c r="H4" s="772"/>
      <c r="I4" s="747"/>
    </row>
    <row r="5" spans="1:9" ht="14.25">
      <c r="A5" s="768"/>
      <c r="B5" s="769" t="s">
        <v>184</v>
      </c>
      <c r="C5" s="774"/>
      <c r="D5" s="775"/>
      <c r="E5" s="775"/>
      <c r="F5" s="775"/>
      <c r="G5" s="776"/>
      <c r="H5" s="772"/>
      <c r="I5" s="747"/>
    </row>
    <row r="6" spans="1:9" ht="15.75">
      <c r="A6" s="777"/>
      <c r="B6" s="778"/>
      <c r="C6" s="778"/>
      <c r="D6" s="778"/>
      <c r="E6" s="778"/>
      <c r="F6" s="778"/>
      <c r="G6" s="779"/>
      <c r="H6" s="779"/>
      <c r="I6" s="747"/>
    </row>
    <row r="7" spans="1:9" ht="12.75">
      <c r="A7" s="878" t="s">
        <v>1622</v>
      </c>
      <c r="B7" s="880" t="s">
        <v>1623</v>
      </c>
      <c r="C7" s="873" t="s">
        <v>187</v>
      </c>
      <c r="D7" s="873"/>
      <c r="E7" s="873" t="s">
        <v>188</v>
      </c>
      <c r="F7" s="873"/>
      <c r="G7" s="873" t="s">
        <v>127</v>
      </c>
      <c r="H7" s="873"/>
      <c r="I7" s="866"/>
    </row>
    <row r="8" spans="1:9" ht="23.25" thickBot="1">
      <c r="A8" s="879"/>
      <c r="B8" s="881"/>
      <c r="C8" s="199" t="s">
        <v>1856</v>
      </c>
      <c r="D8" s="154" t="s">
        <v>1855</v>
      </c>
      <c r="E8" s="199" t="s">
        <v>1856</v>
      </c>
      <c r="F8" s="154" t="s">
        <v>1855</v>
      </c>
      <c r="G8" s="199" t="s">
        <v>1856</v>
      </c>
      <c r="H8" s="154" t="s">
        <v>1855</v>
      </c>
      <c r="I8" s="780" t="s">
        <v>1814</v>
      </c>
    </row>
    <row r="9" spans="1:9" ht="15" thickTop="1">
      <c r="A9" s="874" t="s">
        <v>28</v>
      </c>
      <c r="B9" s="875"/>
      <c r="C9" s="436"/>
      <c r="D9" s="436"/>
      <c r="E9" s="241"/>
      <c r="F9" s="241"/>
      <c r="G9" s="241"/>
      <c r="H9" s="241"/>
      <c r="I9" s="781"/>
    </row>
    <row r="10" spans="1:9" ht="15">
      <c r="A10" s="437" t="s">
        <v>1884</v>
      </c>
      <c r="B10" s="438" t="s">
        <v>1885</v>
      </c>
      <c r="C10" s="439">
        <v>0</v>
      </c>
      <c r="D10" s="439">
        <v>0</v>
      </c>
      <c r="E10" s="440">
        <v>0</v>
      </c>
      <c r="F10" s="440">
        <v>1</v>
      </c>
      <c r="G10" s="440">
        <f>C10+E10</f>
        <v>0</v>
      </c>
      <c r="H10" s="440">
        <f>D10+F10</f>
        <v>1</v>
      </c>
      <c r="I10" s="782" t="e">
        <f t="shared" ref="I10:I73" si="0">H10/G10*100</f>
        <v>#DIV/0!</v>
      </c>
    </row>
    <row r="11" spans="1:9" ht="15">
      <c r="A11" s="783" t="s">
        <v>1886</v>
      </c>
      <c r="B11" s="441" t="s">
        <v>1887</v>
      </c>
      <c r="C11" s="439">
        <v>0</v>
      </c>
      <c r="D11" s="442">
        <v>0</v>
      </c>
      <c r="E11" s="440">
        <v>0</v>
      </c>
      <c r="F11" s="443">
        <v>1</v>
      </c>
      <c r="G11" s="440">
        <f t="shared" ref="G11:G30" si="1">C11+E11</f>
        <v>0</v>
      </c>
      <c r="H11" s="440">
        <f t="shared" ref="H11:H30" si="2">D11+F11</f>
        <v>1</v>
      </c>
      <c r="I11" s="782" t="e">
        <f t="shared" si="0"/>
        <v>#DIV/0!</v>
      </c>
    </row>
    <row r="12" spans="1:9" ht="15">
      <c r="A12" s="783" t="s">
        <v>1888</v>
      </c>
      <c r="B12" s="441" t="s">
        <v>1889</v>
      </c>
      <c r="C12" s="439">
        <v>0</v>
      </c>
      <c r="D12" s="442">
        <v>0</v>
      </c>
      <c r="E12" s="440">
        <v>13</v>
      </c>
      <c r="F12" s="443">
        <v>13</v>
      </c>
      <c r="G12" s="440">
        <f t="shared" si="1"/>
        <v>13</v>
      </c>
      <c r="H12" s="440">
        <f t="shared" si="2"/>
        <v>13</v>
      </c>
      <c r="I12" s="782">
        <f t="shared" si="0"/>
        <v>100</v>
      </c>
    </row>
    <row r="13" spans="1:9" ht="15">
      <c r="A13" s="783" t="s">
        <v>1890</v>
      </c>
      <c r="B13" s="441" t="s">
        <v>1891</v>
      </c>
      <c r="C13" s="439">
        <v>0</v>
      </c>
      <c r="D13" s="442">
        <v>0</v>
      </c>
      <c r="E13" s="440">
        <v>17</v>
      </c>
      <c r="F13" s="443">
        <v>17</v>
      </c>
      <c r="G13" s="440">
        <f t="shared" si="1"/>
        <v>17</v>
      </c>
      <c r="H13" s="440">
        <f t="shared" si="2"/>
        <v>17</v>
      </c>
      <c r="I13" s="782">
        <f t="shared" si="0"/>
        <v>100</v>
      </c>
    </row>
    <row r="14" spans="1:9" ht="15">
      <c r="A14" s="783" t="s">
        <v>1892</v>
      </c>
      <c r="B14" s="441" t="s">
        <v>1893</v>
      </c>
      <c r="C14" s="439">
        <v>0</v>
      </c>
      <c r="D14" s="442">
        <v>0</v>
      </c>
      <c r="E14" s="440">
        <v>156</v>
      </c>
      <c r="F14" s="443">
        <v>200</v>
      </c>
      <c r="G14" s="440">
        <f t="shared" si="1"/>
        <v>156</v>
      </c>
      <c r="H14" s="440">
        <f t="shared" si="2"/>
        <v>200</v>
      </c>
      <c r="I14" s="782">
        <f t="shared" si="0"/>
        <v>128.2051282051282</v>
      </c>
    </row>
    <row r="15" spans="1:9" ht="15">
      <c r="A15" s="783" t="s">
        <v>1894</v>
      </c>
      <c r="B15" s="441" t="s">
        <v>1895</v>
      </c>
      <c r="C15" s="439">
        <v>0</v>
      </c>
      <c r="D15" s="442">
        <v>0</v>
      </c>
      <c r="E15" s="440">
        <v>0</v>
      </c>
      <c r="F15" s="443">
        <v>1</v>
      </c>
      <c r="G15" s="440">
        <f t="shared" si="1"/>
        <v>0</v>
      </c>
      <c r="H15" s="440">
        <f t="shared" si="2"/>
        <v>1</v>
      </c>
      <c r="I15" s="782" t="e">
        <f t="shared" si="0"/>
        <v>#DIV/0!</v>
      </c>
    </row>
    <row r="16" spans="1:9" ht="15">
      <c r="A16" s="783" t="s">
        <v>1896</v>
      </c>
      <c r="B16" s="441" t="s">
        <v>1897</v>
      </c>
      <c r="C16" s="439">
        <v>0</v>
      </c>
      <c r="D16" s="442">
        <v>0</v>
      </c>
      <c r="E16" s="440">
        <v>14</v>
      </c>
      <c r="F16" s="443">
        <v>14</v>
      </c>
      <c r="G16" s="440">
        <f t="shared" si="1"/>
        <v>14</v>
      </c>
      <c r="H16" s="440">
        <f t="shared" si="2"/>
        <v>14</v>
      </c>
      <c r="I16" s="782">
        <f t="shared" si="0"/>
        <v>100</v>
      </c>
    </row>
    <row r="17" spans="1:9" ht="15">
      <c r="A17" s="783" t="s">
        <v>1898</v>
      </c>
      <c r="B17" s="441" t="s">
        <v>1899</v>
      </c>
      <c r="C17" s="439">
        <v>0</v>
      </c>
      <c r="D17" s="442">
        <v>0</v>
      </c>
      <c r="E17" s="440">
        <v>13</v>
      </c>
      <c r="F17" s="443">
        <v>16</v>
      </c>
      <c r="G17" s="440">
        <f t="shared" si="1"/>
        <v>13</v>
      </c>
      <c r="H17" s="440">
        <f t="shared" si="2"/>
        <v>16</v>
      </c>
      <c r="I17" s="782">
        <f t="shared" si="0"/>
        <v>123.07692307692308</v>
      </c>
    </row>
    <row r="18" spans="1:9" ht="15">
      <c r="A18" s="783" t="s">
        <v>1900</v>
      </c>
      <c r="B18" s="441" t="s">
        <v>1901</v>
      </c>
      <c r="C18" s="439">
        <v>0</v>
      </c>
      <c r="D18" s="442">
        <v>0</v>
      </c>
      <c r="E18" s="440">
        <v>16</v>
      </c>
      <c r="F18" s="443">
        <v>17</v>
      </c>
      <c r="G18" s="440">
        <f t="shared" si="1"/>
        <v>16</v>
      </c>
      <c r="H18" s="440">
        <f t="shared" si="2"/>
        <v>17</v>
      </c>
      <c r="I18" s="782">
        <f t="shared" si="0"/>
        <v>106.25</v>
      </c>
    </row>
    <row r="19" spans="1:9" ht="15">
      <c r="A19" s="783" t="s">
        <v>1902</v>
      </c>
      <c r="B19" s="441" t="s">
        <v>1903</v>
      </c>
      <c r="C19" s="439">
        <v>0</v>
      </c>
      <c r="D19" s="442">
        <v>0</v>
      </c>
      <c r="E19" s="440">
        <v>17</v>
      </c>
      <c r="F19" s="443">
        <v>20</v>
      </c>
      <c r="G19" s="440">
        <f t="shared" si="1"/>
        <v>17</v>
      </c>
      <c r="H19" s="440">
        <f t="shared" si="2"/>
        <v>20</v>
      </c>
      <c r="I19" s="782">
        <f t="shared" si="0"/>
        <v>117.64705882352942</v>
      </c>
    </row>
    <row r="20" spans="1:9" ht="15">
      <c r="A20" s="783" t="s">
        <v>1904</v>
      </c>
      <c r="B20" s="441" t="s">
        <v>1905</v>
      </c>
      <c r="C20" s="439">
        <v>0</v>
      </c>
      <c r="D20" s="442">
        <v>0</v>
      </c>
      <c r="E20" s="440">
        <v>0</v>
      </c>
      <c r="F20" s="443">
        <v>2</v>
      </c>
      <c r="G20" s="440">
        <f t="shared" si="1"/>
        <v>0</v>
      </c>
      <c r="H20" s="440">
        <f t="shared" si="2"/>
        <v>2</v>
      </c>
      <c r="I20" s="782" t="e">
        <f t="shared" si="0"/>
        <v>#DIV/0!</v>
      </c>
    </row>
    <row r="21" spans="1:9" ht="15">
      <c r="A21" s="783" t="s">
        <v>1625</v>
      </c>
      <c r="B21" s="441" t="s">
        <v>1906</v>
      </c>
      <c r="C21" s="439">
        <v>0</v>
      </c>
      <c r="D21" s="442">
        <v>0</v>
      </c>
      <c r="E21" s="440">
        <v>5</v>
      </c>
      <c r="F21" s="443">
        <v>5</v>
      </c>
      <c r="G21" s="440">
        <f t="shared" si="1"/>
        <v>5</v>
      </c>
      <c r="H21" s="440">
        <f t="shared" si="2"/>
        <v>5</v>
      </c>
      <c r="I21" s="782">
        <f t="shared" si="0"/>
        <v>100</v>
      </c>
    </row>
    <row r="22" spans="1:9" ht="15">
      <c r="A22" s="783" t="s">
        <v>1907</v>
      </c>
      <c r="B22" s="444" t="s">
        <v>1908</v>
      </c>
      <c r="C22" s="439">
        <v>0</v>
      </c>
      <c r="D22" s="442">
        <v>0</v>
      </c>
      <c r="E22" s="440">
        <v>0</v>
      </c>
      <c r="F22" s="443">
        <v>1</v>
      </c>
      <c r="G22" s="440">
        <f t="shared" si="1"/>
        <v>0</v>
      </c>
      <c r="H22" s="440">
        <f t="shared" si="2"/>
        <v>1</v>
      </c>
      <c r="I22" s="782" t="e">
        <f t="shared" si="0"/>
        <v>#DIV/0!</v>
      </c>
    </row>
    <row r="23" spans="1:9" ht="15">
      <c r="A23" s="783" t="s">
        <v>1909</v>
      </c>
      <c r="B23" s="444" t="s">
        <v>1910</v>
      </c>
      <c r="C23" s="439">
        <v>0</v>
      </c>
      <c r="D23" s="442">
        <v>0</v>
      </c>
      <c r="E23" s="440">
        <v>1</v>
      </c>
      <c r="F23" s="443">
        <v>1</v>
      </c>
      <c r="G23" s="440">
        <f t="shared" si="1"/>
        <v>1</v>
      </c>
      <c r="H23" s="440">
        <f t="shared" si="2"/>
        <v>1</v>
      </c>
      <c r="I23" s="782">
        <f t="shared" si="0"/>
        <v>100</v>
      </c>
    </row>
    <row r="24" spans="1:9" ht="15">
      <c r="A24" s="783" t="s">
        <v>1911</v>
      </c>
      <c r="B24" s="441" t="s">
        <v>1912</v>
      </c>
      <c r="C24" s="439">
        <v>0</v>
      </c>
      <c r="D24" s="442">
        <v>0</v>
      </c>
      <c r="E24" s="440">
        <v>13</v>
      </c>
      <c r="F24" s="443">
        <v>16</v>
      </c>
      <c r="G24" s="440">
        <f t="shared" si="1"/>
        <v>13</v>
      </c>
      <c r="H24" s="440">
        <f t="shared" si="2"/>
        <v>16</v>
      </c>
      <c r="I24" s="782">
        <f t="shared" si="0"/>
        <v>123.07692307692308</v>
      </c>
    </row>
    <row r="25" spans="1:9" ht="15">
      <c r="A25" s="783" t="s">
        <v>1913</v>
      </c>
      <c r="B25" s="441" t="s">
        <v>1914</v>
      </c>
      <c r="C25" s="445">
        <v>0</v>
      </c>
      <c r="D25" s="442">
        <v>0</v>
      </c>
      <c r="E25" s="445">
        <v>0</v>
      </c>
      <c r="F25" s="443">
        <v>1</v>
      </c>
      <c r="G25" s="440">
        <f t="shared" si="1"/>
        <v>0</v>
      </c>
      <c r="H25" s="440">
        <f t="shared" si="2"/>
        <v>1</v>
      </c>
      <c r="I25" s="782" t="e">
        <f t="shared" si="0"/>
        <v>#DIV/0!</v>
      </c>
    </row>
    <row r="26" spans="1:9" ht="15">
      <c r="A26" s="783" t="s">
        <v>1915</v>
      </c>
      <c r="B26" s="441" t="s">
        <v>1916</v>
      </c>
      <c r="C26" s="439">
        <v>0</v>
      </c>
      <c r="D26" s="442">
        <v>0</v>
      </c>
      <c r="E26" s="440">
        <v>4</v>
      </c>
      <c r="F26" s="443">
        <v>4</v>
      </c>
      <c r="G26" s="440">
        <f t="shared" si="1"/>
        <v>4</v>
      </c>
      <c r="H26" s="440">
        <f t="shared" si="2"/>
        <v>4</v>
      </c>
      <c r="I26" s="782">
        <f t="shared" si="0"/>
        <v>100</v>
      </c>
    </row>
    <row r="27" spans="1:9" s="366" customFormat="1" ht="15">
      <c r="A27" s="783" t="s">
        <v>1917</v>
      </c>
      <c r="B27" s="441" t="s">
        <v>1918</v>
      </c>
      <c r="C27" s="439">
        <v>0</v>
      </c>
      <c r="D27" s="442">
        <v>0</v>
      </c>
      <c r="E27" s="440">
        <v>0</v>
      </c>
      <c r="F27" s="443">
        <v>1</v>
      </c>
      <c r="G27" s="440">
        <f t="shared" si="1"/>
        <v>0</v>
      </c>
      <c r="H27" s="440">
        <f t="shared" si="2"/>
        <v>1</v>
      </c>
      <c r="I27" s="782" t="e">
        <f t="shared" si="0"/>
        <v>#DIV/0!</v>
      </c>
    </row>
    <row r="28" spans="1:9" ht="15">
      <c r="A28" s="783" t="s">
        <v>1919</v>
      </c>
      <c r="B28" s="441" t="s">
        <v>1920</v>
      </c>
      <c r="C28" s="439">
        <v>0</v>
      </c>
      <c r="D28" s="442">
        <v>0</v>
      </c>
      <c r="E28" s="440">
        <v>1</v>
      </c>
      <c r="F28" s="443">
        <v>1</v>
      </c>
      <c r="G28" s="440">
        <f t="shared" si="1"/>
        <v>1</v>
      </c>
      <c r="H28" s="440">
        <f t="shared" si="2"/>
        <v>1</v>
      </c>
      <c r="I28" s="782">
        <f t="shared" si="0"/>
        <v>100</v>
      </c>
    </row>
    <row r="29" spans="1:9" ht="15">
      <c r="A29" s="446" t="s">
        <v>1921</v>
      </c>
      <c r="B29" s="784" t="s">
        <v>1922</v>
      </c>
      <c r="C29" s="439">
        <v>0</v>
      </c>
      <c r="D29" s="442">
        <v>0</v>
      </c>
      <c r="E29" s="440">
        <v>0</v>
      </c>
      <c r="F29" s="443">
        <v>1</v>
      </c>
      <c r="G29" s="440">
        <f t="shared" si="1"/>
        <v>0</v>
      </c>
      <c r="H29" s="440">
        <f t="shared" si="2"/>
        <v>1</v>
      </c>
      <c r="I29" s="782" t="e">
        <f t="shared" si="0"/>
        <v>#DIV/0!</v>
      </c>
    </row>
    <row r="30" spans="1:9" ht="15">
      <c r="A30" s="783" t="s">
        <v>1923</v>
      </c>
      <c r="B30" s="447" t="s">
        <v>1924</v>
      </c>
      <c r="C30" s="439">
        <v>0</v>
      </c>
      <c r="D30" s="442">
        <v>0</v>
      </c>
      <c r="E30" s="440">
        <v>24</v>
      </c>
      <c r="F30" s="443">
        <v>24</v>
      </c>
      <c r="G30" s="440">
        <f t="shared" si="1"/>
        <v>24</v>
      </c>
      <c r="H30" s="440">
        <f t="shared" si="2"/>
        <v>24</v>
      </c>
      <c r="I30" s="782">
        <f t="shared" si="0"/>
        <v>100</v>
      </c>
    </row>
    <row r="31" spans="1:9" ht="15.75">
      <c r="A31" s="448"/>
      <c r="B31" s="785" t="s">
        <v>127</v>
      </c>
      <c r="C31" s="449">
        <f>SUM(C10:C30)</f>
        <v>0</v>
      </c>
      <c r="D31" s="449">
        <f t="shared" ref="D31:H31" si="3">SUM(D10:D30)</f>
        <v>0</v>
      </c>
      <c r="E31" s="450">
        <f t="shared" si="3"/>
        <v>294</v>
      </c>
      <c r="F31" s="450">
        <f t="shared" si="3"/>
        <v>357</v>
      </c>
      <c r="G31" s="450">
        <f t="shared" si="3"/>
        <v>294</v>
      </c>
      <c r="H31" s="450">
        <f t="shared" si="3"/>
        <v>357</v>
      </c>
      <c r="I31" s="786">
        <f t="shared" si="0"/>
        <v>121.42857142857142</v>
      </c>
    </row>
    <row r="32" spans="1:9" ht="14.25">
      <c r="A32" s="787" t="s">
        <v>1624</v>
      </c>
      <c r="B32" s="451"/>
      <c r="C32" s="400"/>
      <c r="D32" s="400"/>
      <c r="E32" s="241"/>
      <c r="F32" s="241"/>
      <c r="G32" s="241"/>
      <c r="H32" s="241"/>
      <c r="I32" s="788"/>
    </row>
    <row r="33" spans="1:9" ht="15">
      <c r="A33" s="452" t="s">
        <v>1925</v>
      </c>
      <c r="B33" s="453" t="s">
        <v>1926</v>
      </c>
      <c r="C33" s="439">
        <v>1110</v>
      </c>
      <c r="D33" s="442">
        <v>1200</v>
      </c>
      <c r="E33" s="241">
        <v>239</v>
      </c>
      <c r="F33" s="454">
        <v>250</v>
      </c>
      <c r="G33" s="440">
        <f t="shared" ref="G33:H96" si="4">C33+E33</f>
        <v>1349</v>
      </c>
      <c r="H33" s="440">
        <f t="shared" si="4"/>
        <v>1450</v>
      </c>
      <c r="I33" s="782">
        <f t="shared" si="0"/>
        <v>107.48702742772424</v>
      </c>
    </row>
    <row r="34" spans="1:9" ht="15">
      <c r="A34" s="789" t="s">
        <v>1927</v>
      </c>
      <c r="B34" s="456" t="s">
        <v>1928</v>
      </c>
      <c r="C34" s="439">
        <v>2</v>
      </c>
      <c r="D34" s="442">
        <v>2</v>
      </c>
      <c r="E34" s="457">
        <v>1</v>
      </c>
      <c r="F34" s="458">
        <v>1</v>
      </c>
      <c r="G34" s="440">
        <f t="shared" si="4"/>
        <v>3</v>
      </c>
      <c r="H34" s="440">
        <f t="shared" si="4"/>
        <v>3</v>
      </c>
      <c r="I34" s="782">
        <f t="shared" si="0"/>
        <v>100</v>
      </c>
    </row>
    <row r="35" spans="1:9" ht="15">
      <c r="A35" s="789" t="s">
        <v>1929</v>
      </c>
      <c r="B35" s="456" t="s">
        <v>1930</v>
      </c>
      <c r="C35" s="459">
        <v>0</v>
      </c>
      <c r="D35" s="442">
        <v>0</v>
      </c>
      <c r="E35" s="460">
        <v>0</v>
      </c>
      <c r="F35" s="458">
        <v>0</v>
      </c>
      <c r="G35" s="440">
        <f t="shared" si="4"/>
        <v>0</v>
      </c>
      <c r="H35" s="440">
        <f t="shared" si="4"/>
        <v>0</v>
      </c>
      <c r="I35" s="782" t="e">
        <f t="shared" si="0"/>
        <v>#DIV/0!</v>
      </c>
    </row>
    <row r="36" spans="1:9" s="367" customFormat="1" ht="15">
      <c r="A36" s="789" t="s">
        <v>1931</v>
      </c>
      <c r="B36" s="456" t="s">
        <v>1932</v>
      </c>
      <c r="C36" s="461">
        <v>0</v>
      </c>
      <c r="D36" s="442">
        <v>0</v>
      </c>
      <c r="E36" s="462">
        <v>1</v>
      </c>
      <c r="F36" s="458">
        <v>0</v>
      </c>
      <c r="G36" s="440">
        <f t="shared" si="4"/>
        <v>1</v>
      </c>
      <c r="H36" s="440">
        <f t="shared" si="4"/>
        <v>0</v>
      </c>
      <c r="I36" s="782">
        <f t="shared" si="0"/>
        <v>0</v>
      </c>
    </row>
    <row r="37" spans="1:9" s="270" customFormat="1" ht="15">
      <c r="A37" s="789" t="s">
        <v>1933</v>
      </c>
      <c r="B37" s="456" t="s">
        <v>1934</v>
      </c>
      <c r="C37" s="461">
        <v>11</v>
      </c>
      <c r="D37" s="442">
        <v>14</v>
      </c>
      <c r="E37" s="462">
        <v>0</v>
      </c>
      <c r="F37" s="458">
        <v>0</v>
      </c>
      <c r="G37" s="440">
        <f t="shared" si="4"/>
        <v>11</v>
      </c>
      <c r="H37" s="440">
        <f t="shared" si="4"/>
        <v>14</v>
      </c>
      <c r="I37" s="782">
        <f t="shared" si="0"/>
        <v>127.27272727272727</v>
      </c>
    </row>
    <row r="38" spans="1:9" ht="12.75" customHeight="1">
      <c r="A38" s="789" t="s">
        <v>1935</v>
      </c>
      <c r="B38" s="456" t="s">
        <v>1936</v>
      </c>
      <c r="C38" s="463">
        <v>1</v>
      </c>
      <c r="D38" s="442">
        <v>1</v>
      </c>
      <c r="E38" s="457">
        <v>0</v>
      </c>
      <c r="F38" s="458">
        <v>0</v>
      </c>
      <c r="G38" s="440">
        <f t="shared" si="4"/>
        <v>1</v>
      </c>
      <c r="H38" s="440">
        <f t="shared" si="4"/>
        <v>1</v>
      </c>
      <c r="I38" s="782">
        <f t="shared" si="0"/>
        <v>100</v>
      </c>
    </row>
    <row r="39" spans="1:9" ht="12.75" customHeight="1">
      <c r="A39" s="789" t="s">
        <v>1937</v>
      </c>
      <c r="B39" s="456" t="s">
        <v>1938</v>
      </c>
      <c r="C39" s="464">
        <v>0</v>
      </c>
      <c r="D39" s="442">
        <v>0</v>
      </c>
      <c r="E39" s="465">
        <v>0</v>
      </c>
      <c r="F39" s="458">
        <v>1</v>
      </c>
      <c r="G39" s="440">
        <f t="shared" si="4"/>
        <v>0</v>
      </c>
      <c r="H39" s="440">
        <f t="shared" si="4"/>
        <v>1</v>
      </c>
      <c r="I39" s="782" t="e">
        <f t="shared" si="0"/>
        <v>#DIV/0!</v>
      </c>
    </row>
    <row r="40" spans="1:9" ht="15">
      <c r="A40" s="789" t="s">
        <v>1939</v>
      </c>
      <c r="B40" s="456" t="s">
        <v>1940</v>
      </c>
      <c r="C40" s="464">
        <v>0</v>
      </c>
      <c r="D40" s="442">
        <v>0</v>
      </c>
      <c r="E40" s="465">
        <v>0</v>
      </c>
      <c r="F40" s="458">
        <v>1</v>
      </c>
      <c r="G40" s="440">
        <f t="shared" si="4"/>
        <v>0</v>
      </c>
      <c r="H40" s="440">
        <f t="shared" si="4"/>
        <v>1</v>
      </c>
      <c r="I40" s="782" t="e">
        <f t="shared" si="0"/>
        <v>#DIV/0!</v>
      </c>
    </row>
    <row r="41" spans="1:9" ht="15">
      <c r="A41" s="789" t="s">
        <v>1941</v>
      </c>
      <c r="B41" s="456" t="s">
        <v>1942</v>
      </c>
      <c r="C41" s="464">
        <v>146</v>
      </c>
      <c r="D41" s="442">
        <v>170</v>
      </c>
      <c r="E41" s="465">
        <v>0</v>
      </c>
      <c r="F41" s="458">
        <v>0</v>
      </c>
      <c r="G41" s="440">
        <f t="shared" si="4"/>
        <v>146</v>
      </c>
      <c r="H41" s="440">
        <f t="shared" si="4"/>
        <v>170</v>
      </c>
      <c r="I41" s="782">
        <f t="shared" si="0"/>
        <v>116.43835616438356</v>
      </c>
    </row>
    <row r="42" spans="1:9" ht="15">
      <c r="A42" s="789" t="s">
        <v>1943</v>
      </c>
      <c r="B42" s="456" t="s">
        <v>1944</v>
      </c>
      <c r="C42" s="464">
        <v>0</v>
      </c>
      <c r="D42" s="442">
        <v>0</v>
      </c>
      <c r="E42" s="465">
        <v>0</v>
      </c>
      <c r="F42" s="458">
        <v>1</v>
      </c>
      <c r="G42" s="440">
        <f t="shared" si="4"/>
        <v>0</v>
      </c>
      <c r="H42" s="440">
        <f t="shared" si="4"/>
        <v>1</v>
      </c>
      <c r="I42" s="782" t="e">
        <f t="shared" si="0"/>
        <v>#DIV/0!</v>
      </c>
    </row>
    <row r="43" spans="1:9" ht="15">
      <c r="A43" s="466" t="s">
        <v>1945</v>
      </c>
      <c r="B43" s="456" t="s">
        <v>1946</v>
      </c>
      <c r="C43" s="464">
        <v>5</v>
      </c>
      <c r="D43" s="442">
        <v>10</v>
      </c>
      <c r="E43" s="465">
        <v>0</v>
      </c>
      <c r="F43" s="458">
        <v>0</v>
      </c>
      <c r="G43" s="440">
        <f t="shared" si="4"/>
        <v>5</v>
      </c>
      <c r="H43" s="440">
        <f t="shared" si="4"/>
        <v>10</v>
      </c>
      <c r="I43" s="782">
        <f t="shared" si="0"/>
        <v>200</v>
      </c>
    </row>
    <row r="44" spans="1:9" ht="15">
      <c r="A44" s="789" t="s">
        <v>1947</v>
      </c>
      <c r="B44" s="456" t="s">
        <v>1948</v>
      </c>
      <c r="C44" s="464">
        <v>1</v>
      </c>
      <c r="D44" s="442">
        <v>5</v>
      </c>
      <c r="E44" s="465">
        <v>0</v>
      </c>
      <c r="F44" s="458">
        <v>0</v>
      </c>
      <c r="G44" s="440">
        <f t="shared" si="4"/>
        <v>1</v>
      </c>
      <c r="H44" s="440">
        <f t="shared" si="4"/>
        <v>5</v>
      </c>
      <c r="I44" s="782">
        <f t="shared" si="0"/>
        <v>500</v>
      </c>
    </row>
    <row r="45" spans="1:9" ht="15">
      <c r="A45" s="789" t="s">
        <v>1949</v>
      </c>
      <c r="B45" s="456" t="s">
        <v>1950</v>
      </c>
      <c r="C45" s="464">
        <v>6</v>
      </c>
      <c r="D45" s="442">
        <v>6</v>
      </c>
      <c r="E45" s="465">
        <v>0</v>
      </c>
      <c r="F45" s="458">
        <v>0</v>
      </c>
      <c r="G45" s="440">
        <f t="shared" si="4"/>
        <v>6</v>
      </c>
      <c r="H45" s="440">
        <f t="shared" si="4"/>
        <v>6</v>
      </c>
      <c r="I45" s="782">
        <f t="shared" si="0"/>
        <v>100</v>
      </c>
    </row>
    <row r="46" spans="1:9" ht="15">
      <c r="A46" s="789" t="s">
        <v>1951</v>
      </c>
      <c r="B46" s="456" t="s">
        <v>1952</v>
      </c>
      <c r="C46" s="464">
        <v>0</v>
      </c>
      <c r="D46" s="442">
        <v>0</v>
      </c>
      <c r="E46" s="465">
        <v>0</v>
      </c>
      <c r="F46" s="458">
        <v>0</v>
      </c>
      <c r="G46" s="440">
        <f t="shared" si="4"/>
        <v>0</v>
      </c>
      <c r="H46" s="440">
        <f t="shared" si="4"/>
        <v>0</v>
      </c>
      <c r="I46" s="782" t="e">
        <f t="shared" si="0"/>
        <v>#DIV/0!</v>
      </c>
    </row>
    <row r="47" spans="1:9" ht="15">
      <c r="A47" s="789" t="s">
        <v>1953</v>
      </c>
      <c r="B47" s="456" t="s">
        <v>1954</v>
      </c>
      <c r="C47" s="464">
        <v>0</v>
      </c>
      <c r="D47" s="442">
        <v>0</v>
      </c>
      <c r="E47" s="465">
        <v>242</v>
      </c>
      <c r="F47" s="458">
        <v>260</v>
      </c>
      <c r="G47" s="440">
        <f t="shared" si="4"/>
        <v>242</v>
      </c>
      <c r="H47" s="440">
        <f t="shared" si="4"/>
        <v>260</v>
      </c>
      <c r="I47" s="782">
        <f t="shared" si="0"/>
        <v>107.43801652892562</v>
      </c>
    </row>
    <row r="48" spans="1:9" ht="15">
      <c r="A48" s="789" t="s">
        <v>1955</v>
      </c>
      <c r="B48" s="456" t="s">
        <v>1956</v>
      </c>
      <c r="C48" s="464">
        <v>811</v>
      </c>
      <c r="D48" s="442">
        <v>850</v>
      </c>
      <c r="E48" s="465">
        <v>176</v>
      </c>
      <c r="F48" s="458">
        <v>200</v>
      </c>
      <c r="G48" s="440">
        <f t="shared" si="4"/>
        <v>987</v>
      </c>
      <c r="H48" s="440">
        <f t="shared" si="4"/>
        <v>1050</v>
      </c>
      <c r="I48" s="782">
        <f t="shared" si="0"/>
        <v>106.38297872340425</v>
      </c>
    </row>
    <row r="49" spans="1:9" ht="15">
      <c r="A49" s="789" t="s">
        <v>1957</v>
      </c>
      <c r="B49" s="456" t="s">
        <v>1958</v>
      </c>
      <c r="C49" s="464">
        <v>0</v>
      </c>
      <c r="D49" s="442">
        <v>0</v>
      </c>
      <c r="E49" s="465">
        <v>2</v>
      </c>
      <c r="F49" s="458">
        <v>2</v>
      </c>
      <c r="G49" s="440">
        <f t="shared" si="4"/>
        <v>2</v>
      </c>
      <c r="H49" s="440">
        <f t="shared" si="4"/>
        <v>2</v>
      </c>
      <c r="I49" s="782">
        <f t="shared" si="0"/>
        <v>100</v>
      </c>
    </row>
    <row r="50" spans="1:9" ht="15">
      <c r="A50" s="789" t="s">
        <v>1959</v>
      </c>
      <c r="B50" s="456" t="s">
        <v>1960</v>
      </c>
      <c r="C50" s="464">
        <v>0</v>
      </c>
      <c r="D50" s="442">
        <v>0</v>
      </c>
      <c r="E50" s="465">
        <v>0</v>
      </c>
      <c r="F50" s="458">
        <v>1</v>
      </c>
      <c r="G50" s="440">
        <f t="shared" si="4"/>
        <v>0</v>
      </c>
      <c r="H50" s="440">
        <f t="shared" si="4"/>
        <v>1</v>
      </c>
      <c r="I50" s="782" t="e">
        <f t="shared" si="0"/>
        <v>#DIV/0!</v>
      </c>
    </row>
    <row r="51" spans="1:9" ht="15">
      <c r="A51" s="789" t="s">
        <v>1961</v>
      </c>
      <c r="B51" s="456" t="s">
        <v>1962</v>
      </c>
      <c r="C51" s="464">
        <v>0</v>
      </c>
      <c r="D51" s="442">
        <v>0</v>
      </c>
      <c r="E51" s="465">
        <v>14</v>
      </c>
      <c r="F51" s="458">
        <v>14</v>
      </c>
      <c r="G51" s="440">
        <f t="shared" si="4"/>
        <v>14</v>
      </c>
      <c r="H51" s="440">
        <f t="shared" si="4"/>
        <v>14</v>
      </c>
      <c r="I51" s="782">
        <f t="shared" si="0"/>
        <v>100</v>
      </c>
    </row>
    <row r="52" spans="1:9" ht="15">
      <c r="A52" s="789" t="s">
        <v>1963</v>
      </c>
      <c r="B52" s="456" t="s">
        <v>1964</v>
      </c>
      <c r="C52" s="464">
        <v>0</v>
      </c>
      <c r="D52" s="442">
        <v>0</v>
      </c>
      <c r="E52" s="465">
        <v>0</v>
      </c>
      <c r="F52" s="467">
        <v>1</v>
      </c>
      <c r="G52" s="440">
        <f t="shared" si="4"/>
        <v>0</v>
      </c>
      <c r="H52" s="440">
        <f t="shared" si="4"/>
        <v>1</v>
      </c>
      <c r="I52" s="782" t="e">
        <f t="shared" si="0"/>
        <v>#DIV/0!</v>
      </c>
    </row>
    <row r="53" spans="1:9" ht="15">
      <c r="A53" s="790" t="s">
        <v>1965</v>
      </c>
      <c r="B53" s="468" t="s">
        <v>1966</v>
      </c>
      <c r="C53" s="464">
        <v>0</v>
      </c>
      <c r="D53" s="442">
        <v>1</v>
      </c>
      <c r="E53" s="467">
        <v>0</v>
      </c>
      <c r="F53" s="467">
        <v>0</v>
      </c>
      <c r="G53" s="440">
        <f t="shared" si="4"/>
        <v>0</v>
      </c>
      <c r="H53" s="440">
        <f t="shared" si="4"/>
        <v>1</v>
      </c>
      <c r="I53" s="782" t="e">
        <f t="shared" si="0"/>
        <v>#DIV/0!</v>
      </c>
    </row>
    <row r="54" spans="1:9" ht="15">
      <c r="A54" s="790" t="s">
        <v>1967</v>
      </c>
      <c r="B54" s="468" t="s">
        <v>1968</v>
      </c>
      <c r="C54" s="464">
        <v>0</v>
      </c>
      <c r="D54" s="442">
        <v>0</v>
      </c>
      <c r="E54" s="467">
        <v>0</v>
      </c>
      <c r="F54" s="467">
        <v>1</v>
      </c>
      <c r="G54" s="440">
        <f t="shared" si="4"/>
        <v>0</v>
      </c>
      <c r="H54" s="440">
        <f t="shared" si="4"/>
        <v>1</v>
      </c>
      <c r="I54" s="782" t="e">
        <f t="shared" si="0"/>
        <v>#DIV/0!</v>
      </c>
    </row>
    <row r="55" spans="1:9" ht="15">
      <c r="A55" s="790" t="s">
        <v>1969</v>
      </c>
      <c r="B55" s="468" t="s">
        <v>1970</v>
      </c>
      <c r="C55" s="464">
        <v>0</v>
      </c>
      <c r="D55" s="442">
        <v>0</v>
      </c>
      <c r="E55" s="467">
        <v>0</v>
      </c>
      <c r="F55" s="442">
        <v>1</v>
      </c>
      <c r="G55" s="440">
        <f t="shared" si="4"/>
        <v>0</v>
      </c>
      <c r="H55" s="440">
        <f t="shared" si="4"/>
        <v>1</v>
      </c>
      <c r="I55" s="782" t="e">
        <f t="shared" si="0"/>
        <v>#DIV/0!</v>
      </c>
    </row>
    <row r="56" spans="1:9" ht="15">
      <c r="A56" s="790" t="s">
        <v>1971</v>
      </c>
      <c r="B56" s="468" t="s">
        <v>1972</v>
      </c>
      <c r="C56" s="464">
        <v>0</v>
      </c>
      <c r="D56" s="442">
        <v>0</v>
      </c>
      <c r="E56" s="467">
        <v>0</v>
      </c>
      <c r="F56" s="442">
        <v>1</v>
      </c>
      <c r="G56" s="440">
        <f t="shared" si="4"/>
        <v>0</v>
      </c>
      <c r="H56" s="440">
        <f t="shared" si="4"/>
        <v>1</v>
      </c>
      <c r="I56" s="782" t="e">
        <f t="shared" si="0"/>
        <v>#DIV/0!</v>
      </c>
    </row>
    <row r="57" spans="1:9" ht="15">
      <c r="A57" s="790" t="s">
        <v>1973</v>
      </c>
      <c r="B57" s="468" t="s">
        <v>1974</v>
      </c>
      <c r="C57" s="464">
        <v>0</v>
      </c>
      <c r="D57" s="442">
        <v>0</v>
      </c>
      <c r="E57" s="467">
        <v>0</v>
      </c>
      <c r="F57" s="442">
        <v>1</v>
      </c>
      <c r="G57" s="440">
        <f t="shared" si="4"/>
        <v>0</v>
      </c>
      <c r="H57" s="440">
        <f t="shared" si="4"/>
        <v>1</v>
      </c>
      <c r="I57" s="782" t="e">
        <f t="shared" si="0"/>
        <v>#DIV/0!</v>
      </c>
    </row>
    <row r="58" spans="1:9" ht="15">
      <c r="A58" s="790" t="s">
        <v>1975</v>
      </c>
      <c r="B58" s="468" t="s">
        <v>1976</v>
      </c>
      <c r="C58" s="464">
        <v>0</v>
      </c>
      <c r="D58" s="442">
        <v>0</v>
      </c>
      <c r="E58" s="467">
        <v>0</v>
      </c>
      <c r="F58" s="442">
        <v>1</v>
      </c>
      <c r="G58" s="440">
        <f t="shared" si="4"/>
        <v>0</v>
      </c>
      <c r="H58" s="440">
        <f t="shared" si="4"/>
        <v>1</v>
      </c>
      <c r="I58" s="782" t="e">
        <f t="shared" si="0"/>
        <v>#DIV/0!</v>
      </c>
    </row>
    <row r="59" spans="1:9" ht="15">
      <c r="A59" s="790" t="s">
        <v>1977</v>
      </c>
      <c r="B59" s="468" t="s">
        <v>1978</v>
      </c>
      <c r="C59" s="464">
        <v>0</v>
      </c>
      <c r="D59" s="442">
        <v>0</v>
      </c>
      <c r="E59" s="467">
        <v>0</v>
      </c>
      <c r="F59" s="442">
        <v>1</v>
      </c>
      <c r="G59" s="440">
        <f t="shared" si="4"/>
        <v>0</v>
      </c>
      <c r="H59" s="440">
        <f t="shared" si="4"/>
        <v>1</v>
      </c>
      <c r="I59" s="782" t="e">
        <f t="shared" si="0"/>
        <v>#DIV/0!</v>
      </c>
    </row>
    <row r="60" spans="1:9" ht="15">
      <c r="A60" s="790" t="s">
        <v>1979</v>
      </c>
      <c r="B60" s="468" t="s">
        <v>1980</v>
      </c>
      <c r="C60" s="464">
        <v>0</v>
      </c>
      <c r="D60" s="442">
        <v>0</v>
      </c>
      <c r="E60" s="467">
        <v>0</v>
      </c>
      <c r="F60" s="442">
        <v>1</v>
      </c>
      <c r="G60" s="440">
        <f t="shared" si="4"/>
        <v>0</v>
      </c>
      <c r="H60" s="440">
        <f t="shared" si="4"/>
        <v>1</v>
      </c>
      <c r="I60" s="782" t="e">
        <f t="shared" si="0"/>
        <v>#DIV/0!</v>
      </c>
    </row>
    <row r="61" spans="1:9" ht="15">
      <c r="A61" s="790" t="s">
        <v>1981</v>
      </c>
      <c r="B61" s="468" t="s">
        <v>1982</v>
      </c>
      <c r="C61" s="464">
        <v>0</v>
      </c>
      <c r="D61" s="442">
        <v>0</v>
      </c>
      <c r="E61" s="467">
        <v>0</v>
      </c>
      <c r="F61" s="442">
        <v>1</v>
      </c>
      <c r="G61" s="440">
        <f t="shared" si="4"/>
        <v>0</v>
      </c>
      <c r="H61" s="440">
        <f t="shared" si="4"/>
        <v>1</v>
      </c>
      <c r="I61" s="782" t="e">
        <f t="shared" si="0"/>
        <v>#DIV/0!</v>
      </c>
    </row>
    <row r="62" spans="1:9" ht="15">
      <c r="A62" s="790" t="s">
        <v>1983</v>
      </c>
      <c r="B62" s="468" t="s">
        <v>1984</v>
      </c>
      <c r="C62" s="464">
        <v>0</v>
      </c>
      <c r="D62" s="442">
        <v>0</v>
      </c>
      <c r="E62" s="467">
        <v>0</v>
      </c>
      <c r="F62" s="442">
        <v>1</v>
      </c>
      <c r="G62" s="440">
        <f t="shared" si="4"/>
        <v>0</v>
      </c>
      <c r="H62" s="440">
        <f t="shared" si="4"/>
        <v>1</v>
      </c>
      <c r="I62" s="782" t="e">
        <f t="shared" si="0"/>
        <v>#DIV/0!</v>
      </c>
    </row>
    <row r="63" spans="1:9" ht="15">
      <c r="A63" s="790" t="s">
        <v>1985</v>
      </c>
      <c r="B63" s="468" t="s">
        <v>1986</v>
      </c>
      <c r="C63" s="464">
        <v>0</v>
      </c>
      <c r="D63" s="442">
        <v>0</v>
      </c>
      <c r="E63" s="465">
        <v>0</v>
      </c>
      <c r="F63" s="442">
        <v>1</v>
      </c>
      <c r="G63" s="440">
        <f t="shared" si="4"/>
        <v>0</v>
      </c>
      <c r="H63" s="440">
        <f t="shared" si="4"/>
        <v>1</v>
      </c>
      <c r="I63" s="782" t="e">
        <f t="shared" si="0"/>
        <v>#DIV/0!</v>
      </c>
    </row>
    <row r="64" spans="1:9" ht="15">
      <c r="A64" s="790" t="s">
        <v>1987</v>
      </c>
      <c r="B64" s="468" t="s">
        <v>1988</v>
      </c>
      <c r="C64" s="464">
        <v>0</v>
      </c>
      <c r="D64" s="442">
        <v>0</v>
      </c>
      <c r="E64" s="465">
        <v>0</v>
      </c>
      <c r="F64" s="442">
        <v>1</v>
      </c>
      <c r="G64" s="440">
        <f t="shared" si="4"/>
        <v>0</v>
      </c>
      <c r="H64" s="440">
        <f t="shared" si="4"/>
        <v>1</v>
      </c>
      <c r="I64" s="782" t="e">
        <f t="shared" si="0"/>
        <v>#DIV/0!</v>
      </c>
    </row>
    <row r="65" spans="1:9" ht="15.75">
      <c r="A65" s="791"/>
      <c r="B65" s="469" t="s">
        <v>127</v>
      </c>
      <c r="C65" s="470">
        <f>SUM(C33:C64)</f>
        <v>2093</v>
      </c>
      <c r="D65" s="470">
        <f t="shared" ref="D65:F65" si="5">SUM(D33:D64)</f>
        <v>2259</v>
      </c>
      <c r="E65" s="470">
        <f t="shared" si="5"/>
        <v>675</v>
      </c>
      <c r="F65" s="470">
        <f t="shared" si="5"/>
        <v>743</v>
      </c>
      <c r="G65" s="440">
        <f t="shared" si="4"/>
        <v>2768</v>
      </c>
      <c r="H65" s="440">
        <f t="shared" si="4"/>
        <v>3002</v>
      </c>
      <c r="I65" s="786">
        <f t="shared" si="0"/>
        <v>108.45375722543353</v>
      </c>
    </row>
    <row r="66" spans="1:9" ht="15.75">
      <c r="A66" s="876" t="s">
        <v>1989</v>
      </c>
      <c r="B66" s="877"/>
      <c r="C66" s="471"/>
      <c r="D66" s="471"/>
      <c r="E66" s="471"/>
      <c r="F66" s="471"/>
      <c r="G66" s="440">
        <f t="shared" si="4"/>
        <v>0</v>
      </c>
      <c r="H66" s="440">
        <f t="shared" si="4"/>
        <v>0</v>
      </c>
      <c r="I66" s="786" t="e">
        <f t="shared" si="0"/>
        <v>#DIV/0!</v>
      </c>
    </row>
    <row r="67" spans="1:9" ht="15.75">
      <c r="A67" s="792" t="s">
        <v>1990</v>
      </c>
      <c r="B67" s="472" t="s">
        <v>1991</v>
      </c>
      <c r="C67" s="473">
        <v>0</v>
      </c>
      <c r="D67" s="473">
        <v>0</v>
      </c>
      <c r="E67" s="473">
        <v>5</v>
      </c>
      <c r="F67" s="473">
        <v>10</v>
      </c>
      <c r="G67" s="440">
        <f t="shared" si="4"/>
        <v>5</v>
      </c>
      <c r="H67" s="440">
        <f t="shared" si="4"/>
        <v>10</v>
      </c>
      <c r="I67" s="786">
        <f t="shared" si="0"/>
        <v>200</v>
      </c>
    </row>
    <row r="68" spans="1:9" ht="15.75">
      <c r="A68" s="792" t="s">
        <v>1992</v>
      </c>
      <c r="B68" s="472" t="s">
        <v>1993</v>
      </c>
      <c r="C68" s="473">
        <v>0</v>
      </c>
      <c r="D68" s="473"/>
      <c r="E68" s="473">
        <v>1</v>
      </c>
      <c r="F68" s="473">
        <v>0</v>
      </c>
      <c r="G68" s="440">
        <f t="shared" si="4"/>
        <v>1</v>
      </c>
      <c r="H68" s="440">
        <f t="shared" si="4"/>
        <v>0</v>
      </c>
      <c r="I68" s="786">
        <f t="shared" si="0"/>
        <v>0</v>
      </c>
    </row>
    <row r="69" spans="1:9" ht="15.75">
      <c r="A69" s="792" t="s">
        <v>1994</v>
      </c>
      <c r="B69" s="472" t="s">
        <v>1995</v>
      </c>
      <c r="C69" s="473">
        <v>0</v>
      </c>
      <c r="D69" s="473"/>
      <c r="E69" s="473">
        <v>1</v>
      </c>
      <c r="F69" s="473">
        <v>3</v>
      </c>
      <c r="G69" s="440">
        <f t="shared" si="4"/>
        <v>1</v>
      </c>
      <c r="H69" s="440">
        <f t="shared" si="4"/>
        <v>3</v>
      </c>
      <c r="I69" s="786">
        <f t="shared" si="0"/>
        <v>300</v>
      </c>
    </row>
    <row r="70" spans="1:9" ht="15.75">
      <c r="A70" s="792" t="s">
        <v>1996</v>
      </c>
      <c r="B70" s="472" t="s">
        <v>1997</v>
      </c>
      <c r="C70" s="473">
        <v>0</v>
      </c>
      <c r="D70" s="473"/>
      <c r="E70" s="473">
        <v>70</v>
      </c>
      <c r="F70" s="473">
        <v>90</v>
      </c>
      <c r="G70" s="440">
        <f t="shared" si="4"/>
        <v>70</v>
      </c>
      <c r="H70" s="440">
        <f t="shared" si="4"/>
        <v>90</v>
      </c>
      <c r="I70" s="786">
        <f t="shared" si="0"/>
        <v>128.57142857142858</v>
      </c>
    </row>
    <row r="71" spans="1:9" ht="15.75">
      <c r="A71" s="792">
        <v>260074</v>
      </c>
      <c r="B71" s="474" t="s">
        <v>1998</v>
      </c>
      <c r="C71" s="473">
        <v>0</v>
      </c>
      <c r="D71" s="473">
        <v>1</v>
      </c>
      <c r="E71" s="473">
        <v>0</v>
      </c>
      <c r="F71" s="473">
        <v>0</v>
      </c>
      <c r="G71" s="440">
        <f t="shared" si="4"/>
        <v>0</v>
      </c>
      <c r="H71" s="440">
        <f t="shared" si="4"/>
        <v>1</v>
      </c>
      <c r="I71" s="786" t="e">
        <f t="shared" si="0"/>
        <v>#DIV/0!</v>
      </c>
    </row>
    <row r="72" spans="1:9" ht="15.75">
      <c r="A72" s="792">
        <v>270101</v>
      </c>
      <c r="B72" s="472" t="s">
        <v>1999</v>
      </c>
      <c r="C72" s="473">
        <v>0</v>
      </c>
      <c r="D72" s="473">
        <v>5</v>
      </c>
      <c r="E72" s="473">
        <v>0</v>
      </c>
      <c r="F72" s="473">
        <v>0</v>
      </c>
      <c r="G72" s="440">
        <f t="shared" si="4"/>
        <v>0</v>
      </c>
      <c r="H72" s="440">
        <f t="shared" si="4"/>
        <v>5</v>
      </c>
      <c r="I72" s="786" t="e">
        <f t="shared" si="0"/>
        <v>#DIV/0!</v>
      </c>
    </row>
    <row r="73" spans="1:9" ht="15.75">
      <c r="A73" s="792" t="s">
        <v>2000</v>
      </c>
      <c r="B73" s="472" t="s">
        <v>2001</v>
      </c>
      <c r="C73" s="473">
        <v>0</v>
      </c>
      <c r="D73" s="473"/>
      <c r="E73" s="473">
        <v>1</v>
      </c>
      <c r="F73" s="473">
        <v>5</v>
      </c>
      <c r="G73" s="440">
        <f t="shared" si="4"/>
        <v>1</v>
      </c>
      <c r="H73" s="440">
        <f t="shared" si="4"/>
        <v>5</v>
      </c>
      <c r="I73" s="786">
        <f t="shared" si="0"/>
        <v>500</v>
      </c>
    </row>
    <row r="74" spans="1:9" ht="15.75">
      <c r="A74" s="792" t="s">
        <v>2002</v>
      </c>
      <c r="B74" s="472" t="s">
        <v>1946</v>
      </c>
      <c r="C74" s="473">
        <v>0</v>
      </c>
      <c r="D74" s="473"/>
      <c r="E74" s="473">
        <v>0</v>
      </c>
      <c r="F74" s="473">
        <v>5</v>
      </c>
      <c r="G74" s="440">
        <f t="shared" si="4"/>
        <v>0</v>
      </c>
      <c r="H74" s="440">
        <f t="shared" si="4"/>
        <v>5</v>
      </c>
      <c r="I74" s="786" t="e">
        <f t="shared" ref="I74:I101" si="6">H74/G74*100</f>
        <v>#DIV/0!</v>
      </c>
    </row>
    <row r="75" spans="1:9" ht="15.75">
      <c r="A75" s="466" t="s">
        <v>1945</v>
      </c>
      <c r="B75" s="456" t="s">
        <v>1946</v>
      </c>
      <c r="C75" s="473">
        <v>0</v>
      </c>
      <c r="D75" s="473">
        <v>5</v>
      </c>
      <c r="E75" s="473">
        <v>0</v>
      </c>
      <c r="F75" s="473">
        <v>0</v>
      </c>
      <c r="G75" s="440">
        <f t="shared" si="4"/>
        <v>0</v>
      </c>
      <c r="H75" s="440">
        <f t="shared" si="4"/>
        <v>5</v>
      </c>
      <c r="I75" s="786" t="e">
        <f t="shared" si="6"/>
        <v>#DIV/0!</v>
      </c>
    </row>
    <row r="76" spans="1:9" ht="15.75">
      <c r="A76" s="792" t="s">
        <v>2003</v>
      </c>
      <c r="B76" s="472" t="s">
        <v>2004</v>
      </c>
      <c r="C76" s="473">
        <v>0</v>
      </c>
      <c r="D76" s="473">
        <v>0</v>
      </c>
      <c r="E76" s="473">
        <v>0</v>
      </c>
      <c r="F76" s="473">
        <v>1</v>
      </c>
      <c r="G76" s="440">
        <f t="shared" si="4"/>
        <v>0</v>
      </c>
      <c r="H76" s="440">
        <f t="shared" si="4"/>
        <v>1</v>
      </c>
      <c r="I76" s="786" t="e">
        <f t="shared" si="6"/>
        <v>#DIV/0!</v>
      </c>
    </row>
    <row r="77" spans="1:9" ht="15.75">
      <c r="A77" s="792" t="s">
        <v>2005</v>
      </c>
      <c r="B77" s="475" t="s">
        <v>2006</v>
      </c>
      <c r="C77" s="473">
        <v>0</v>
      </c>
      <c r="D77" s="473">
        <v>0</v>
      </c>
      <c r="E77" s="473">
        <v>157</v>
      </c>
      <c r="F77" s="473">
        <v>157</v>
      </c>
      <c r="G77" s="440">
        <f t="shared" si="4"/>
        <v>157</v>
      </c>
      <c r="H77" s="440">
        <f t="shared" si="4"/>
        <v>157</v>
      </c>
      <c r="I77" s="786">
        <f t="shared" si="6"/>
        <v>100</v>
      </c>
    </row>
    <row r="78" spans="1:9" ht="15.75">
      <c r="A78" s="792" t="s">
        <v>1951</v>
      </c>
      <c r="B78" s="472" t="s">
        <v>1952</v>
      </c>
      <c r="C78" s="473">
        <v>0</v>
      </c>
      <c r="D78" s="473">
        <v>0</v>
      </c>
      <c r="E78" s="473">
        <v>0</v>
      </c>
      <c r="F78" s="473">
        <v>1</v>
      </c>
      <c r="G78" s="440">
        <f t="shared" si="4"/>
        <v>0</v>
      </c>
      <c r="H78" s="440">
        <f t="shared" si="4"/>
        <v>1</v>
      </c>
      <c r="I78" s="786" t="e">
        <f t="shared" si="6"/>
        <v>#DIV/0!</v>
      </c>
    </row>
    <row r="79" spans="1:9" ht="15.75">
      <c r="A79" s="792" t="s">
        <v>2007</v>
      </c>
      <c r="B79" s="472" t="s">
        <v>2008</v>
      </c>
      <c r="C79" s="473">
        <v>0</v>
      </c>
      <c r="D79" s="473">
        <v>0</v>
      </c>
      <c r="E79" s="473">
        <v>0</v>
      </c>
      <c r="F79" s="473">
        <v>1</v>
      </c>
      <c r="G79" s="440">
        <f t="shared" si="4"/>
        <v>0</v>
      </c>
      <c r="H79" s="440">
        <f t="shared" si="4"/>
        <v>1</v>
      </c>
      <c r="I79" s="786" t="e">
        <f t="shared" si="6"/>
        <v>#DIV/0!</v>
      </c>
    </row>
    <row r="80" spans="1:9" ht="15.75">
      <c r="A80" s="792" t="s">
        <v>2009</v>
      </c>
      <c r="B80" s="793" t="s">
        <v>2010</v>
      </c>
      <c r="C80" s="473">
        <v>0</v>
      </c>
      <c r="D80" s="473">
        <v>0</v>
      </c>
      <c r="E80" s="473">
        <v>0</v>
      </c>
      <c r="F80" s="473">
        <v>1</v>
      </c>
      <c r="G80" s="440">
        <f t="shared" si="4"/>
        <v>0</v>
      </c>
      <c r="H80" s="440">
        <f t="shared" si="4"/>
        <v>1</v>
      </c>
      <c r="I80" s="786" t="e">
        <f t="shared" si="6"/>
        <v>#DIV/0!</v>
      </c>
    </row>
    <row r="81" spans="1:9" ht="15.75">
      <c r="A81" s="790" t="s">
        <v>2011</v>
      </c>
      <c r="B81" s="794" t="s">
        <v>2012</v>
      </c>
      <c r="C81" s="473">
        <v>0</v>
      </c>
      <c r="D81" s="473">
        <v>0</v>
      </c>
      <c r="E81" s="473">
        <v>5</v>
      </c>
      <c r="F81" s="473">
        <v>5</v>
      </c>
      <c r="G81" s="440">
        <f t="shared" si="4"/>
        <v>5</v>
      </c>
      <c r="H81" s="440">
        <f t="shared" si="4"/>
        <v>5</v>
      </c>
      <c r="I81" s="786">
        <f t="shared" si="6"/>
        <v>100</v>
      </c>
    </row>
    <row r="82" spans="1:9" ht="15.75">
      <c r="A82" s="792" t="s">
        <v>2013</v>
      </c>
      <c r="B82" s="472" t="s">
        <v>2014</v>
      </c>
      <c r="C82" s="473">
        <v>0</v>
      </c>
      <c r="D82" s="473">
        <v>0</v>
      </c>
      <c r="E82" s="473">
        <v>0</v>
      </c>
      <c r="F82" s="473">
        <v>1</v>
      </c>
      <c r="G82" s="440">
        <f t="shared" si="4"/>
        <v>0</v>
      </c>
      <c r="H82" s="440">
        <f t="shared" si="4"/>
        <v>1</v>
      </c>
      <c r="I82" s="786" t="e">
        <f t="shared" si="6"/>
        <v>#DIV/0!</v>
      </c>
    </row>
    <row r="83" spans="1:9" ht="15.75">
      <c r="A83" s="792" t="s">
        <v>2015</v>
      </c>
      <c r="B83" s="472" t="s">
        <v>2016</v>
      </c>
      <c r="C83" s="473">
        <v>0</v>
      </c>
      <c r="D83" s="473">
        <v>0</v>
      </c>
      <c r="E83" s="473">
        <v>145</v>
      </c>
      <c r="F83" s="473">
        <v>150</v>
      </c>
      <c r="G83" s="440">
        <f t="shared" si="4"/>
        <v>145</v>
      </c>
      <c r="H83" s="440">
        <f t="shared" si="4"/>
        <v>150</v>
      </c>
      <c r="I83" s="786">
        <f t="shared" si="6"/>
        <v>103.44827586206897</v>
      </c>
    </row>
    <row r="84" spans="1:9" ht="15.75">
      <c r="A84" s="792" t="s">
        <v>2017</v>
      </c>
      <c r="B84" s="472" t="s">
        <v>2018</v>
      </c>
      <c r="C84" s="476">
        <v>0</v>
      </c>
      <c r="D84" s="473">
        <v>0</v>
      </c>
      <c r="E84" s="476">
        <v>73</v>
      </c>
      <c r="F84" s="473">
        <v>73</v>
      </c>
      <c r="G84" s="440">
        <f t="shared" si="4"/>
        <v>73</v>
      </c>
      <c r="H84" s="440">
        <f t="shared" si="4"/>
        <v>73</v>
      </c>
      <c r="I84" s="786">
        <f t="shared" si="6"/>
        <v>100</v>
      </c>
    </row>
    <row r="85" spans="1:9" ht="15.75">
      <c r="A85" s="792" t="s">
        <v>1957</v>
      </c>
      <c r="B85" s="472" t="s">
        <v>2019</v>
      </c>
      <c r="C85" s="473">
        <v>0</v>
      </c>
      <c r="D85" s="473">
        <v>0</v>
      </c>
      <c r="E85" s="473">
        <v>132</v>
      </c>
      <c r="F85" s="473">
        <v>150</v>
      </c>
      <c r="G85" s="440">
        <f t="shared" si="4"/>
        <v>132</v>
      </c>
      <c r="H85" s="440">
        <f t="shared" si="4"/>
        <v>150</v>
      </c>
      <c r="I85" s="786">
        <f t="shared" si="6"/>
        <v>113.63636363636364</v>
      </c>
    </row>
    <row r="86" spans="1:9" ht="15.75">
      <c r="A86" s="792" t="s">
        <v>2020</v>
      </c>
      <c r="B86" s="472" t="s">
        <v>2021</v>
      </c>
      <c r="C86" s="473">
        <v>0</v>
      </c>
      <c r="D86" s="473">
        <v>0</v>
      </c>
      <c r="E86" s="473">
        <v>20</v>
      </c>
      <c r="F86" s="473">
        <v>25</v>
      </c>
      <c r="G86" s="440">
        <f t="shared" si="4"/>
        <v>20</v>
      </c>
      <c r="H86" s="440">
        <f t="shared" si="4"/>
        <v>25</v>
      </c>
      <c r="I86" s="786">
        <f t="shared" si="6"/>
        <v>125</v>
      </c>
    </row>
    <row r="87" spans="1:9" ht="15.75">
      <c r="A87" s="792" t="s">
        <v>1959</v>
      </c>
      <c r="B87" s="472" t="s">
        <v>1960</v>
      </c>
      <c r="C87" s="473">
        <v>0</v>
      </c>
      <c r="D87" s="473">
        <v>0</v>
      </c>
      <c r="E87" s="473">
        <v>319</v>
      </c>
      <c r="F87" s="473">
        <v>370</v>
      </c>
      <c r="G87" s="440">
        <f t="shared" si="4"/>
        <v>319</v>
      </c>
      <c r="H87" s="440">
        <f t="shared" si="4"/>
        <v>370</v>
      </c>
      <c r="I87" s="786">
        <f t="shared" si="6"/>
        <v>115.98746081504703</v>
      </c>
    </row>
    <row r="88" spans="1:9" ht="15.75">
      <c r="A88" s="792" t="s">
        <v>2022</v>
      </c>
      <c r="B88" s="472" t="s">
        <v>2023</v>
      </c>
      <c r="C88" s="473">
        <v>0</v>
      </c>
      <c r="D88" s="473">
        <v>0</v>
      </c>
      <c r="E88" s="473">
        <v>0</v>
      </c>
      <c r="F88" s="473">
        <v>1</v>
      </c>
      <c r="G88" s="440">
        <f t="shared" si="4"/>
        <v>0</v>
      </c>
      <c r="H88" s="440">
        <f t="shared" si="4"/>
        <v>1</v>
      </c>
      <c r="I88" s="786" t="e">
        <f t="shared" si="6"/>
        <v>#DIV/0!</v>
      </c>
    </row>
    <row r="89" spans="1:9" ht="15.75">
      <c r="A89" s="792" t="s">
        <v>2024</v>
      </c>
      <c r="B89" s="472" t="s">
        <v>2025</v>
      </c>
      <c r="C89" s="473">
        <v>0</v>
      </c>
      <c r="D89" s="473">
        <v>0</v>
      </c>
      <c r="E89" s="473">
        <v>1</v>
      </c>
      <c r="F89" s="473">
        <v>1</v>
      </c>
      <c r="G89" s="440">
        <f t="shared" si="4"/>
        <v>1</v>
      </c>
      <c r="H89" s="440">
        <f t="shared" si="4"/>
        <v>1</v>
      </c>
      <c r="I89" s="786">
        <f t="shared" si="6"/>
        <v>100</v>
      </c>
    </row>
    <row r="90" spans="1:9" ht="15.75">
      <c r="A90" s="792" t="s">
        <v>1961</v>
      </c>
      <c r="B90" s="472" t="s">
        <v>1962</v>
      </c>
      <c r="C90" s="473">
        <v>0</v>
      </c>
      <c r="D90" s="473">
        <v>0</v>
      </c>
      <c r="E90" s="473">
        <v>919</v>
      </c>
      <c r="F90" s="473">
        <v>1200</v>
      </c>
      <c r="G90" s="440">
        <f t="shared" si="4"/>
        <v>919</v>
      </c>
      <c r="H90" s="440">
        <f t="shared" si="4"/>
        <v>1200</v>
      </c>
      <c r="I90" s="786">
        <f t="shared" si="6"/>
        <v>130.57671381936888</v>
      </c>
    </row>
    <row r="91" spans="1:9" ht="15.75">
      <c r="A91" s="792" t="s">
        <v>2026</v>
      </c>
      <c r="B91" s="472" t="s">
        <v>2027</v>
      </c>
      <c r="C91" s="473">
        <v>0</v>
      </c>
      <c r="D91" s="473"/>
      <c r="E91" s="473">
        <v>17</v>
      </c>
      <c r="F91" s="473">
        <v>22</v>
      </c>
      <c r="G91" s="440">
        <f t="shared" si="4"/>
        <v>17</v>
      </c>
      <c r="H91" s="440">
        <f t="shared" si="4"/>
        <v>22</v>
      </c>
      <c r="I91" s="786">
        <f t="shared" si="6"/>
        <v>129.41176470588235</v>
      </c>
    </row>
    <row r="92" spans="1:9" ht="15.75">
      <c r="A92" s="792" t="s">
        <v>1955</v>
      </c>
      <c r="B92" s="472" t="s">
        <v>1956</v>
      </c>
      <c r="C92" s="473">
        <v>0</v>
      </c>
      <c r="D92" s="473">
        <v>0</v>
      </c>
      <c r="E92" s="473">
        <v>437</v>
      </c>
      <c r="F92" s="473">
        <v>437</v>
      </c>
      <c r="G92" s="440">
        <f t="shared" si="4"/>
        <v>437</v>
      </c>
      <c r="H92" s="440">
        <f t="shared" si="4"/>
        <v>437</v>
      </c>
      <c r="I92" s="786">
        <f t="shared" si="6"/>
        <v>100</v>
      </c>
    </row>
    <row r="93" spans="1:9" ht="15.75">
      <c r="A93" s="792" t="s">
        <v>2028</v>
      </c>
      <c r="B93" s="472" t="s">
        <v>2029</v>
      </c>
      <c r="C93" s="473">
        <v>0</v>
      </c>
      <c r="D93" s="473">
        <v>0</v>
      </c>
      <c r="E93" s="473">
        <v>0</v>
      </c>
      <c r="F93" s="473">
        <v>3</v>
      </c>
      <c r="G93" s="440">
        <f t="shared" si="4"/>
        <v>0</v>
      </c>
      <c r="H93" s="440">
        <f t="shared" si="4"/>
        <v>3</v>
      </c>
      <c r="I93" s="786" t="e">
        <f t="shared" si="6"/>
        <v>#DIV/0!</v>
      </c>
    </row>
    <row r="94" spans="1:9" ht="15.75">
      <c r="A94" s="792" t="s">
        <v>1963</v>
      </c>
      <c r="B94" s="472" t="s">
        <v>1964</v>
      </c>
      <c r="C94" s="473">
        <v>0</v>
      </c>
      <c r="D94" s="473">
        <v>0</v>
      </c>
      <c r="E94" s="473">
        <v>0</v>
      </c>
      <c r="F94" s="473">
        <v>3</v>
      </c>
      <c r="G94" s="440">
        <f t="shared" si="4"/>
        <v>0</v>
      </c>
      <c r="H94" s="440">
        <f t="shared" si="4"/>
        <v>3</v>
      </c>
      <c r="I94" s="786" t="e">
        <f t="shared" si="6"/>
        <v>#DIV/0!</v>
      </c>
    </row>
    <row r="95" spans="1:9" ht="15.75">
      <c r="A95" s="792" t="s">
        <v>2030</v>
      </c>
      <c r="B95" s="472" t="s">
        <v>2031</v>
      </c>
      <c r="C95" s="473">
        <v>0</v>
      </c>
      <c r="D95" s="473"/>
      <c r="E95" s="473">
        <v>0</v>
      </c>
      <c r="F95" s="473">
        <v>3</v>
      </c>
      <c r="G95" s="440">
        <f t="shared" si="4"/>
        <v>0</v>
      </c>
      <c r="H95" s="440">
        <f t="shared" si="4"/>
        <v>3</v>
      </c>
      <c r="I95" s="786" t="e">
        <f t="shared" si="6"/>
        <v>#DIV/0!</v>
      </c>
    </row>
    <row r="96" spans="1:9" ht="15.75">
      <c r="A96" s="792" t="s">
        <v>2032</v>
      </c>
      <c r="B96" s="472" t="s">
        <v>2033</v>
      </c>
      <c r="C96" s="473">
        <v>0</v>
      </c>
      <c r="D96" s="473"/>
      <c r="E96" s="473">
        <v>934</v>
      </c>
      <c r="F96" s="473">
        <v>934</v>
      </c>
      <c r="G96" s="440">
        <f t="shared" si="4"/>
        <v>934</v>
      </c>
      <c r="H96" s="440">
        <f t="shared" si="4"/>
        <v>934</v>
      </c>
      <c r="I96" s="786">
        <f t="shared" si="6"/>
        <v>100</v>
      </c>
    </row>
    <row r="97" spans="1:9" ht="15.75">
      <c r="A97" s="792" t="s">
        <v>2034</v>
      </c>
      <c r="B97" s="472" t="s">
        <v>2035</v>
      </c>
      <c r="C97" s="473">
        <v>0</v>
      </c>
      <c r="D97" s="473"/>
      <c r="E97" s="473">
        <v>0</v>
      </c>
      <c r="F97" s="473">
        <v>1</v>
      </c>
      <c r="G97" s="440">
        <f t="shared" ref="G97:H101" si="7">C97+E97</f>
        <v>0</v>
      </c>
      <c r="H97" s="440">
        <f t="shared" si="7"/>
        <v>1</v>
      </c>
      <c r="I97" s="786" t="e">
        <f t="shared" si="6"/>
        <v>#DIV/0!</v>
      </c>
    </row>
    <row r="98" spans="1:9" ht="15.75">
      <c r="A98" s="792" t="s">
        <v>2036</v>
      </c>
      <c r="B98" s="472" t="s">
        <v>2037</v>
      </c>
      <c r="C98" s="473">
        <v>0</v>
      </c>
      <c r="D98" s="473"/>
      <c r="E98" s="473">
        <v>4686</v>
      </c>
      <c r="F98" s="473">
        <v>4686</v>
      </c>
      <c r="G98" s="440">
        <f t="shared" si="7"/>
        <v>4686</v>
      </c>
      <c r="H98" s="440">
        <f t="shared" si="7"/>
        <v>4686</v>
      </c>
      <c r="I98" s="786">
        <f t="shared" si="6"/>
        <v>100</v>
      </c>
    </row>
    <row r="99" spans="1:9" ht="15.75">
      <c r="A99" s="792" t="s">
        <v>1925</v>
      </c>
      <c r="B99" s="472" t="s">
        <v>1926</v>
      </c>
      <c r="C99" s="473">
        <v>0</v>
      </c>
      <c r="D99" s="473"/>
      <c r="E99" s="473">
        <v>152</v>
      </c>
      <c r="F99" s="473">
        <v>160</v>
      </c>
      <c r="G99" s="440">
        <f t="shared" si="7"/>
        <v>152</v>
      </c>
      <c r="H99" s="440">
        <f t="shared" si="7"/>
        <v>160</v>
      </c>
      <c r="I99" s="786">
        <f t="shared" si="6"/>
        <v>105.26315789473684</v>
      </c>
    </row>
    <row r="100" spans="1:9" ht="16.5" thickBot="1">
      <c r="A100" s="477"/>
      <c r="B100" s="795" t="s">
        <v>127</v>
      </c>
      <c r="C100" s="533">
        <f>SUM(C67:C99)</f>
        <v>0</v>
      </c>
      <c r="D100" s="533">
        <f t="shared" ref="D100:F100" si="8">SUM(D67:D99)</f>
        <v>11</v>
      </c>
      <c r="E100" s="533">
        <f t="shared" si="8"/>
        <v>8075</v>
      </c>
      <c r="F100" s="533">
        <f t="shared" si="8"/>
        <v>8499</v>
      </c>
      <c r="G100" s="534">
        <f t="shared" si="7"/>
        <v>8075</v>
      </c>
      <c r="H100" s="534">
        <f t="shared" si="7"/>
        <v>8510</v>
      </c>
      <c r="I100" s="796">
        <f t="shared" si="6"/>
        <v>105.38699690402478</v>
      </c>
    </row>
    <row r="101" spans="1:9" ht="16.5" thickBot="1">
      <c r="A101" s="478" t="s">
        <v>127</v>
      </c>
      <c r="B101" s="479"/>
      <c r="C101" s="797">
        <f>C100+C65+C31</f>
        <v>2093</v>
      </c>
      <c r="D101" s="797">
        <f t="shared" ref="D101:F101" si="9">D100+D65+D31</f>
        <v>2270</v>
      </c>
      <c r="E101" s="797">
        <f t="shared" si="9"/>
        <v>9044</v>
      </c>
      <c r="F101" s="797">
        <f t="shared" si="9"/>
        <v>9599</v>
      </c>
      <c r="G101" s="798">
        <f t="shared" si="7"/>
        <v>11137</v>
      </c>
      <c r="H101" s="798">
        <f t="shared" si="7"/>
        <v>11869</v>
      </c>
      <c r="I101" s="799">
        <f t="shared" si="6"/>
        <v>106.57268564245308</v>
      </c>
    </row>
  </sheetData>
  <mergeCells count="8">
    <mergeCell ref="C2:D2"/>
    <mergeCell ref="G7:I7"/>
    <mergeCell ref="A9:B9"/>
    <mergeCell ref="A66:B66"/>
    <mergeCell ref="C7:D7"/>
    <mergeCell ref="E7:F7"/>
    <mergeCell ref="A7:A8"/>
    <mergeCell ref="B7:B8"/>
  </mergeCells>
  <pageMargins left="0.23622047244094499" right="0.23622047244094499" top="0.35433070866141703" bottom="0.35433070866141703" header="0.31496062992126" footer="0.31496062992126"/>
  <pageSetup paperSize="9" scale="8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8"/>
  <sheetViews>
    <sheetView topLeftCell="A31" zoomScaleNormal="100" zoomScaleSheetLayoutView="100" workbookViewId="0">
      <selection activeCell="O7" sqref="O7"/>
    </sheetView>
  </sheetViews>
  <sheetFormatPr defaultColWidth="9.140625" defaultRowHeight="12.75"/>
  <cols>
    <col min="1" max="1" width="8.85546875" style="43" customWidth="1"/>
    <col min="2" max="2" width="44.5703125" style="43" customWidth="1"/>
    <col min="3" max="8" width="8.7109375" style="43" customWidth="1"/>
    <col min="9" max="10" width="8.42578125" style="43" customWidth="1"/>
    <col min="11" max="16384" width="9.140625" style="43"/>
  </cols>
  <sheetData>
    <row r="1" spans="1:10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10">
      <c r="A2" s="1"/>
      <c r="B2" s="2" t="s">
        <v>52</v>
      </c>
      <c r="C2" s="550">
        <f>Kadar.ode.!C2</f>
        <v>7010117</v>
      </c>
      <c r="D2" s="551"/>
      <c r="E2" s="4"/>
      <c r="F2" s="4"/>
      <c r="G2" s="5"/>
    </row>
    <row r="3" spans="1:10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10" ht="14.25">
      <c r="A4" s="1"/>
      <c r="B4" s="2" t="s">
        <v>1626</v>
      </c>
      <c r="C4" s="7" t="s">
        <v>34</v>
      </c>
      <c r="D4" s="8"/>
      <c r="E4" s="8"/>
      <c r="F4" s="8"/>
      <c r="G4" s="9"/>
      <c r="J4" s="11"/>
    </row>
    <row r="5" spans="1:10" ht="10.5" customHeight="1">
      <c r="A5" s="44"/>
      <c r="B5" s="45"/>
      <c r="E5" s="45"/>
      <c r="F5" s="11"/>
      <c r="G5" s="11"/>
      <c r="H5" s="11"/>
      <c r="I5" s="11"/>
      <c r="J5" s="11"/>
    </row>
    <row r="6" spans="1:10" s="54" customFormat="1" ht="81" customHeight="1">
      <c r="A6" s="847" t="s">
        <v>185</v>
      </c>
      <c r="B6" s="847" t="s">
        <v>186</v>
      </c>
      <c r="C6" s="842" t="s">
        <v>1627</v>
      </c>
      <c r="D6" s="844"/>
      <c r="E6" s="842" t="s">
        <v>1628</v>
      </c>
      <c r="F6" s="844"/>
      <c r="G6" s="842" t="s">
        <v>1629</v>
      </c>
      <c r="H6" s="843"/>
      <c r="I6" s="844"/>
    </row>
    <row r="7" spans="1:10" s="54" customFormat="1" ht="35.25" customHeight="1" thickBot="1">
      <c r="A7" s="848"/>
      <c r="B7" s="848"/>
      <c r="C7" s="199" t="s">
        <v>1856</v>
      </c>
      <c r="D7" s="154" t="s">
        <v>1855</v>
      </c>
      <c r="E7" s="199" t="s">
        <v>1856</v>
      </c>
      <c r="F7" s="154" t="s">
        <v>1855</v>
      </c>
      <c r="G7" s="199" t="s">
        <v>1856</v>
      </c>
      <c r="H7" s="154" t="s">
        <v>1855</v>
      </c>
      <c r="I7" s="271" t="s">
        <v>1814</v>
      </c>
    </row>
    <row r="8" spans="1:10" s="25" customFormat="1" ht="14.1" customHeight="1" thickTop="1">
      <c r="A8" s="272" t="s">
        <v>2038</v>
      </c>
      <c r="B8" s="273"/>
      <c r="C8" s="274"/>
      <c r="D8" s="274"/>
      <c r="E8" s="274"/>
      <c r="F8" s="274"/>
      <c r="G8" s="274"/>
      <c r="H8" s="274"/>
      <c r="I8" s="269"/>
    </row>
    <row r="9" spans="1:10" s="25" customFormat="1" ht="14.1" customHeight="1">
      <c r="A9" s="212" t="s">
        <v>1630</v>
      </c>
      <c r="B9" s="243"/>
      <c r="C9" s="190"/>
      <c r="D9" s="190"/>
      <c r="E9" s="480">
        <v>38</v>
      </c>
      <c r="F9" s="481">
        <v>47</v>
      </c>
      <c r="G9" s="481">
        <v>38</v>
      </c>
      <c r="H9" s="482">
        <v>47</v>
      </c>
      <c r="I9" s="480">
        <f t="shared" ref="I9:I53" si="0">H9/G9*100</f>
        <v>123.68421052631579</v>
      </c>
    </row>
    <row r="10" spans="1:10" s="25" customFormat="1" ht="14.1" customHeight="1">
      <c r="A10" s="483" t="s">
        <v>1631</v>
      </c>
      <c r="B10" s="276"/>
      <c r="C10" s="190">
        <f>SUM(C11:C17)</f>
        <v>0</v>
      </c>
      <c r="D10" s="484">
        <f t="shared" ref="D10:E10" si="1">SUM(D11:D17)</f>
        <v>0</v>
      </c>
      <c r="E10" s="480">
        <f t="shared" si="1"/>
        <v>38</v>
      </c>
      <c r="F10" s="485">
        <f>SUM(F11:F17)</f>
        <v>47</v>
      </c>
      <c r="G10" s="481">
        <f>C10+E10</f>
        <v>38</v>
      </c>
      <c r="H10" s="481">
        <f>F10+D10</f>
        <v>47</v>
      </c>
      <c r="I10" s="480">
        <f t="shared" si="0"/>
        <v>123.68421052631579</v>
      </c>
    </row>
    <row r="11" spans="1:10" s="25" customFormat="1" ht="14.1" customHeight="1">
      <c r="A11" s="486" t="s">
        <v>2039</v>
      </c>
      <c r="B11" s="487" t="s">
        <v>2040</v>
      </c>
      <c r="C11" s="480">
        <v>0</v>
      </c>
      <c r="D11" s="190">
        <v>0</v>
      </c>
      <c r="E11" s="480">
        <v>0</v>
      </c>
      <c r="F11" s="488">
        <v>1</v>
      </c>
      <c r="G11" s="481">
        <f t="shared" ref="G11:G26" si="2">C11+E11</f>
        <v>0</v>
      </c>
      <c r="H11" s="481">
        <f t="shared" ref="H11:H26" si="3">F11+D11</f>
        <v>1</v>
      </c>
      <c r="I11" s="480" t="e">
        <f t="shared" si="0"/>
        <v>#DIV/0!</v>
      </c>
    </row>
    <row r="12" spans="1:10" s="25" customFormat="1" ht="14.1" customHeight="1">
      <c r="A12" s="486" t="s">
        <v>2041</v>
      </c>
      <c r="B12" s="487" t="s">
        <v>2042</v>
      </c>
      <c r="C12" s="480">
        <v>0</v>
      </c>
      <c r="D12" s="190">
        <v>0</v>
      </c>
      <c r="E12" s="480">
        <v>0</v>
      </c>
      <c r="F12" s="488">
        <v>1</v>
      </c>
      <c r="G12" s="481">
        <f t="shared" si="2"/>
        <v>0</v>
      </c>
      <c r="H12" s="481">
        <f t="shared" si="3"/>
        <v>1</v>
      </c>
      <c r="I12" s="480"/>
    </row>
    <row r="13" spans="1:10" s="25" customFormat="1" ht="14.1" customHeight="1">
      <c r="A13" s="486" t="s">
        <v>2043</v>
      </c>
      <c r="B13" s="487" t="s">
        <v>2044</v>
      </c>
      <c r="C13" s="480">
        <v>0</v>
      </c>
      <c r="D13" s="190">
        <v>0</v>
      </c>
      <c r="E13" s="480">
        <v>38</v>
      </c>
      <c r="F13" s="488">
        <v>40</v>
      </c>
      <c r="G13" s="481">
        <f t="shared" si="2"/>
        <v>38</v>
      </c>
      <c r="H13" s="481">
        <f t="shared" si="3"/>
        <v>40</v>
      </c>
      <c r="I13" s="480">
        <f t="shared" si="0"/>
        <v>105.26315789473684</v>
      </c>
    </row>
    <row r="14" spans="1:10" s="25" customFormat="1" ht="14.1" customHeight="1">
      <c r="A14" s="486" t="s">
        <v>2045</v>
      </c>
      <c r="B14" s="487" t="s">
        <v>2046</v>
      </c>
      <c r="C14" s="480">
        <v>0</v>
      </c>
      <c r="D14" s="190">
        <v>0</v>
      </c>
      <c r="E14" s="480">
        <v>0</v>
      </c>
      <c r="F14" s="488">
        <v>1</v>
      </c>
      <c r="G14" s="481">
        <f t="shared" si="2"/>
        <v>0</v>
      </c>
      <c r="H14" s="481">
        <f t="shared" si="3"/>
        <v>1</v>
      </c>
      <c r="I14" s="480" t="e">
        <f t="shared" si="0"/>
        <v>#DIV/0!</v>
      </c>
    </row>
    <row r="15" spans="1:10" s="25" customFormat="1" ht="14.1" customHeight="1">
      <c r="A15" s="486" t="s">
        <v>2047</v>
      </c>
      <c r="B15" s="487" t="s">
        <v>2048</v>
      </c>
      <c r="C15" s="190">
        <v>0</v>
      </c>
      <c r="D15" s="190">
        <v>0</v>
      </c>
      <c r="E15" s="480">
        <v>0</v>
      </c>
      <c r="F15" s="488">
        <v>2</v>
      </c>
      <c r="G15" s="481">
        <f t="shared" si="2"/>
        <v>0</v>
      </c>
      <c r="H15" s="481">
        <f t="shared" si="3"/>
        <v>2</v>
      </c>
      <c r="I15" s="480" t="e">
        <f t="shared" si="0"/>
        <v>#DIV/0!</v>
      </c>
    </row>
    <row r="16" spans="1:10" s="25" customFormat="1" ht="14.1" customHeight="1">
      <c r="A16" s="490" t="s">
        <v>2049</v>
      </c>
      <c r="B16" s="14" t="s">
        <v>2050</v>
      </c>
      <c r="C16" s="190">
        <v>0</v>
      </c>
      <c r="D16" s="190">
        <v>0</v>
      </c>
      <c r="E16" s="480">
        <v>0</v>
      </c>
      <c r="F16" s="488">
        <v>1</v>
      </c>
      <c r="G16" s="481">
        <f t="shared" si="2"/>
        <v>0</v>
      </c>
      <c r="H16" s="481">
        <f t="shared" si="3"/>
        <v>1</v>
      </c>
      <c r="I16" s="480" t="e">
        <f t="shared" si="0"/>
        <v>#DIV/0!</v>
      </c>
    </row>
    <row r="17" spans="1:9" s="25" customFormat="1" ht="14.1" customHeight="1">
      <c r="A17" s="486" t="s">
        <v>2051</v>
      </c>
      <c r="B17" s="25" t="s">
        <v>2052</v>
      </c>
      <c r="C17" s="190">
        <v>0</v>
      </c>
      <c r="D17" s="190">
        <v>0</v>
      </c>
      <c r="E17" s="480">
        <v>0</v>
      </c>
      <c r="F17" s="488">
        <v>1</v>
      </c>
      <c r="G17" s="481">
        <f t="shared" si="2"/>
        <v>0</v>
      </c>
      <c r="H17" s="481">
        <f t="shared" si="3"/>
        <v>1</v>
      </c>
      <c r="I17" s="480"/>
    </row>
    <row r="18" spans="1:9" s="54" customFormat="1" ht="14.1" customHeight="1">
      <c r="A18" s="212" t="s">
        <v>2053</v>
      </c>
      <c r="B18" s="278"/>
      <c r="C18" s="279"/>
      <c r="D18" s="279"/>
      <c r="E18" s="491"/>
      <c r="F18" s="491"/>
      <c r="G18" s="481">
        <f t="shared" si="2"/>
        <v>0</v>
      </c>
      <c r="H18" s="481">
        <f t="shared" si="3"/>
        <v>0</v>
      </c>
      <c r="I18" s="480"/>
    </row>
    <row r="19" spans="1:9" s="25" customFormat="1" ht="14.1" customHeight="1">
      <c r="A19" s="212" t="s">
        <v>1630</v>
      </c>
      <c r="B19" s="243"/>
      <c r="C19" s="190"/>
      <c r="D19" s="190"/>
      <c r="E19" s="480">
        <v>202</v>
      </c>
      <c r="F19" s="480">
        <v>200</v>
      </c>
      <c r="G19" s="481">
        <f t="shared" si="2"/>
        <v>202</v>
      </c>
      <c r="H19" s="481">
        <f t="shared" si="3"/>
        <v>200</v>
      </c>
      <c r="I19" s="480">
        <f t="shared" si="0"/>
        <v>99.009900990099013</v>
      </c>
    </row>
    <row r="20" spans="1:9" s="25" customFormat="1" ht="14.1" customHeight="1">
      <c r="A20" s="275" t="s">
        <v>1631</v>
      </c>
      <c r="B20" s="276"/>
      <c r="C20" s="190">
        <f t="shared" ref="C20:F20" si="4">SUM(C21:C26)</f>
        <v>0</v>
      </c>
      <c r="D20" s="190">
        <f t="shared" si="4"/>
        <v>0</v>
      </c>
      <c r="E20" s="480">
        <f>SUM(E21:E26)</f>
        <v>276</v>
      </c>
      <c r="F20" s="480">
        <f t="shared" si="4"/>
        <v>303</v>
      </c>
      <c r="G20" s="481">
        <f t="shared" si="2"/>
        <v>276</v>
      </c>
      <c r="H20" s="481">
        <f t="shared" si="3"/>
        <v>303</v>
      </c>
      <c r="I20" s="480">
        <f t="shared" si="0"/>
        <v>109.78260869565217</v>
      </c>
    </row>
    <row r="21" spans="1:9" s="25" customFormat="1" ht="14.1" customHeight="1">
      <c r="A21" s="486" t="s">
        <v>2054</v>
      </c>
      <c r="B21" s="487" t="s">
        <v>2055</v>
      </c>
      <c r="C21" s="463">
        <v>0</v>
      </c>
      <c r="D21" s="492"/>
      <c r="E21" s="493">
        <v>95</v>
      </c>
      <c r="F21" s="493">
        <v>110</v>
      </c>
      <c r="G21" s="481">
        <f t="shared" si="2"/>
        <v>95</v>
      </c>
      <c r="H21" s="481">
        <f t="shared" si="3"/>
        <v>110</v>
      </c>
      <c r="I21" s="480">
        <f t="shared" si="0"/>
        <v>115.78947368421053</v>
      </c>
    </row>
    <row r="22" spans="1:9" s="25" customFormat="1" ht="14.1" customHeight="1">
      <c r="A22" s="486" t="s">
        <v>2056</v>
      </c>
      <c r="B22" s="487" t="s">
        <v>2057</v>
      </c>
      <c r="C22" s="463">
        <v>0</v>
      </c>
      <c r="D22" s="492"/>
      <c r="E22" s="493">
        <v>89</v>
      </c>
      <c r="F22" s="493">
        <v>90</v>
      </c>
      <c r="G22" s="481">
        <f t="shared" si="2"/>
        <v>89</v>
      </c>
      <c r="H22" s="481">
        <f t="shared" si="3"/>
        <v>90</v>
      </c>
      <c r="I22" s="480">
        <f t="shared" si="0"/>
        <v>101.12359550561798</v>
      </c>
    </row>
    <row r="23" spans="1:9" s="25" customFormat="1" ht="14.1" customHeight="1">
      <c r="A23" s="486" t="s">
        <v>2058</v>
      </c>
      <c r="B23" s="487" t="s">
        <v>2059</v>
      </c>
      <c r="C23" s="463">
        <v>0</v>
      </c>
      <c r="D23" s="492"/>
      <c r="E23" s="493">
        <v>90</v>
      </c>
      <c r="F23" s="493">
        <v>100</v>
      </c>
      <c r="G23" s="481">
        <f t="shared" si="2"/>
        <v>90</v>
      </c>
      <c r="H23" s="481">
        <f t="shared" si="3"/>
        <v>100</v>
      </c>
      <c r="I23" s="480">
        <f t="shared" si="0"/>
        <v>111.11111111111111</v>
      </c>
    </row>
    <row r="24" spans="1:9" s="25" customFormat="1" ht="14.1" customHeight="1">
      <c r="A24" s="486" t="s">
        <v>2060</v>
      </c>
      <c r="B24" s="487" t="s">
        <v>2061</v>
      </c>
      <c r="C24" s="463">
        <v>0</v>
      </c>
      <c r="D24" s="492"/>
      <c r="E24" s="493">
        <v>0</v>
      </c>
      <c r="F24" s="493">
        <v>1</v>
      </c>
      <c r="G24" s="481">
        <f t="shared" si="2"/>
        <v>0</v>
      </c>
      <c r="H24" s="481">
        <f t="shared" si="3"/>
        <v>1</v>
      </c>
      <c r="I24" s="480" t="e">
        <f t="shared" si="0"/>
        <v>#DIV/0!</v>
      </c>
    </row>
    <row r="25" spans="1:9" s="25" customFormat="1" ht="14.1" customHeight="1">
      <c r="A25" s="486" t="s">
        <v>2062</v>
      </c>
      <c r="B25" s="487" t="s">
        <v>2063</v>
      </c>
      <c r="C25" s="463">
        <v>0</v>
      </c>
      <c r="D25" s="492"/>
      <c r="E25" s="493">
        <v>1</v>
      </c>
      <c r="F25" s="493">
        <v>1</v>
      </c>
      <c r="G25" s="481">
        <f t="shared" si="2"/>
        <v>1</v>
      </c>
      <c r="H25" s="481">
        <f t="shared" si="3"/>
        <v>1</v>
      </c>
      <c r="I25" s="480">
        <f t="shared" si="0"/>
        <v>100</v>
      </c>
    </row>
    <row r="26" spans="1:9" s="25" customFormat="1" ht="14.1" customHeight="1">
      <c r="A26" s="494" t="s">
        <v>2064</v>
      </c>
      <c r="B26" s="495" t="s">
        <v>2065</v>
      </c>
      <c r="C26" s="463">
        <v>0</v>
      </c>
      <c r="D26" s="492"/>
      <c r="E26" s="493">
        <v>1</v>
      </c>
      <c r="F26" s="493">
        <v>1</v>
      </c>
      <c r="G26" s="481">
        <f t="shared" si="2"/>
        <v>1</v>
      </c>
      <c r="H26" s="481">
        <f t="shared" si="3"/>
        <v>1</v>
      </c>
      <c r="I26" s="480">
        <f t="shared" si="0"/>
        <v>100</v>
      </c>
    </row>
    <row r="27" spans="1:9" s="54" customFormat="1" ht="14.1" customHeight="1">
      <c r="A27" s="212" t="s">
        <v>2066</v>
      </c>
      <c r="B27" s="278"/>
      <c r="C27" s="279"/>
      <c r="D27" s="279"/>
      <c r="E27" s="491"/>
      <c r="F27" s="491"/>
      <c r="G27" s="491">
        <f t="shared" ref="G27:H53" si="5">E27+C27</f>
        <v>0</v>
      </c>
      <c r="H27" s="491">
        <f t="shared" si="5"/>
        <v>0</v>
      </c>
      <c r="I27" s="480" t="e">
        <f t="shared" si="0"/>
        <v>#DIV/0!</v>
      </c>
    </row>
    <row r="28" spans="1:9" s="25" customFormat="1" ht="14.1" customHeight="1">
      <c r="A28" s="212" t="s">
        <v>1630</v>
      </c>
      <c r="B28" s="243"/>
      <c r="C28" s="190"/>
      <c r="D28" s="190"/>
      <c r="E28" s="480"/>
      <c r="F28" s="480"/>
      <c r="G28" s="480">
        <f t="shared" si="5"/>
        <v>0</v>
      </c>
      <c r="H28" s="489">
        <f t="shared" si="5"/>
        <v>0</v>
      </c>
      <c r="I28" s="480" t="e">
        <f t="shared" si="0"/>
        <v>#DIV/0!</v>
      </c>
    </row>
    <row r="29" spans="1:9" s="25" customFormat="1" ht="14.1" customHeight="1">
      <c r="A29" s="275" t="s">
        <v>1631</v>
      </c>
      <c r="B29" s="276"/>
      <c r="C29" s="190">
        <f>SUM(C30:C32)</f>
        <v>0</v>
      </c>
      <c r="D29" s="190">
        <f t="shared" ref="D29:E29" si="6">SUM(D30:D32)</f>
        <v>0</v>
      </c>
      <c r="E29" s="480">
        <f t="shared" si="6"/>
        <v>0</v>
      </c>
      <c r="F29" s="480">
        <f>SUM(F30:F32)</f>
        <v>0</v>
      </c>
      <c r="G29" s="480">
        <f t="shared" si="5"/>
        <v>0</v>
      </c>
      <c r="H29" s="489">
        <f t="shared" si="5"/>
        <v>0</v>
      </c>
      <c r="I29" s="480" t="e">
        <f t="shared" si="0"/>
        <v>#DIV/0!</v>
      </c>
    </row>
    <row r="30" spans="1:9" s="25" customFormat="1" ht="14.1" customHeight="1">
      <c r="A30" s="281"/>
      <c r="B30" s="282"/>
      <c r="C30" s="190"/>
      <c r="D30" s="190"/>
      <c r="E30" s="480"/>
      <c r="F30" s="480"/>
      <c r="G30" s="480">
        <f t="shared" si="5"/>
        <v>0</v>
      </c>
      <c r="H30" s="489">
        <f t="shared" si="5"/>
        <v>0</v>
      </c>
      <c r="I30" s="480" t="e">
        <f t="shared" si="0"/>
        <v>#DIV/0!</v>
      </c>
    </row>
    <row r="31" spans="1:9" s="25" customFormat="1" ht="14.1" customHeight="1">
      <c r="A31" s="281"/>
      <c r="B31" s="282"/>
      <c r="C31" s="190"/>
      <c r="D31" s="190"/>
      <c r="E31" s="480"/>
      <c r="F31" s="480"/>
      <c r="G31" s="480">
        <f t="shared" si="5"/>
        <v>0</v>
      </c>
      <c r="H31" s="489">
        <f t="shared" si="5"/>
        <v>0</v>
      </c>
      <c r="I31" s="480" t="e">
        <f t="shared" si="0"/>
        <v>#DIV/0!</v>
      </c>
    </row>
    <row r="32" spans="1:9" s="25" customFormat="1" ht="14.1" customHeight="1">
      <c r="A32" s="212"/>
      <c r="B32" s="243"/>
      <c r="C32" s="190"/>
      <c r="D32" s="190"/>
      <c r="E32" s="480"/>
      <c r="F32" s="480"/>
      <c r="G32" s="480">
        <f t="shared" si="5"/>
        <v>0</v>
      </c>
      <c r="H32" s="489">
        <f t="shared" si="5"/>
        <v>0</v>
      </c>
      <c r="I32" s="480" t="e">
        <f t="shared" si="0"/>
        <v>#DIV/0!</v>
      </c>
    </row>
    <row r="33" spans="1:9" s="25" customFormat="1" ht="14.1" customHeight="1">
      <c r="A33" s="212" t="s">
        <v>2067</v>
      </c>
      <c r="B33" s="278"/>
      <c r="C33" s="279"/>
      <c r="D33" s="279"/>
      <c r="E33" s="491"/>
      <c r="F33" s="491"/>
      <c r="G33" s="491">
        <f t="shared" si="5"/>
        <v>0</v>
      </c>
      <c r="H33" s="491">
        <f t="shared" si="5"/>
        <v>0</v>
      </c>
      <c r="I33" s="480" t="e">
        <f t="shared" si="0"/>
        <v>#DIV/0!</v>
      </c>
    </row>
    <row r="34" spans="1:9" s="25" customFormat="1" ht="14.1" customHeight="1">
      <c r="A34" s="212" t="s">
        <v>1630</v>
      </c>
      <c r="B34" s="243"/>
      <c r="C34" s="190"/>
      <c r="D34" s="190"/>
      <c r="E34" s="480"/>
      <c r="F34" s="480"/>
      <c r="G34" s="480">
        <f t="shared" si="5"/>
        <v>0</v>
      </c>
      <c r="H34" s="489">
        <f t="shared" si="5"/>
        <v>0</v>
      </c>
      <c r="I34" s="480" t="e">
        <f t="shared" si="0"/>
        <v>#DIV/0!</v>
      </c>
    </row>
    <row r="35" spans="1:9" s="25" customFormat="1" ht="14.1" customHeight="1">
      <c r="A35" s="275" t="s">
        <v>1631</v>
      </c>
      <c r="B35" s="276"/>
      <c r="C35" s="190">
        <f>SUM(C36:C43)</f>
        <v>0</v>
      </c>
      <c r="D35" s="190">
        <f t="shared" ref="D35:F35" si="7">SUM(D36:D43)</f>
        <v>0</v>
      </c>
      <c r="E35" s="480">
        <f t="shared" si="7"/>
        <v>0</v>
      </c>
      <c r="F35" s="480">
        <f t="shared" si="7"/>
        <v>0</v>
      </c>
      <c r="G35" s="480">
        <f t="shared" si="5"/>
        <v>0</v>
      </c>
      <c r="H35" s="489">
        <f t="shared" si="5"/>
        <v>0</v>
      </c>
      <c r="I35" s="480" t="e">
        <f t="shared" si="0"/>
        <v>#DIV/0!</v>
      </c>
    </row>
    <row r="36" spans="1:9" s="25" customFormat="1" ht="14.1" customHeight="1">
      <c r="A36" s="277"/>
      <c r="B36" s="239"/>
      <c r="C36" s="190"/>
      <c r="D36" s="190"/>
      <c r="E36" s="480"/>
      <c r="F36" s="480"/>
      <c r="G36" s="480">
        <f t="shared" si="5"/>
        <v>0</v>
      </c>
      <c r="H36" s="489">
        <f t="shared" si="5"/>
        <v>0</v>
      </c>
      <c r="I36" s="480" t="e">
        <f t="shared" si="0"/>
        <v>#DIV/0!</v>
      </c>
    </row>
    <row r="37" spans="1:9" s="25" customFormat="1" ht="14.1" customHeight="1">
      <c r="A37" s="277"/>
      <c r="B37" s="239"/>
      <c r="C37" s="190"/>
      <c r="D37" s="190"/>
      <c r="E37" s="480"/>
      <c r="F37" s="480"/>
      <c r="G37" s="480">
        <f t="shared" si="5"/>
        <v>0</v>
      </c>
      <c r="H37" s="489">
        <f t="shared" si="5"/>
        <v>0</v>
      </c>
      <c r="I37" s="480" t="e">
        <f t="shared" si="0"/>
        <v>#DIV/0!</v>
      </c>
    </row>
    <row r="38" spans="1:9" s="25" customFormat="1" ht="14.1" customHeight="1">
      <c r="A38" s="277"/>
      <c r="B38" s="239"/>
      <c r="C38" s="190"/>
      <c r="D38" s="190"/>
      <c r="E38" s="480"/>
      <c r="F38" s="480"/>
      <c r="G38" s="480">
        <f t="shared" si="5"/>
        <v>0</v>
      </c>
      <c r="H38" s="489">
        <f t="shared" si="5"/>
        <v>0</v>
      </c>
      <c r="I38" s="480" t="e">
        <f t="shared" si="0"/>
        <v>#DIV/0!</v>
      </c>
    </row>
    <row r="39" spans="1:9" s="25" customFormat="1" ht="14.1" customHeight="1">
      <c r="A39" s="280"/>
      <c r="B39" s="239"/>
      <c r="C39" s="190"/>
      <c r="D39" s="190"/>
      <c r="E39" s="480"/>
      <c r="F39" s="480"/>
      <c r="G39" s="480">
        <f t="shared" si="5"/>
        <v>0</v>
      </c>
      <c r="H39" s="489">
        <f t="shared" si="5"/>
        <v>0</v>
      </c>
      <c r="I39" s="480" t="e">
        <f t="shared" si="0"/>
        <v>#DIV/0!</v>
      </c>
    </row>
    <row r="40" spans="1:9" s="25" customFormat="1" ht="14.1" customHeight="1">
      <c r="A40" s="280"/>
      <c r="B40" s="192"/>
      <c r="C40" s="190"/>
      <c r="D40" s="190"/>
      <c r="E40" s="480"/>
      <c r="F40" s="480"/>
      <c r="G40" s="480">
        <f t="shared" si="5"/>
        <v>0</v>
      </c>
      <c r="H40" s="489">
        <f t="shared" si="5"/>
        <v>0</v>
      </c>
      <c r="I40" s="480" t="e">
        <f t="shared" si="0"/>
        <v>#DIV/0!</v>
      </c>
    </row>
    <row r="41" spans="1:9" s="25" customFormat="1" ht="14.1" customHeight="1">
      <c r="A41" s="280"/>
      <c r="B41" s="239"/>
      <c r="C41" s="190"/>
      <c r="D41" s="190"/>
      <c r="E41" s="480"/>
      <c r="F41" s="480"/>
      <c r="G41" s="480">
        <f t="shared" si="5"/>
        <v>0</v>
      </c>
      <c r="H41" s="489">
        <f t="shared" si="5"/>
        <v>0</v>
      </c>
      <c r="I41" s="480" t="e">
        <f t="shared" si="0"/>
        <v>#DIV/0!</v>
      </c>
    </row>
    <row r="42" spans="1:9" s="25" customFormat="1" ht="14.1" customHeight="1">
      <c r="A42" s="190"/>
      <c r="B42" s="239"/>
      <c r="C42" s="190"/>
      <c r="D42" s="190"/>
      <c r="E42" s="480"/>
      <c r="F42" s="480"/>
      <c r="G42" s="480">
        <f t="shared" si="5"/>
        <v>0</v>
      </c>
      <c r="H42" s="489">
        <f t="shared" si="5"/>
        <v>0</v>
      </c>
      <c r="I42" s="480" t="e">
        <f t="shared" si="0"/>
        <v>#DIV/0!</v>
      </c>
    </row>
    <row r="43" spans="1:9" s="25" customFormat="1" ht="14.1" customHeight="1">
      <c r="A43" s="212"/>
      <c r="B43" s="243"/>
      <c r="C43" s="190"/>
      <c r="D43" s="190"/>
      <c r="E43" s="480"/>
      <c r="F43" s="480"/>
      <c r="G43" s="480">
        <f t="shared" si="5"/>
        <v>0</v>
      </c>
      <c r="H43" s="489">
        <f t="shared" si="5"/>
        <v>0</v>
      </c>
      <c r="I43" s="480" t="e">
        <f t="shared" si="0"/>
        <v>#DIV/0!</v>
      </c>
    </row>
    <row r="44" spans="1:9" s="25" customFormat="1" ht="14.1" customHeight="1">
      <c r="A44" s="212" t="s">
        <v>2068</v>
      </c>
      <c r="B44" s="278"/>
      <c r="C44" s="279"/>
      <c r="D44" s="279"/>
      <c r="E44" s="491"/>
      <c r="F44" s="491"/>
      <c r="G44" s="491">
        <f t="shared" si="5"/>
        <v>0</v>
      </c>
      <c r="H44" s="491">
        <f t="shared" si="5"/>
        <v>0</v>
      </c>
      <c r="I44" s="480" t="e">
        <f t="shared" si="0"/>
        <v>#DIV/0!</v>
      </c>
    </row>
    <row r="45" spans="1:9" s="25" customFormat="1" ht="14.1" customHeight="1">
      <c r="A45" s="212" t="s">
        <v>1630</v>
      </c>
      <c r="B45" s="243"/>
      <c r="C45" s="190"/>
      <c r="D45" s="190"/>
      <c r="E45" s="480"/>
      <c r="F45" s="480"/>
      <c r="G45" s="480">
        <f t="shared" si="5"/>
        <v>0</v>
      </c>
      <c r="H45" s="489">
        <f t="shared" si="5"/>
        <v>0</v>
      </c>
      <c r="I45" s="480" t="e">
        <f t="shared" si="0"/>
        <v>#DIV/0!</v>
      </c>
    </row>
    <row r="46" spans="1:9" s="25" customFormat="1" ht="14.1" customHeight="1">
      <c r="A46" s="275" t="s">
        <v>1631</v>
      </c>
      <c r="B46" s="276"/>
      <c r="C46" s="190">
        <f>SUM(C47:C51)</f>
        <v>0</v>
      </c>
      <c r="D46" s="190">
        <f t="shared" ref="D46:F46" si="8">SUM(D47:D51)</f>
        <v>0</v>
      </c>
      <c r="E46" s="480">
        <f t="shared" si="8"/>
        <v>0</v>
      </c>
      <c r="F46" s="480">
        <f t="shared" si="8"/>
        <v>0</v>
      </c>
      <c r="G46" s="480">
        <f t="shared" si="5"/>
        <v>0</v>
      </c>
      <c r="H46" s="489">
        <f t="shared" si="5"/>
        <v>0</v>
      </c>
      <c r="I46" s="480" t="e">
        <f t="shared" si="0"/>
        <v>#DIV/0!</v>
      </c>
    </row>
    <row r="47" spans="1:9" s="25" customFormat="1" ht="14.1" customHeight="1">
      <c r="A47" s="277"/>
      <c r="B47" s="239"/>
      <c r="C47" s="190"/>
      <c r="D47" s="190"/>
      <c r="E47" s="480"/>
      <c r="F47" s="480"/>
      <c r="G47" s="480">
        <f t="shared" si="5"/>
        <v>0</v>
      </c>
      <c r="H47" s="489">
        <f t="shared" si="5"/>
        <v>0</v>
      </c>
      <c r="I47" s="480" t="e">
        <f t="shared" si="0"/>
        <v>#DIV/0!</v>
      </c>
    </row>
    <row r="48" spans="1:9" s="25" customFormat="1" ht="14.1" customHeight="1">
      <c r="A48" s="280"/>
      <c r="B48" s="239"/>
      <c r="C48" s="283"/>
      <c r="D48" s="283"/>
      <c r="E48" s="496"/>
      <c r="F48" s="496"/>
      <c r="G48" s="496">
        <f t="shared" si="5"/>
        <v>0</v>
      </c>
      <c r="H48" s="497">
        <f t="shared" si="5"/>
        <v>0</v>
      </c>
      <c r="I48" s="480" t="e">
        <f t="shared" si="0"/>
        <v>#DIV/0!</v>
      </c>
    </row>
    <row r="49" spans="1:10" s="25" customFormat="1" ht="14.1" customHeight="1">
      <c r="A49" s="280"/>
      <c r="B49" s="192"/>
      <c r="C49" s="283"/>
      <c r="D49" s="283"/>
      <c r="E49" s="496"/>
      <c r="F49" s="496"/>
      <c r="G49" s="496">
        <f t="shared" si="5"/>
        <v>0</v>
      </c>
      <c r="H49" s="497">
        <f t="shared" si="5"/>
        <v>0</v>
      </c>
      <c r="I49" s="480" t="e">
        <f t="shared" si="0"/>
        <v>#DIV/0!</v>
      </c>
    </row>
    <row r="50" spans="1:10" s="25" customFormat="1" ht="14.1" customHeight="1">
      <c r="A50" s="280"/>
      <c r="B50" s="239"/>
      <c r="C50" s="284"/>
      <c r="D50" s="284"/>
      <c r="E50" s="498"/>
      <c r="F50" s="498"/>
      <c r="G50" s="496">
        <f t="shared" si="5"/>
        <v>0</v>
      </c>
      <c r="H50" s="497">
        <f t="shared" si="5"/>
        <v>0</v>
      </c>
      <c r="I50" s="480" t="e">
        <f t="shared" si="0"/>
        <v>#DIV/0!</v>
      </c>
    </row>
    <row r="51" spans="1:10" s="25" customFormat="1" ht="14.1" customHeight="1" thickBot="1">
      <c r="A51" s="285"/>
      <c r="B51" s="286"/>
      <c r="C51" s="284"/>
      <c r="D51" s="284"/>
      <c r="E51" s="498"/>
      <c r="F51" s="498"/>
      <c r="G51" s="496">
        <f t="shared" si="5"/>
        <v>0</v>
      </c>
      <c r="H51" s="497">
        <f t="shared" si="5"/>
        <v>0</v>
      </c>
      <c r="I51" s="496" t="e">
        <f t="shared" si="0"/>
        <v>#DIV/0!</v>
      </c>
    </row>
    <row r="52" spans="1:10" s="25" customFormat="1" ht="14.1" customHeight="1" thickBot="1">
      <c r="A52" s="287" t="s">
        <v>1632</v>
      </c>
      <c r="B52" s="288"/>
      <c r="C52" s="289">
        <f t="shared" ref="C52:F53" si="9">C9+C19+C28+C34+C45</f>
        <v>0</v>
      </c>
      <c r="D52" s="289">
        <f t="shared" si="9"/>
        <v>0</v>
      </c>
      <c r="E52" s="499">
        <f t="shared" si="9"/>
        <v>240</v>
      </c>
      <c r="F52" s="499">
        <f t="shared" si="9"/>
        <v>247</v>
      </c>
      <c r="G52" s="499">
        <f t="shared" si="5"/>
        <v>240</v>
      </c>
      <c r="H52" s="500">
        <f t="shared" si="5"/>
        <v>247</v>
      </c>
      <c r="I52" s="501">
        <f t="shared" si="0"/>
        <v>102.91666666666666</v>
      </c>
    </row>
    <row r="53" spans="1:10" s="54" customFormat="1" ht="13.5" thickBot="1">
      <c r="A53" s="287" t="s">
        <v>1633</v>
      </c>
      <c r="B53" s="288"/>
      <c r="C53" s="289">
        <f t="shared" si="9"/>
        <v>0</v>
      </c>
      <c r="D53" s="289">
        <f t="shared" si="9"/>
        <v>0</v>
      </c>
      <c r="E53" s="499">
        <f t="shared" si="9"/>
        <v>314</v>
      </c>
      <c r="F53" s="499">
        <f t="shared" si="9"/>
        <v>350</v>
      </c>
      <c r="G53" s="499">
        <f t="shared" si="5"/>
        <v>314</v>
      </c>
      <c r="H53" s="500">
        <f t="shared" si="5"/>
        <v>350</v>
      </c>
      <c r="I53" s="501">
        <f t="shared" si="0"/>
        <v>111.46496815286623</v>
      </c>
      <c r="J53" s="238"/>
    </row>
    <row r="54" spans="1:10" s="54" customFormat="1" ht="19.5" customHeight="1">
      <c r="A54" s="882" t="s">
        <v>1634</v>
      </c>
      <c r="B54" s="882"/>
      <c r="C54" s="882"/>
      <c r="D54" s="882"/>
      <c r="E54" s="882"/>
      <c r="F54" s="882"/>
      <c r="G54" s="882"/>
      <c r="H54" s="882"/>
      <c r="I54" s="238"/>
      <c r="J54" s="238"/>
    </row>
    <row r="55" spans="1:10" ht="15.95" customHeight="1"/>
    <row r="56" spans="1:10" ht="15.95" customHeight="1"/>
    <row r="57" spans="1:10" ht="15.95" customHeight="1"/>
    <row r="58" spans="1:10" ht="15.95" customHeight="1"/>
    <row r="59" spans="1:10" ht="15.95" customHeight="1"/>
    <row r="60" spans="1:10" ht="15.95" customHeight="1"/>
    <row r="61" spans="1:10" ht="15.95" customHeight="1"/>
    <row r="62" spans="1:10" ht="15.95" customHeight="1"/>
    <row r="63" spans="1:10" ht="15.95" customHeight="1"/>
    <row r="64" spans="1:10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</sheetData>
  <mergeCells count="6">
    <mergeCell ref="C6:D6"/>
    <mergeCell ref="E6:F6"/>
    <mergeCell ref="A54:H54"/>
    <mergeCell ref="A6:A7"/>
    <mergeCell ref="B6:B7"/>
    <mergeCell ref="G6:I6"/>
  </mergeCells>
  <printOptions horizontalCentered="1"/>
  <pageMargins left="0.23622047244094499" right="0.23622047244094499" top="0.35433070866141703" bottom="0.35433070866141703" header="0.31496062992126" footer="0.31496062992126"/>
  <pageSetup paperSize="9" scale="78" fitToHeight="0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1"/>
  <sheetViews>
    <sheetView topLeftCell="A55" zoomScaleNormal="100" zoomScaleSheetLayoutView="100" workbookViewId="0">
      <selection activeCell="N6" sqref="N6"/>
    </sheetView>
  </sheetViews>
  <sheetFormatPr defaultColWidth="9.140625" defaultRowHeight="12"/>
  <cols>
    <col min="1" max="1" width="8.140625" style="42" customWidth="1"/>
    <col min="2" max="2" width="27.42578125" style="42" customWidth="1"/>
    <col min="3" max="4" width="8.42578125" style="42" customWidth="1"/>
    <col min="5" max="5" width="7.7109375" style="42" customWidth="1"/>
    <col min="6" max="7" width="8.42578125" style="42" customWidth="1"/>
    <col min="8" max="8" width="7.7109375" style="42" customWidth="1"/>
    <col min="9" max="10" width="8.42578125" style="42" customWidth="1"/>
    <col min="11" max="11" width="7.7109375" style="42" customWidth="1"/>
    <col min="12" max="16384" width="9.140625" style="42"/>
  </cols>
  <sheetData>
    <row r="1" spans="1:11">
      <c r="A1" s="1" t="s">
        <v>1635</v>
      </c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11">
      <c r="A2" s="1"/>
      <c r="B2" s="2" t="s">
        <v>52</v>
      </c>
      <c r="C2" s="550">
        <f>Kadar.ode.!C2</f>
        <v>7010117</v>
      </c>
      <c r="D2" s="551"/>
      <c r="E2" s="4"/>
      <c r="F2" s="4"/>
      <c r="G2" s="5"/>
    </row>
    <row r="3" spans="1:11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11" s="41" customFormat="1" ht="15" customHeight="1">
      <c r="A4" s="1"/>
      <c r="B4" s="2" t="s">
        <v>1636</v>
      </c>
      <c r="C4" s="7" t="s">
        <v>36</v>
      </c>
      <c r="D4" s="8"/>
      <c r="E4" s="8"/>
      <c r="F4" s="8"/>
      <c r="G4" s="9"/>
      <c r="H4" s="15"/>
    </row>
    <row r="5" spans="1:11" s="41" customFormat="1" ht="9.75" customHeight="1">
      <c r="A5" s="15"/>
      <c r="G5" s="15"/>
      <c r="H5" s="15"/>
    </row>
    <row r="6" spans="1:11" s="290" customFormat="1" ht="98.25" customHeight="1">
      <c r="A6" s="847" t="s">
        <v>185</v>
      </c>
      <c r="B6" s="847" t="s">
        <v>186</v>
      </c>
      <c r="C6" s="842" t="s">
        <v>1627</v>
      </c>
      <c r="D6" s="843"/>
      <c r="E6" s="844"/>
      <c r="F6" s="842" t="s">
        <v>1628</v>
      </c>
      <c r="G6" s="843"/>
      <c r="H6" s="844"/>
      <c r="I6" s="842" t="s">
        <v>1629</v>
      </c>
      <c r="J6" s="843"/>
      <c r="K6" s="844"/>
    </row>
    <row r="7" spans="1:11" s="290" customFormat="1" ht="38.25" customHeight="1" thickBot="1">
      <c r="A7" s="848"/>
      <c r="B7" s="848"/>
      <c r="C7" s="199" t="s">
        <v>1856</v>
      </c>
      <c r="D7" s="154" t="s">
        <v>1855</v>
      </c>
      <c r="E7" s="291" t="s">
        <v>1824</v>
      </c>
      <c r="F7" s="199" t="s">
        <v>1856</v>
      </c>
      <c r="G7" s="154" t="s">
        <v>1855</v>
      </c>
      <c r="H7" s="291" t="s">
        <v>1824</v>
      </c>
      <c r="I7" s="199" t="s">
        <v>1856</v>
      </c>
      <c r="J7" s="154" t="s">
        <v>1855</v>
      </c>
      <c r="K7" s="291" t="s">
        <v>1824</v>
      </c>
    </row>
    <row r="8" spans="1:11" s="290" customFormat="1" ht="13.5" thickTop="1">
      <c r="A8" s="893" t="s">
        <v>2069</v>
      </c>
      <c r="B8" s="894"/>
      <c r="C8" s="502">
        <f>SUM(C9:C12)</f>
        <v>0</v>
      </c>
      <c r="D8" s="319">
        <v>0</v>
      </c>
      <c r="E8" s="245" t="e">
        <f t="shared" ref="E8:E69" si="0">D8/C8*100</f>
        <v>#DIV/0!</v>
      </c>
      <c r="F8" s="503">
        <f t="shared" ref="F8:J8" si="1">SUM(F9:F12)</f>
        <v>1350</v>
      </c>
      <c r="G8" s="503">
        <f t="shared" si="1"/>
        <v>1675</v>
      </c>
      <c r="H8" s="504">
        <f t="shared" ref="H8:H69" si="2">G8/F8*100</f>
        <v>124.07407407407408</v>
      </c>
      <c r="I8" s="503">
        <f t="shared" si="1"/>
        <v>1350</v>
      </c>
      <c r="J8" s="503">
        <f t="shared" si="1"/>
        <v>1675</v>
      </c>
      <c r="K8" s="505">
        <f t="shared" ref="K8:K69" si="3">J8/I8*100</f>
        <v>124.07407407407408</v>
      </c>
    </row>
    <row r="9" spans="1:11" s="290" customFormat="1" ht="25.5">
      <c r="A9" s="506" t="s">
        <v>2070</v>
      </c>
      <c r="B9" s="507" t="s">
        <v>2071</v>
      </c>
      <c r="C9" s="319">
        <v>0</v>
      </c>
      <c r="D9" s="319">
        <v>0</v>
      </c>
      <c r="E9" s="245" t="e">
        <f t="shared" si="0"/>
        <v>#DIV/0!</v>
      </c>
      <c r="F9" s="488">
        <v>0</v>
      </c>
      <c r="G9" s="488">
        <v>5</v>
      </c>
      <c r="H9" s="504" t="e">
        <f t="shared" si="2"/>
        <v>#DIV/0!</v>
      </c>
      <c r="I9" s="488">
        <f t="shared" ref="I9:J9" si="4">SUM(C9+F9)</f>
        <v>0</v>
      </c>
      <c r="J9" s="488">
        <f t="shared" si="4"/>
        <v>5</v>
      </c>
      <c r="K9" s="488" t="e">
        <f t="shared" si="3"/>
        <v>#DIV/0!</v>
      </c>
    </row>
    <row r="10" spans="1:11" s="290" customFormat="1" ht="25.5">
      <c r="A10" s="506" t="s">
        <v>2072</v>
      </c>
      <c r="B10" s="507" t="s">
        <v>2073</v>
      </c>
      <c r="C10" s="319">
        <v>0</v>
      </c>
      <c r="D10" s="319">
        <v>0</v>
      </c>
      <c r="E10" s="245" t="e">
        <f t="shared" si="0"/>
        <v>#DIV/0!</v>
      </c>
      <c r="F10" s="488">
        <v>368</v>
      </c>
      <c r="G10" s="488">
        <v>420</v>
      </c>
      <c r="H10" s="504">
        <f t="shared" si="2"/>
        <v>114.13043478260869</v>
      </c>
      <c r="I10" s="488">
        <f>SUM(C10+F10)</f>
        <v>368</v>
      </c>
      <c r="J10" s="488">
        <f>SUM(D10+G10)</f>
        <v>420</v>
      </c>
      <c r="K10" s="488">
        <f t="shared" si="3"/>
        <v>114.13043478260869</v>
      </c>
    </row>
    <row r="11" spans="1:11" s="290" customFormat="1" ht="25.5">
      <c r="A11" s="506" t="s">
        <v>2074</v>
      </c>
      <c r="B11" s="507" t="s">
        <v>2075</v>
      </c>
      <c r="C11" s="319">
        <v>0</v>
      </c>
      <c r="D11" s="319">
        <v>0</v>
      </c>
      <c r="E11" s="245" t="e">
        <f t="shared" si="0"/>
        <v>#DIV/0!</v>
      </c>
      <c r="F11" s="488">
        <v>125</v>
      </c>
      <c r="G11" s="488">
        <v>150</v>
      </c>
      <c r="H11" s="504">
        <f t="shared" si="2"/>
        <v>120</v>
      </c>
      <c r="I11" s="488">
        <f>SUM(C11+F11)</f>
        <v>125</v>
      </c>
      <c r="J11" s="488">
        <f>SUM(D11+G11)</f>
        <v>150</v>
      </c>
      <c r="K11" s="488">
        <f t="shared" si="3"/>
        <v>120</v>
      </c>
    </row>
    <row r="12" spans="1:11" s="290" customFormat="1" ht="39" thickBot="1">
      <c r="A12" s="681" t="s">
        <v>2076</v>
      </c>
      <c r="B12" s="682" t="s">
        <v>2077</v>
      </c>
      <c r="C12" s="683">
        <v>0</v>
      </c>
      <c r="D12" s="683">
        <v>0</v>
      </c>
      <c r="E12" s="684" t="e">
        <f t="shared" si="0"/>
        <v>#DIV/0!</v>
      </c>
      <c r="F12" s="685">
        <v>857</v>
      </c>
      <c r="G12" s="685">
        <v>1100</v>
      </c>
      <c r="H12" s="686">
        <f t="shared" si="2"/>
        <v>128.35472578763128</v>
      </c>
      <c r="I12" s="685">
        <f t="shared" ref="I12:J27" si="5">SUM(C12+F12)</f>
        <v>857</v>
      </c>
      <c r="J12" s="685">
        <f t="shared" si="5"/>
        <v>1100</v>
      </c>
      <c r="K12" s="685">
        <f t="shared" si="3"/>
        <v>128.35472578763128</v>
      </c>
    </row>
    <row r="13" spans="1:11" s="290" customFormat="1" ht="12.75">
      <c r="A13" s="895" t="s">
        <v>1637</v>
      </c>
      <c r="B13" s="896"/>
      <c r="C13" s="692">
        <v>0</v>
      </c>
      <c r="D13" s="692">
        <v>0</v>
      </c>
      <c r="E13" s="693" t="e">
        <f t="shared" si="0"/>
        <v>#DIV/0!</v>
      </c>
      <c r="F13" s="694">
        <v>316</v>
      </c>
      <c r="G13" s="695">
        <v>341</v>
      </c>
      <c r="H13" s="696">
        <f t="shared" si="2"/>
        <v>107.91139240506328</v>
      </c>
      <c r="I13" s="694">
        <f t="shared" si="5"/>
        <v>316</v>
      </c>
      <c r="J13" s="694">
        <f t="shared" si="5"/>
        <v>341</v>
      </c>
      <c r="K13" s="685">
        <f t="shared" si="3"/>
        <v>107.91139240506328</v>
      </c>
    </row>
    <row r="14" spans="1:11" s="290" customFormat="1" ht="13.5" thickBot="1">
      <c r="A14" s="897" t="s">
        <v>1638</v>
      </c>
      <c r="B14" s="898"/>
      <c r="C14" s="697">
        <v>0</v>
      </c>
      <c r="D14" s="697">
        <v>0</v>
      </c>
      <c r="E14" s="698" t="e">
        <f t="shared" si="0"/>
        <v>#DIV/0!</v>
      </c>
      <c r="F14" s="699">
        <v>1334</v>
      </c>
      <c r="G14" s="700">
        <v>1440</v>
      </c>
      <c r="H14" s="701">
        <f t="shared" si="2"/>
        <v>107.94602698650675</v>
      </c>
      <c r="I14" s="699">
        <f t="shared" si="5"/>
        <v>1334</v>
      </c>
      <c r="J14" s="699">
        <f t="shared" si="5"/>
        <v>1440</v>
      </c>
      <c r="K14" s="685">
        <f t="shared" si="3"/>
        <v>107.94602698650675</v>
      </c>
    </row>
    <row r="15" spans="1:11" s="290" customFormat="1" ht="12.75">
      <c r="A15" s="899" t="s">
        <v>2078</v>
      </c>
      <c r="B15" s="900"/>
      <c r="C15" s="687">
        <v>0</v>
      </c>
      <c r="D15" s="687">
        <v>0</v>
      </c>
      <c r="E15" s="688" t="e">
        <f t="shared" ref="E15" si="6">D15/C15*100</f>
        <v>#DIV/0!</v>
      </c>
      <c r="F15" s="689">
        <f>SUM(F16:F53)</f>
        <v>3575</v>
      </c>
      <c r="G15" s="689">
        <f t="shared" ref="G15:J15" si="7">SUM(G16:G53)</f>
        <v>3878</v>
      </c>
      <c r="H15" s="690">
        <f t="shared" si="2"/>
        <v>108.47552447552447</v>
      </c>
      <c r="I15" s="689">
        <f t="shared" si="7"/>
        <v>3575</v>
      </c>
      <c r="J15" s="689">
        <f t="shared" si="7"/>
        <v>3878</v>
      </c>
      <c r="K15" s="691">
        <f t="shared" si="3"/>
        <v>108.47552447552447</v>
      </c>
    </row>
    <row r="16" spans="1:11" s="290" customFormat="1" ht="25.5">
      <c r="A16" s="509" t="s">
        <v>2079</v>
      </c>
      <c r="B16" s="507" t="s">
        <v>2080</v>
      </c>
      <c r="C16" s="319">
        <v>0</v>
      </c>
      <c r="D16" s="319">
        <v>0</v>
      </c>
      <c r="E16" s="245" t="e">
        <f t="shared" si="0"/>
        <v>#DIV/0!</v>
      </c>
      <c r="F16" s="488">
        <v>1</v>
      </c>
      <c r="G16" s="488">
        <v>20</v>
      </c>
      <c r="H16" s="504">
        <f t="shared" si="2"/>
        <v>2000</v>
      </c>
      <c r="I16" s="488">
        <f t="shared" ref="I16:I69" si="8">SUM(C16+F16)</f>
        <v>1</v>
      </c>
      <c r="J16" s="488">
        <f t="shared" si="5"/>
        <v>20</v>
      </c>
      <c r="K16" s="488">
        <f t="shared" si="3"/>
        <v>2000</v>
      </c>
    </row>
    <row r="17" spans="1:11" s="290" customFormat="1" ht="38.25">
      <c r="A17" s="509" t="s">
        <v>2081</v>
      </c>
      <c r="B17" s="507" t="s">
        <v>2082</v>
      </c>
      <c r="C17" s="319">
        <v>0</v>
      </c>
      <c r="D17" s="319">
        <v>0</v>
      </c>
      <c r="E17" s="245" t="e">
        <f t="shared" si="0"/>
        <v>#DIV/0!</v>
      </c>
      <c r="F17" s="488">
        <v>0</v>
      </c>
      <c r="G17" s="488">
        <v>1</v>
      </c>
      <c r="H17" s="504" t="e">
        <f t="shared" si="2"/>
        <v>#DIV/0!</v>
      </c>
      <c r="I17" s="488">
        <f t="shared" si="8"/>
        <v>0</v>
      </c>
      <c r="J17" s="488">
        <f t="shared" si="5"/>
        <v>1</v>
      </c>
      <c r="K17" s="488" t="e">
        <f t="shared" si="3"/>
        <v>#DIV/0!</v>
      </c>
    </row>
    <row r="18" spans="1:11" s="290" customFormat="1" ht="38.25">
      <c r="A18" s="509" t="s">
        <v>2083</v>
      </c>
      <c r="B18" s="507" t="s">
        <v>2084</v>
      </c>
      <c r="C18" s="319">
        <v>0</v>
      </c>
      <c r="D18" s="319">
        <v>0</v>
      </c>
      <c r="E18" s="245" t="e">
        <f t="shared" si="0"/>
        <v>#DIV/0!</v>
      </c>
      <c r="F18" s="488">
        <v>284</v>
      </c>
      <c r="G18" s="488">
        <v>320</v>
      </c>
      <c r="H18" s="504">
        <f t="shared" si="2"/>
        <v>112.67605633802818</v>
      </c>
      <c r="I18" s="488">
        <f t="shared" si="8"/>
        <v>284</v>
      </c>
      <c r="J18" s="488">
        <f t="shared" si="5"/>
        <v>320</v>
      </c>
      <c r="K18" s="488">
        <f t="shared" si="3"/>
        <v>112.67605633802818</v>
      </c>
    </row>
    <row r="19" spans="1:11" s="290" customFormat="1" ht="25.5">
      <c r="A19" s="509" t="s">
        <v>2085</v>
      </c>
      <c r="B19" s="507" t="s">
        <v>2086</v>
      </c>
      <c r="C19" s="319">
        <v>0</v>
      </c>
      <c r="D19" s="319">
        <v>0</v>
      </c>
      <c r="E19" s="245" t="e">
        <f t="shared" si="0"/>
        <v>#DIV/0!</v>
      </c>
      <c r="F19" s="480">
        <v>2</v>
      </c>
      <c r="G19" s="488">
        <v>3</v>
      </c>
      <c r="H19" s="504">
        <f t="shared" si="2"/>
        <v>150</v>
      </c>
      <c r="I19" s="488">
        <f t="shared" si="8"/>
        <v>2</v>
      </c>
      <c r="J19" s="488">
        <f t="shared" si="5"/>
        <v>3</v>
      </c>
      <c r="K19" s="488">
        <f t="shared" si="3"/>
        <v>150</v>
      </c>
    </row>
    <row r="20" spans="1:11" s="290" customFormat="1" ht="25.5">
      <c r="A20" s="509" t="s">
        <v>2087</v>
      </c>
      <c r="B20" s="507" t="s">
        <v>2088</v>
      </c>
      <c r="C20" s="319">
        <v>0</v>
      </c>
      <c r="D20" s="319">
        <v>0</v>
      </c>
      <c r="E20" s="245" t="e">
        <f t="shared" si="0"/>
        <v>#DIV/0!</v>
      </c>
      <c r="F20" s="480">
        <v>112</v>
      </c>
      <c r="G20" s="488">
        <v>112</v>
      </c>
      <c r="H20" s="504">
        <f t="shared" si="2"/>
        <v>100</v>
      </c>
      <c r="I20" s="488">
        <f t="shared" si="8"/>
        <v>112</v>
      </c>
      <c r="J20" s="488">
        <f t="shared" si="5"/>
        <v>112</v>
      </c>
      <c r="K20" s="488">
        <f t="shared" si="3"/>
        <v>100</v>
      </c>
    </row>
    <row r="21" spans="1:11" s="290" customFormat="1" ht="38.25">
      <c r="A21" s="509" t="s">
        <v>2089</v>
      </c>
      <c r="B21" s="507" t="s">
        <v>2090</v>
      </c>
      <c r="C21" s="319">
        <v>0</v>
      </c>
      <c r="D21" s="319">
        <v>0</v>
      </c>
      <c r="E21" s="245" t="e">
        <f t="shared" si="0"/>
        <v>#DIV/0!</v>
      </c>
      <c r="F21" s="480">
        <v>284</v>
      </c>
      <c r="G21" s="488">
        <v>330</v>
      </c>
      <c r="H21" s="504">
        <f t="shared" si="2"/>
        <v>116.19718309859155</v>
      </c>
      <c r="I21" s="488">
        <f t="shared" si="8"/>
        <v>284</v>
      </c>
      <c r="J21" s="488">
        <f t="shared" si="5"/>
        <v>330</v>
      </c>
      <c r="K21" s="488">
        <f t="shared" si="3"/>
        <v>116.19718309859155</v>
      </c>
    </row>
    <row r="22" spans="1:11" s="290" customFormat="1" ht="25.5">
      <c r="A22" s="509" t="s">
        <v>2091</v>
      </c>
      <c r="B22" s="507" t="s">
        <v>2092</v>
      </c>
      <c r="C22" s="319">
        <v>0</v>
      </c>
      <c r="D22" s="319">
        <v>0</v>
      </c>
      <c r="E22" s="245" t="e">
        <f t="shared" si="0"/>
        <v>#DIV/0!</v>
      </c>
      <c r="F22" s="480">
        <v>108</v>
      </c>
      <c r="G22" s="488">
        <v>108</v>
      </c>
      <c r="H22" s="504">
        <f t="shared" si="2"/>
        <v>100</v>
      </c>
      <c r="I22" s="488">
        <f t="shared" si="8"/>
        <v>108</v>
      </c>
      <c r="J22" s="488">
        <f t="shared" si="5"/>
        <v>108</v>
      </c>
      <c r="K22" s="488">
        <f t="shared" si="3"/>
        <v>100</v>
      </c>
    </row>
    <row r="23" spans="1:11" s="290" customFormat="1" ht="25.5">
      <c r="A23" s="509" t="s">
        <v>2093</v>
      </c>
      <c r="B23" s="507" t="s">
        <v>2094</v>
      </c>
      <c r="C23" s="319">
        <v>0</v>
      </c>
      <c r="D23" s="319">
        <v>0</v>
      </c>
      <c r="E23" s="245" t="e">
        <f t="shared" si="0"/>
        <v>#DIV/0!</v>
      </c>
      <c r="F23" s="480">
        <v>251</v>
      </c>
      <c r="G23" s="488">
        <v>260</v>
      </c>
      <c r="H23" s="504">
        <f t="shared" si="2"/>
        <v>103.58565737051792</v>
      </c>
      <c r="I23" s="488">
        <f t="shared" si="8"/>
        <v>251</v>
      </c>
      <c r="J23" s="488">
        <f t="shared" si="5"/>
        <v>260</v>
      </c>
      <c r="K23" s="488">
        <f t="shared" si="3"/>
        <v>103.58565737051792</v>
      </c>
    </row>
    <row r="24" spans="1:11" s="292" customFormat="1" ht="38.25">
      <c r="A24" s="509" t="s">
        <v>2095</v>
      </c>
      <c r="B24" s="507" t="s">
        <v>2096</v>
      </c>
      <c r="C24" s="319">
        <v>0</v>
      </c>
      <c r="D24" s="319">
        <v>0</v>
      </c>
      <c r="E24" s="245" t="e">
        <f t="shared" si="0"/>
        <v>#DIV/0!</v>
      </c>
      <c r="F24" s="488">
        <v>296</v>
      </c>
      <c r="G24" s="488">
        <v>300</v>
      </c>
      <c r="H24" s="504">
        <f t="shared" si="2"/>
        <v>101.35135135135135</v>
      </c>
      <c r="I24" s="488">
        <f t="shared" si="8"/>
        <v>296</v>
      </c>
      <c r="J24" s="488">
        <f t="shared" si="5"/>
        <v>300</v>
      </c>
      <c r="K24" s="488">
        <f t="shared" si="3"/>
        <v>101.35135135135135</v>
      </c>
    </row>
    <row r="25" spans="1:11" s="292" customFormat="1" ht="38.25">
      <c r="A25" s="509" t="s">
        <v>2097</v>
      </c>
      <c r="B25" s="507" t="s">
        <v>2098</v>
      </c>
      <c r="C25" s="319">
        <v>0</v>
      </c>
      <c r="D25" s="319">
        <v>0</v>
      </c>
      <c r="E25" s="245" t="e">
        <f t="shared" si="0"/>
        <v>#DIV/0!</v>
      </c>
      <c r="F25" s="488">
        <v>91</v>
      </c>
      <c r="G25" s="488">
        <v>91</v>
      </c>
      <c r="H25" s="504">
        <f t="shared" si="2"/>
        <v>100</v>
      </c>
      <c r="I25" s="488">
        <f t="shared" si="8"/>
        <v>91</v>
      </c>
      <c r="J25" s="488">
        <f t="shared" si="5"/>
        <v>91</v>
      </c>
      <c r="K25" s="488">
        <f t="shared" si="3"/>
        <v>100</v>
      </c>
    </row>
    <row r="26" spans="1:11" s="292" customFormat="1" ht="25.5">
      <c r="A26" s="509" t="s">
        <v>2099</v>
      </c>
      <c r="B26" s="507" t="s">
        <v>2100</v>
      </c>
      <c r="C26" s="319">
        <v>0</v>
      </c>
      <c r="D26" s="319">
        <v>0</v>
      </c>
      <c r="E26" s="245" t="e">
        <f t="shared" si="0"/>
        <v>#DIV/0!</v>
      </c>
      <c r="F26" s="488">
        <v>270</v>
      </c>
      <c r="G26" s="488">
        <v>300</v>
      </c>
      <c r="H26" s="504">
        <f t="shared" si="2"/>
        <v>111.11111111111111</v>
      </c>
      <c r="I26" s="488">
        <f t="shared" si="8"/>
        <v>270</v>
      </c>
      <c r="J26" s="488">
        <f t="shared" si="5"/>
        <v>300</v>
      </c>
      <c r="K26" s="488">
        <f t="shared" si="3"/>
        <v>111.11111111111111</v>
      </c>
    </row>
    <row r="27" spans="1:11" s="292" customFormat="1" ht="12.75">
      <c r="A27" s="509" t="s">
        <v>2101</v>
      </c>
      <c r="B27" s="507" t="s">
        <v>2102</v>
      </c>
      <c r="C27" s="319">
        <v>0</v>
      </c>
      <c r="D27" s="319">
        <v>0</v>
      </c>
      <c r="E27" s="245" t="e">
        <f t="shared" si="0"/>
        <v>#DIV/0!</v>
      </c>
      <c r="F27" s="480">
        <v>26</v>
      </c>
      <c r="G27" s="488">
        <v>30</v>
      </c>
      <c r="H27" s="504">
        <f t="shared" si="2"/>
        <v>115.38461538461537</v>
      </c>
      <c r="I27" s="488">
        <f t="shared" si="8"/>
        <v>26</v>
      </c>
      <c r="J27" s="488">
        <f t="shared" si="5"/>
        <v>30</v>
      </c>
      <c r="K27" s="488">
        <f t="shared" si="3"/>
        <v>115.38461538461537</v>
      </c>
    </row>
    <row r="28" spans="1:11" s="292" customFormat="1" ht="25.5">
      <c r="A28" s="509" t="s">
        <v>2103</v>
      </c>
      <c r="B28" s="507" t="s">
        <v>2104</v>
      </c>
      <c r="C28" s="319">
        <v>0</v>
      </c>
      <c r="D28" s="319">
        <v>0</v>
      </c>
      <c r="E28" s="245" t="e">
        <f t="shared" si="0"/>
        <v>#DIV/0!</v>
      </c>
      <c r="F28" s="480">
        <v>54</v>
      </c>
      <c r="G28" s="488">
        <v>54</v>
      </c>
      <c r="H28" s="504">
        <f t="shared" si="2"/>
        <v>100</v>
      </c>
      <c r="I28" s="488">
        <f t="shared" si="8"/>
        <v>54</v>
      </c>
      <c r="J28" s="488">
        <f t="shared" ref="J28:J69" si="9">SUM(D28+G28)</f>
        <v>54</v>
      </c>
      <c r="K28" s="488">
        <f t="shared" si="3"/>
        <v>100</v>
      </c>
    </row>
    <row r="29" spans="1:11" s="290" customFormat="1" ht="25.5">
      <c r="A29" s="509" t="s">
        <v>2105</v>
      </c>
      <c r="B29" s="507" t="s">
        <v>2106</v>
      </c>
      <c r="C29" s="319">
        <v>0</v>
      </c>
      <c r="D29" s="319">
        <v>0</v>
      </c>
      <c r="E29" s="245" t="e">
        <f t="shared" si="0"/>
        <v>#DIV/0!</v>
      </c>
      <c r="F29" s="510">
        <v>0</v>
      </c>
      <c r="G29" s="488">
        <v>1</v>
      </c>
      <c r="H29" s="504" t="e">
        <f t="shared" si="2"/>
        <v>#DIV/0!</v>
      </c>
      <c r="I29" s="488">
        <f t="shared" si="8"/>
        <v>0</v>
      </c>
      <c r="J29" s="488">
        <f t="shared" si="9"/>
        <v>1</v>
      </c>
      <c r="K29" s="488" t="e">
        <f t="shared" si="3"/>
        <v>#DIV/0!</v>
      </c>
    </row>
    <row r="30" spans="1:11" s="290" customFormat="1" ht="25.5">
      <c r="A30" s="509" t="s">
        <v>2107</v>
      </c>
      <c r="B30" s="507" t="s">
        <v>2108</v>
      </c>
      <c r="C30" s="319">
        <v>0</v>
      </c>
      <c r="D30" s="319">
        <v>0</v>
      </c>
      <c r="E30" s="245" t="e">
        <f t="shared" si="0"/>
        <v>#DIV/0!</v>
      </c>
      <c r="F30" s="510">
        <v>0</v>
      </c>
      <c r="G30" s="488">
        <v>1</v>
      </c>
      <c r="H30" s="504" t="e">
        <f t="shared" si="2"/>
        <v>#DIV/0!</v>
      </c>
      <c r="I30" s="488">
        <f t="shared" si="8"/>
        <v>0</v>
      </c>
      <c r="J30" s="488">
        <f t="shared" si="9"/>
        <v>1</v>
      </c>
      <c r="K30" s="488" t="e">
        <f t="shared" si="3"/>
        <v>#DIV/0!</v>
      </c>
    </row>
    <row r="31" spans="1:11" s="290" customFormat="1" ht="25.5">
      <c r="A31" s="509" t="s">
        <v>2109</v>
      </c>
      <c r="B31" s="507" t="s">
        <v>2110</v>
      </c>
      <c r="C31" s="319">
        <v>0</v>
      </c>
      <c r="D31" s="319">
        <v>0</v>
      </c>
      <c r="E31" s="245" t="e">
        <f t="shared" si="0"/>
        <v>#DIV/0!</v>
      </c>
      <c r="F31" s="511">
        <v>271</v>
      </c>
      <c r="G31" s="488">
        <v>280</v>
      </c>
      <c r="H31" s="504">
        <f t="shared" si="2"/>
        <v>103.3210332103321</v>
      </c>
      <c r="I31" s="488">
        <f t="shared" si="8"/>
        <v>271</v>
      </c>
      <c r="J31" s="488">
        <f t="shared" si="9"/>
        <v>280</v>
      </c>
      <c r="K31" s="488">
        <f t="shared" si="3"/>
        <v>103.3210332103321</v>
      </c>
    </row>
    <row r="32" spans="1:11" s="290" customFormat="1" ht="11.25" customHeight="1">
      <c r="A32" s="509" t="s">
        <v>2111</v>
      </c>
      <c r="B32" s="507" t="s">
        <v>2112</v>
      </c>
      <c r="C32" s="319">
        <v>0</v>
      </c>
      <c r="D32" s="319">
        <v>0</v>
      </c>
      <c r="E32" s="245" t="e">
        <f t="shared" si="0"/>
        <v>#DIV/0!</v>
      </c>
      <c r="F32" s="488">
        <v>64</v>
      </c>
      <c r="G32" s="488">
        <v>64</v>
      </c>
      <c r="H32" s="504">
        <f t="shared" si="2"/>
        <v>100</v>
      </c>
      <c r="I32" s="488">
        <f t="shared" si="8"/>
        <v>64</v>
      </c>
      <c r="J32" s="488">
        <f t="shared" si="9"/>
        <v>64</v>
      </c>
      <c r="K32" s="488">
        <f t="shared" si="3"/>
        <v>100</v>
      </c>
    </row>
    <row r="33" spans="1:11" s="290" customFormat="1" ht="38.25">
      <c r="A33" s="509" t="s">
        <v>2113</v>
      </c>
      <c r="B33" s="507" t="s">
        <v>2114</v>
      </c>
      <c r="C33" s="319">
        <v>0</v>
      </c>
      <c r="D33" s="319">
        <v>0</v>
      </c>
      <c r="E33" s="245" t="e">
        <f t="shared" si="0"/>
        <v>#DIV/0!</v>
      </c>
      <c r="F33" s="488">
        <v>0</v>
      </c>
      <c r="G33" s="488">
        <v>1</v>
      </c>
      <c r="H33" s="504" t="e">
        <f t="shared" si="2"/>
        <v>#DIV/0!</v>
      </c>
      <c r="I33" s="488">
        <f t="shared" si="8"/>
        <v>0</v>
      </c>
      <c r="J33" s="488">
        <f t="shared" si="9"/>
        <v>1</v>
      </c>
      <c r="K33" s="488" t="e">
        <f t="shared" si="3"/>
        <v>#DIV/0!</v>
      </c>
    </row>
    <row r="34" spans="1:11" s="290" customFormat="1" ht="25.5">
      <c r="A34" s="509" t="s">
        <v>2115</v>
      </c>
      <c r="B34" s="507" t="s">
        <v>2116</v>
      </c>
      <c r="C34" s="319">
        <v>0</v>
      </c>
      <c r="D34" s="319">
        <v>0</v>
      </c>
      <c r="E34" s="245" t="e">
        <f t="shared" si="0"/>
        <v>#DIV/0!</v>
      </c>
      <c r="F34" s="488">
        <v>50</v>
      </c>
      <c r="G34" s="488">
        <v>50</v>
      </c>
      <c r="H34" s="504">
        <f t="shared" si="2"/>
        <v>100</v>
      </c>
      <c r="I34" s="488">
        <f t="shared" si="8"/>
        <v>50</v>
      </c>
      <c r="J34" s="488">
        <f t="shared" si="9"/>
        <v>50</v>
      </c>
      <c r="K34" s="488">
        <f t="shared" si="3"/>
        <v>100</v>
      </c>
    </row>
    <row r="35" spans="1:11" s="290" customFormat="1" ht="25.5">
      <c r="A35" s="509" t="s">
        <v>2117</v>
      </c>
      <c r="B35" s="507" t="s">
        <v>2118</v>
      </c>
      <c r="C35" s="319">
        <v>0</v>
      </c>
      <c r="D35" s="319">
        <v>0</v>
      </c>
      <c r="E35" s="245" t="e">
        <f t="shared" si="0"/>
        <v>#DIV/0!</v>
      </c>
      <c r="F35" s="511">
        <v>44</v>
      </c>
      <c r="G35" s="488">
        <v>50</v>
      </c>
      <c r="H35" s="504">
        <f t="shared" si="2"/>
        <v>113.63636363636364</v>
      </c>
      <c r="I35" s="488">
        <f t="shared" si="8"/>
        <v>44</v>
      </c>
      <c r="J35" s="488">
        <f t="shared" si="9"/>
        <v>50</v>
      </c>
      <c r="K35" s="488">
        <f t="shared" si="3"/>
        <v>113.63636363636364</v>
      </c>
    </row>
    <row r="36" spans="1:11" s="290" customFormat="1" ht="25.5">
      <c r="A36" s="509" t="s">
        <v>2119</v>
      </c>
      <c r="B36" s="507" t="s">
        <v>2120</v>
      </c>
      <c r="C36" s="319">
        <v>0</v>
      </c>
      <c r="D36" s="319">
        <v>0</v>
      </c>
      <c r="E36" s="245" t="e">
        <f t="shared" si="0"/>
        <v>#DIV/0!</v>
      </c>
      <c r="F36" s="488">
        <v>17</v>
      </c>
      <c r="G36" s="488">
        <v>19</v>
      </c>
      <c r="H36" s="504">
        <f t="shared" si="2"/>
        <v>111.76470588235294</v>
      </c>
      <c r="I36" s="488">
        <f t="shared" si="8"/>
        <v>17</v>
      </c>
      <c r="J36" s="488">
        <f t="shared" si="9"/>
        <v>19</v>
      </c>
      <c r="K36" s="488">
        <f t="shared" si="3"/>
        <v>111.76470588235294</v>
      </c>
    </row>
    <row r="37" spans="1:11" s="290" customFormat="1" ht="25.5">
      <c r="A37" s="509" t="s">
        <v>2121</v>
      </c>
      <c r="B37" s="507" t="s">
        <v>2122</v>
      </c>
      <c r="C37" s="319">
        <v>0</v>
      </c>
      <c r="D37" s="319">
        <v>0</v>
      </c>
      <c r="E37" s="245" t="e">
        <f t="shared" si="0"/>
        <v>#DIV/0!</v>
      </c>
      <c r="F37" s="511">
        <v>35</v>
      </c>
      <c r="G37" s="488">
        <v>35</v>
      </c>
      <c r="H37" s="504">
        <f t="shared" si="2"/>
        <v>100</v>
      </c>
      <c r="I37" s="488">
        <f t="shared" si="8"/>
        <v>35</v>
      </c>
      <c r="J37" s="488">
        <f t="shared" si="9"/>
        <v>35</v>
      </c>
      <c r="K37" s="488">
        <f t="shared" si="3"/>
        <v>100</v>
      </c>
    </row>
    <row r="38" spans="1:11" s="290" customFormat="1" ht="25.5">
      <c r="A38" s="509" t="s">
        <v>2123</v>
      </c>
      <c r="B38" s="507" t="s">
        <v>2124</v>
      </c>
      <c r="C38" s="319">
        <v>0</v>
      </c>
      <c r="D38" s="319">
        <v>0</v>
      </c>
      <c r="E38" s="245" t="e">
        <f t="shared" si="0"/>
        <v>#DIV/0!</v>
      </c>
      <c r="F38" s="511">
        <v>17</v>
      </c>
      <c r="G38" s="488">
        <v>17</v>
      </c>
      <c r="H38" s="504">
        <f t="shared" si="2"/>
        <v>100</v>
      </c>
      <c r="I38" s="488">
        <f t="shared" si="8"/>
        <v>17</v>
      </c>
      <c r="J38" s="488">
        <f t="shared" si="9"/>
        <v>17</v>
      </c>
      <c r="K38" s="488">
        <f t="shared" si="3"/>
        <v>100</v>
      </c>
    </row>
    <row r="39" spans="1:11" s="290" customFormat="1" ht="25.5">
      <c r="A39" s="509" t="s">
        <v>2125</v>
      </c>
      <c r="B39" s="507" t="s">
        <v>2126</v>
      </c>
      <c r="C39" s="319">
        <v>0</v>
      </c>
      <c r="D39" s="319">
        <v>0</v>
      </c>
      <c r="E39" s="245" t="e">
        <f t="shared" si="0"/>
        <v>#DIV/0!</v>
      </c>
      <c r="F39" s="488">
        <v>269</v>
      </c>
      <c r="G39" s="488">
        <v>270</v>
      </c>
      <c r="H39" s="504">
        <f t="shared" si="2"/>
        <v>100.37174721189589</v>
      </c>
      <c r="I39" s="488">
        <f t="shared" si="8"/>
        <v>269</v>
      </c>
      <c r="J39" s="488">
        <f t="shared" si="9"/>
        <v>270</v>
      </c>
      <c r="K39" s="488">
        <f t="shared" si="3"/>
        <v>100.37174721189589</v>
      </c>
    </row>
    <row r="40" spans="1:11" s="290" customFormat="1" ht="25.5">
      <c r="A40" s="509" t="s">
        <v>2127</v>
      </c>
      <c r="B40" s="507" t="s">
        <v>2128</v>
      </c>
      <c r="C40" s="319">
        <v>0</v>
      </c>
      <c r="D40" s="319">
        <v>0</v>
      </c>
      <c r="E40" s="245" t="e">
        <f t="shared" si="0"/>
        <v>#DIV/0!</v>
      </c>
      <c r="F40" s="488">
        <v>346</v>
      </c>
      <c r="G40" s="488">
        <v>360</v>
      </c>
      <c r="H40" s="504">
        <f t="shared" si="2"/>
        <v>104.04624277456647</v>
      </c>
      <c r="I40" s="488">
        <f t="shared" si="8"/>
        <v>346</v>
      </c>
      <c r="J40" s="488">
        <f t="shared" si="9"/>
        <v>360</v>
      </c>
      <c r="K40" s="488">
        <f t="shared" si="3"/>
        <v>104.04624277456647</v>
      </c>
    </row>
    <row r="41" spans="1:11" s="290" customFormat="1" ht="25.5">
      <c r="A41" s="509" t="s">
        <v>2129</v>
      </c>
      <c r="B41" s="507" t="s">
        <v>2130</v>
      </c>
      <c r="C41" s="319">
        <v>0</v>
      </c>
      <c r="D41" s="319">
        <v>0</v>
      </c>
      <c r="E41" s="245" t="e">
        <f t="shared" si="0"/>
        <v>#DIV/0!</v>
      </c>
      <c r="F41" s="488">
        <v>0</v>
      </c>
      <c r="G41" s="488">
        <v>4</v>
      </c>
      <c r="H41" s="504" t="e">
        <f t="shared" si="2"/>
        <v>#DIV/0!</v>
      </c>
      <c r="I41" s="488">
        <f t="shared" si="8"/>
        <v>0</v>
      </c>
      <c r="J41" s="488">
        <f t="shared" si="9"/>
        <v>4</v>
      </c>
      <c r="K41" s="488" t="e">
        <f t="shared" si="3"/>
        <v>#DIV/0!</v>
      </c>
    </row>
    <row r="42" spans="1:11" s="290" customFormat="1" ht="25.5">
      <c r="A42" s="509" t="s">
        <v>2131</v>
      </c>
      <c r="B42" s="507" t="s">
        <v>2132</v>
      </c>
      <c r="C42" s="319">
        <v>0</v>
      </c>
      <c r="D42" s="319">
        <v>0</v>
      </c>
      <c r="E42" s="245" t="e">
        <f t="shared" si="0"/>
        <v>#DIV/0!</v>
      </c>
      <c r="F42" s="511">
        <v>0</v>
      </c>
      <c r="G42" s="488">
        <v>4</v>
      </c>
      <c r="H42" s="504" t="e">
        <f t="shared" si="2"/>
        <v>#DIV/0!</v>
      </c>
      <c r="I42" s="488">
        <f t="shared" si="8"/>
        <v>0</v>
      </c>
      <c r="J42" s="488">
        <f t="shared" si="9"/>
        <v>4</v>
      </c>
      <c r="K42" s="488" t="e">
        <f t="shared" si="3"/>
        <v>#DIV/0!</v>
      </c>
    </row>
    <row r="43" spans="1:11" s="290" customFormat="1" ht="25.5">
      <c r="A43" s="509" t="s">
        <v>2133</v>
      </c>
      <c r="B43" s="507" t="s">
        <v>2134</v>
      </c>
      <c r="C43" s="319">
        <v>0</v>
      </c>
      <c r="D43" s="319">
        <v>0</v>
      </c>
      <c r="E43" s="245" t="e">
        <f t="shared" si="0"/>
        <v>#DIV/0!</v>
      </c>
      <c r="F43" s="480">
        <v>0</v>
      </c>
      <c r="G43" s="480">
        <v>1</v>
      </c>
      <c r="H43" s="504" t="e">
        <f t="shared" si="2"/>
        <v>#DIV/0!</v>
      </c>
      <c r="I43" s="488">
        <f t="shared" si="8"/>
        <v>0</v>
      </c>
      <c r="J43" s="488">
        <f t="shared" si="9"/>
        <v>1</v>
      </c>
      <c r="K43" s="488" t="e">
        <f t="shared" si="3"/>
        <v>#DIV/0!</v>
      </c>
    </row>
    <row r="44" spans="1:11" s="290" customFormat="1" ht="30" customHeight="1">
      <c r="A44" s="509" t="s">
        <v>2135</v>
      </c>
      <c r="B44" s="507" t="s">
        <v>2136</v>
      </c>
      <c r="C44" s="319">
        <v>0</v>
      </c>
      <c r="D44" s="319">
        <v>0</v>
      </c>
      <c r="E44" s="245" t="e">
        <f t="shared" si="0"/>
        <v>#DIV/0!</v>
      </c>
      <c r="F44" s="511">
        <v>0</v>
      </c>
      <c r="G44" s="488">
        <v>3</v>
      </c>
      <c r="H44" s="504" t="e">
        <f t="shared" si="2"/>
        <v>#DIV/0!</v>
      </c>
      <c r="I44" s="488">
        <f t="shared" si="8"/>
        <v>0</v>
      </c>
      <c r="J44" s="488">
        <f t="shared" si="9"/>
        <v>3</v>
      </c>
      <c r="K44" s="488" t="e">
        <f t="shared" si="3"/>
        <v>#DIV/0!</v>
      </c>
    </row>
    <row r="45" spans="1:11" s="290" customFormat="1" ht="12.75">
      <c r="A45" s="509" t="s">
        <v>2137</v>
      </c>
      <c r="B45" s="507" t="s">
        <v>2138</v>
      </c>
      <c r="C45" s="319">
        <v>0</v>
      </c>
      <c r="D45" s="319">
        <v>0</v>
      </c>
      <c r="E45" s="245" t="e">
        <f t="shared" si="0"/>
        <v>#DIV/0!</v>
      </c>
      <c r="F45" s="511">
        <v>128</v>
      </c>
      <c r="G45" s="488">
        <v>140</v>
      </c>
      <c r="H45" s="504">
        <f t="shared" si="2"/>
        <v>109.375</v>
      </c>
      <c r="I45" s="488">
        <f t="shared" si="8"/>
        <v>128</v>
      </c>
      <c r="J45" s="488">
        <f t="shared" si="9"/>
        <v>140</v>
      </c>
      <c r="K45" s="488">
        <f t="shared" si="3"/>
        <v>109.375</v>
      </c>
    </row>
    <row r="46" spans="1:11" s="290" customFormat="1" ht="12.75">
      <c r="A46" s="509" t="s">
        <v>2139</v>
      </c>
      <c r="B46" s="507" t="s">
        <v>2140</v>
      </c>
      <c r="C46" s="319">
        <v>0</v>
      </c>
      <c r="D46" s="319">
        <v>0</v>
      </c>
      <c r="E46" s="245" t="e">
        <f t="shared" si="0"/>
        <v>#DIV/0!</v>
      </c>
      <c r="F46" s="511">
        <v>55</v>
      </c>
      <c r="G46" s="488">
        <v>70</v>
      </c>
      <c r="H46" s="504">
        <f t="shared" si="2"/>
        <v>127.27272727272727</v>
      </c>
      <c r="I46" s="488">
        <f t="shared" si="8"/>
        <v>55</v>
      </c>
      <c r="J46" s="488">
        <f t="shared" si="9"/>
        <v>70</v>
      </c>
      <c r="K46" s="488">
        <f t="shared" si="3"/>
        <v>127.27272727272727</v>
      </c>
    </row>
    <row r="47" spans="1:11" s="290" customFormat="1" ht="12.75" customHeight="1">
      <c r="A47" s="509" t="s">
        <v>2141</v>
      </c>
      <c r="B47" s="507" t="s">
        <v>2142</v>
      </c>
      <c r="C47" s="319">
        <v>0</v>
      </c>
      <c r="D47" s="319">
        <v>0</v>
      </c>
      <c r="E47" s="245" t="e">
        <f t="shared" si="0"/>
        <v>#DIV/0!</v>
      </c>
      <c r="F47" s="511">
        <v>0</v>
      </c>
      <c r="G47" s="488">
        <v>1</v>
      </c>
      <c r="H47" s="504" t="e">
        <f t="shared" si="2"/>
        <v>#DIV/0!</v>
      </c>
      <c r="I47" s="488">
        <f t="shared" si="8"/>
        <v>0</v>
      </c>
      <c r="J47" s="488">
        <f t="shared" si="9"/>
        <v>1</v>
      </c>
      <c r="K47" s="488" t="e">
        <f t="shared" si="3"/>
        <v>#DIV/0!</v>
      </c>
    </row>
    <row r="48" spans="1:11" s="290" customFormat="1" ht="39.950000000000003" customHeight="1">
      <c r="A48" s="509" t="s">
        <v>2143</v>
      </c>
      <c r="B48" s="507" t="s">
        <v>2144</v>
      </c>
      <c r="C48" s="319">
        <v>0</v>
      </c>
      <c r="D48" s="319">
        <v>0</v>
      </c>
      <c r="E48" s="245" t="e">
        <f t="shared" si="0"/>
        <v>#DIV/0!</v>
      </c>
      <c r="F48" s="511">
        <v>0</v>
      </c>
      <c r="G48" s="488">
        <v>1</v>
      </c>
      <c r="H48" s="504" t="e">
        <f t="shared" si="2"/>
        <v>#DIV/0!</v>
      </c>
      <c r="I48" s="488">
        <f t="shared" si="8"/>
        <v>0</v>
      </c>
      <c r="J48" s="488">
        <f t="shared" si="9"/>
        <v>1</v>
      </c>
      <c r="K48" s="488" t="e">
        <f t="shared" si="3"/>
        <v>#DIV/0!</v>
      </c>
    </row>
    <row r="49" spans="1:13" s="290" customFormat="1" ht="25.5">
      <c r="A49" s="509" t="s">
        <v>2145</v>
      </c>
      <c r="B49" s="507" t="s">
        <v>2146</v>
      </c>
      <c r="C49" s="319">
        <v>0</v>
      </c>
      <c r="D49" s="319">
        <v>0</v>
      </c>
      <c r="E49" s="245" t="e">
        <f t="shared" si="0"/>
        <v>#DIV/0!</v>
      </c>
      <c r="F49" s="511">
        <v>242</v>
      </c>
      <c r="G49" s="488">
        <v>260</v>
      </c>
      <c r="H49" s="504">
        <f t="shared" si="2"/>
        <v>107.43801652892562</v>
      </c>
      <c r="I49" s="488">
        <f t="shared" si="8"/>
        <v>242</v>
      </c>
      <c r="J49" s="488">
        <f t="shared" si="9"/>
        <v>260</v>
      </c>
      <c r="K49" s="488">
        <f t="shared" si="3"/>
        <v>107.43801652892562</v>
      </c>
    </row>
    <row r="50" spans="1:13" s="290" customFormat="1" ht="25.5">
      <c r="A50" s="509" t="s">
        <v>2147</v>
      </c>
      <c r="B50" s="507" t="s">
        <v>2148</v>
      </c>
      <c r="C50" s="319">
        <v>0</v>
      </c>
      <c r="D50" s="319">
        <v>0</v>
      </c>
      <c r="E50" s="245" t="e">
        <f t="shared" si="0"/>
        <v>#DIV/0!</v>
      </c>
      <c r="F50" s="511">
        <v>16</v>
      </c>
      <c r="G50" s="488">
        <v>16</v>
      </c>
      <c r="H50" s="504">
        <f t="shared" si="2"/>
        <v>100</v>
      </c>
      <c r="I50" s="488">
        <f t="shared" si="8"/>
        <v>16</v>
      </c>
      <c r="J50" s="488">
        <f t="shared" si="9"/>
        <v>16</v>
      </c>
      <c r="K50" s="488">
        <f t="shared" si="3"/>
        <v>100</v>
      </c>
    </row>
    <row r="51" spans="1:13" s="290" customFormat="1" ht="12.75">
      <c r="A51" s="509" t="s">
        <v>2149</v>
      </c>
      <c r="B51" s="507" t="s">
        <v>2150</v>
      </c>
      <c r="C51" s="319">
        <v>0</v>
      </c>
      <c r="D51" s="319">
        <v>0</v>
      </c>
      <c r="E51" s="245" t="e">
        <f t="shared" si="0"/>
        <v>#DIV/0!</v>
      </c>
      <c r="F51" s="511">
        <v>242</v>
      </c>
      <c r="G51" s="488">
        <v>300</v>
      </c>
      <c r="H51" s="504">
        <f t="shared" si="2"/>
        <v>123.96694214876034</v>
      </c>
      <c r="I51" s="488">
        <f t="shared" si="8"/>
        <v>242</v>
      </c>
      <c r="J51" s="488">
        <f t="shared" si="9"/>
        <v>300</v>
      </c>
      <c r="K51" s="488">
        <f t="shared" si="3"/>
        <v>123.96694214876034</v>
      </c>
    </row>
    <row r="52" spans="1:13" s="290" customFormat="1" ht="12.75">
      <c r="A52" s="509" t="s">
        <v>2151</v>
      </c>
      <c r="B52" s="507" t="s">
        <v>2152</v>
      </c>
      <c r="C52" s="319">
        <v>0</v>
      </c>
      <c r="D52" s="319">
        <v>0</v>
      </c>
      <c r="E52" s="245" t="e">
        <f t="shared" si="0"/>
        <v>#DIV/0!</v>
      </c>
      <c r="F52" s="511">
        <v>0</v>
      </c>
      <c r="G52" s="488">
        <v>1</v>
      </c>
      <c r="H52" s="504" t="e">
        <f t="shared" si="2"/>
        <v>#DIV/0!</v>
      </c>
      <c r="I52" s="488">
        <f t="shared" si="8"/>
        <v>0</v>
      </c>
      <c r="J52" s="488">
        <f t="shared" si="9"/>
        <v>1</v>
      </c>
      <c r="K52" s="488" t="e">
        <f t="shared" si="3"/>
        <v>#DIV/0!</v>
      </c>
    </row>
    <row r="53" spans="1:13" s="290" customFormat="1" ht="26.25" thickBot="1">
      <c r="A53" s="512" t="s">
        <v>2153</v>
      </c>
      <c r="B53" s="508" t="s">
        <v>2154</v>
      </c>
      <c r="C53" s="319">
        <v>0</v>
      </c>
      <c r="D53" s="319">
        <v>0</v>
      </c>
      <c r="E53" s="245" t="e">
        <f t="shared" si="0"/>
        <v>#DIV/0!</v>
      </c>
      <c r="F53" s="488">
        <v>0</v>
      </c>
      <c r="G53" s="488"/>
      <c r="H53" s="504" t="e">
        <f t="shared" si="2"/>
        <v>#DIV/0!</v>
      </c>
      <c r="I53" s="488">
        <f t="shared" si="8"/>
        <v>0</v>
      </c>
      <c r="J53" s="488">
        <f t="shared" si="9"/>
        <v>0</v>
      </c>
      <c r="K53" s="488" t="e">
        <f t="shared" si="3"/>
        <v>#DIV/0!</v>
      </c>
    </row>
    <row r="54" spans="1:13" s="290" customFormat="1" ht="31.5" customHeight="1" thickBot="1">
      <c r="A54" s="886" t="s">
        <v>2155</v>
      </c>
      <c r="B54" s="887"/>
      <c r="C54" s="319">
        <v>0</v>
      </c>
      <c r="D54" s="319">
        <v>0</v>
      </c>
      <c r="E54" s="245" t="e">
        <f t="shared" si="0"/>
        <v>#DIV/0!</v>
      </c>
      <c r="F54" s="513">
        <f>F15</f>
        <v>3575</v>
      </c>
      <c r="G54" s="514">
        <f>SUM(G16:G53)</f>
        <v>3878</v>
      </c>
      <c r="H54" s="504">
        <f t="shared" si="2"/>
        <v>108.47552447552447</v>
      </c>
      <c r="I54" s="488">
        <f t="shared" si="8"/>
        <v>3575</v>
      </c>
      <c r="J54" s="488">
        <f t="shared" si="9"/>
        <v>3878</v>
      </c>
      <c r="K54" s="488">
        <f t="shared" si="3"/>
        <v>108.47552447552447</v>
      </c>
    </row>
    <row r="55" spans="1:13" s="299" customFormat="1" ht="27" customHeight="1">
      <c r="A55" s="190"/>
      <c r="B55" s="192"/>
      <c r="C55" s="239"/>
      <c r="D55" s="239"/>
      <c r="E55" s="245" t="e">
        <f t="shared" si="0"/>
        <v>#DIV/0!</v>
      </c>
      <c r="F55" s="192"/>
      <c r="G55" s="192"/>
      <c r="H55" s="504" t="e">
        <f t="shared" si="2"/>
        <v>#DIV/0!</v>
      </c>
      <c r="I55" s="488">
        <f t="shared" si="8"/>
        <v>0</v>
      </c>
      <c r="J55" s="488">
        <f t="shared" si="9"/>
        <v>0</v>
      </c>
      <c r="K55" s="488" t="e">
        <f t="shared" si="3"/>
        <v>#DIV/0!</v>
      </c>
      <c r="L55" s="297"/>
      <c r="M55" s="298"/>
    </row>
    <row r="56" spans="1:13" s="299" customFormat="1" ht="21.75" customHeight="1">
      <c r="A56" s="515"/>
      <c r="B56" s="192"/>
      <c r="C56" s="239"/>
      <c r="D56" s="239"/>
      <c r="E56" s="245" t="e">
        <f t="shared" si="0"/>
        <v>#DIV/0!</v>
      </c>
      <c r="F56" s="192"/>
      <c r="G56" s="192"/>
      <c r="H56" s="504" t="e">
        <f t="shared" si="2"/>
        <v>#DIV/0!</v>
      </c>
      <c r="I56" s="488">
        <f t="shared" si="8"/>
        <v>0</v>
      </c>
      <c r="J56" s="488">
        <f t="shared" si="9"/>
        <v>0</v>
      </c>
      <c r="K56" s="488" t="e">
        <f t="shared" si="3"/>
        <v>#DIV/0!</v>
      </c>
      <c r="L56" s="297"/>
      <c r="M56" s="298"/>
    </row>
    <row r="57" spans="1:13" s="300" customFormat="1" ht="15.95" customHeight="1">
      <c r="A57" s="190"/>
      <c r="B57" s="192"/>
      <c r="C57" s="239"/>
      <c r="D57" s="239"/>
      <c r="E57" s="245" t="e">
        <f t="shared" si="0"/>
        <v>#DIV/0!</v>
      </c>
      <c r="F57" s="192"/>
      <c r="G57" s="192"/>
      <c r="H57" s="504" t="e">
        <f t="shared" si="2"/>
        <v>#DIV/0!</v>
      </c>
      <c r="I57" s="488">
        <f t="shared" si="8"/>
        <v>0</v>
      </c>
      <c r="J57" s="488">
        <f t="shared" si="9"/>
        <v>0</v>
      </c>
      <c r="K57" s="488" t="e">
        <f t="shared" si="3"/>
        <v>#DIV/0!</v>
      </c>
    </row>
    <row r="58" spans="1:13" s="300" customFormat="1" ht="15.95" customHeight="1">
      <c r="A58" s="515"/>
      <c r="B58" s="192"/>
      <c r="C58" s="239"/>
      <c r="D58" s="239"/>
      <c r="E58" s="245" t="e">
        <f t="shared" si="0"/>
        <v>#DIV/0!</v>
      </c>
      <c r="F58" s="192"/>
      <c r="G58" s="192"/>
      <c r="H58" s="504" t="e">
        <f t="shared" si="2"/>
        <v>#DIV/0!</v>
      </c>
      <c r="I58" s="488">
        <f t="shared" si="8"/>
        <v>0</v>
      </c>
      <c r="J58" s="488">
        <f t="shared" si="9"/>
        <v>0</v>
      </c>
      <c r="K58" s="488" t="e">
        <f t="shared" si="3"/>
        <v>#DIV/0!</v>
      </c>
    </row>
    <row r="59" spans="1:13" s="300" customFormat="1" ht="15.95" customHeight="1">
      <c r="A59" s="516" t="s">
        <v>1825</v>
      </c>
      <c r="B59" s="517"/>
      <c r="C59" s="518">
        <f t="shared" ref="C59:D61" si="10">C8+C16+C24+C45+C52</f>
        <v>0</v>
      </c>
      <c r="D59" s="518">
        <f t="shared" si="10"/>
        <v>0</v>
      </c>
      <c r="E59" s="245" t="e">
        <f t="shared" si="0"/>
        <v>#DIV/0!</v>
      </c>
      <c r="F59" s="519">
        <f>F13</f>
        <v>316</v>
      </c>
      <c r="G59" s="519">
        <f>G13</f>
        <v>341</v>
      </c>
      <c r="H59" s="504">
        <f t="shared" si="2"/>
        <v>107.91139240506328</v>
      </c>
      <c r="I59" s="488">
        <f t="shared" si="8"/>
        <v>316</v>
      </c>
      <c r="J59" s="488">
        <f t="shared" si="9"/>
        <v>341</v>
      </c>
      <c r="K59" s="488">
        <f t="shared" si="3"/>
        <v>107.91139240506328</v>
      </c>
    </row>
    <row r="60" spans="1:13" s="300" customFormat="1" ht="22.5" customHeight="1">
      <c r="A60" s="296" t="s">
        <v>1826</v>
      </c>
      <c r="B60" s="301"/>
      <c r="C60" s="302">
        <f t="shared" si="10"/>
        <v>0</v>
      </c>
      <c r="D60" s="302">
        <f t="shared" si="10"/>
        <v>0</v>
      </c>
      <c r="E60" s="245" t="e">
        <f t="shared" si="0"/>
        <v>#DIV/0!</v>
      </c>
      <c r="F60" s="520">
        <f>F14</f>
        <v>1334</v>
      </c>
      <c r="G60" s="520">
        <f>G14</f>
        <v>1440</v>
      </c>
      <c r="H60" s="504">
        <f t="shared" si="2"/>
        <v>107.94602698650675</v>
      </c>
      <c r="I60" s="488">
        <f t="shared" si="8"/>
        <v>1334</v>
      </c>
      <c r="J60" s="488">
        <f t="shared" si="9"/>
        <v>1440</v>
      </c>
      <c r="K60" s="488">
        <f t="shared" si="3"/>
        <v>107.94602698650675</v>
      </c>
    </row>
    <row r="61" spans="1:13" s="300" customFormat="1" ht="22.5" customHeight="1" thickBot="1">
      <c r="A61" s="888" t="s">
        <v>1827</v>
      </c>
      <c r="B61" s="889"/>
      <c r="C61" s="303">
        <f t="shared" si="10"/>
        <v>0</v>
      </c>
      <c r="D61" s="303">
        <f t="shared" si="10"/>
        <v>0</v>
      </c>
      <c r="E61" s="245" t="e">
        <f t="shared" si="0"/>
        <v>#DIV/0!</v>
      </c>
      <c r="F61" s="521">
        <f>F54</f>
        <v>3575</v>
      </c>
      <c r="G61" s="522">
        <f>G54</f>
        <v>3878</v>
      </c>
      <c r="H61" s="504">
        <f t="shared" si="2"/>
        <v>108.47552447552447</v>
      </c>
      <c r="I61" s="488">
        <f t="shared" si="8"/>
        <v>3575</v>
      </c>
      <c r="J61" s="488">
        <f t="shared" si="9"/>
        <v>3878</v>
      </c>
      <c r="K61" s="488">
        <f t="shared" si="3"/>
        <v>108.47552447552447</v>
      </c>
    </row>
    <row r="62" spans="1:13" s="300" customFormat="1" ht="15.95" customHeight="1">
      <c r="A62" s="515"/>
      <c r="B62" s="192"/>
      <c r="C62" s="239"/>
      <c r="D62" s="239"/>
      <c r="E62" s="245" t="e">
        <f t="shared" si="0"/>
        <v>#DIV/0!</v>
      </c>
      <c r="F62" s="192"/>
      <c r="G62" s="192"/>
      <c r="H62" s="504" t="e">
        <f t="shared" si="2"/>
        <v>#DIV/0!</v>
      </c>
      <c r="I62" s="488">
        <f t="shared" si="8"/>
        <v>0</v>
      </c>
      <c r="J62" s="488">
        <f t="shared" si="9"/>
        <v>0</v>
      </c>
      <c r="K62" s="488" t="e">
        <f t="shared" si="3"/>
        <v>#DIV/0!</v>
      </c>
    </row>
    <row r="63" spans="1:13" s="300" customFormat="1" ht="15.95" customHeight="1">
      <c r="A63" s="523" t="s">
        <v>1828</v>
      </c>
      <c r="B63" s="524"/>
      <c r="C63" s="525">
        <f t="shared" ref="C63:D65" si="11">C31+C39</f>
        <v>0</v>
      </c>
      <c r="D63" s="525">
        <f t="shared" si="11"/>
        <v>0</v>
      </c>
      <c r="E63" s="245" t="e">
        <f t="shared" si="0"/>
        <v>#DIV/0!</v>
      </c>
      <c r="F63" s="526"/>
      <c r="G63" s="525"/>
      <c r="H63" s="504" t="e">
        <f t="shared" si="2"/>
        <v>#DIV/0!</v>
      </c>
      <c r="I63" s="488">
        <f t="shared" si="8"/>
        <v>0</v>
      </c>
      <c r="J63" s="488">
        <f t="shared" si="9"/>
        <v>0</v>
      </c>
      <c r="K63" s="488" t="e">
        <f t="shared" si="3"/>
        <v>#DIV/0!</v>
      </c>
    </row>
    <row r="64" spans="1:13" s="300" customFormat="1" ht="15.95" customHeight="1">
      <c r="A64" s="293" t="s">
        <v>1829</v>
      </c>
      <c r="B64" s="294"/>
      <c r="C64" s="295">
        <f t="shared" si="11"/>
        <v>0</v>
      </c>
      <c r="D64" s="295">
        <f t="shared" si="11"/>
        <v>0</v>
      </c>
      <c r="E64" s="245" t="e">
        <f t="shared" si="0"/>
        <v>#DIV/0!</v>
      </c>
      <c r="F64" s="527"/>
      <c r="G64" s="295"/>
      <c r="H64" s="504" t="e">
        <f t="shared" si="2"/>
        <v>#DIV/0!</v>
      </c>
      <c r="I64" s="488">
        <f t="shared" si="8"/>
        <v>0</v>
      </c>
      <c r="J64" s="488">
        <f t="shared" si="9"/>
        <v>0</v>
      </c>
      <c r="K64" s="488" t="e">
        <f t="shared" si="3"/>
        <v>#DIV/0!</v>
      </c>
    </row>
    <row r="65" spans="1:11" s="300" customFormat="1" ht="15.95" customHeight="1" thickBot="1">
      <c r="A65" s="304" t="s">
        <v>1830</v>
      </c>
      <c r="B65" s="305"/>
      <c r="C65" s="306">
        <f t="shared" si="11"/>
        <v>0</v>
      </c>
      <c r="D65" s="306">
        <f t="shared" si="11"/>
        <v>0</v>
      </c>
      <c r="E65" s="245" t="e">
        <f t="shared" si="0"/>
        <v>#DIV/0!</v>
      </c>
      <c r="F65" s="307"/>
      <c r="G65" s="307"/>
      <c r="H65" s="504" t="e">
        <f t="shared" si="2"/>
        <v>#DIV/0!</v>
      </c>
      <c r="I65" s="488">
        <f t="shared" si="8"/>
        <v>0</v>
      </c>
      <c r="J65" s="488">
        <f t="shared" si="9"/>
        <v>0</v>
      </c>
      <c r="K65" s="488" t="e">
        <f t="shared" si="3"/>
        <v>#DIV/0!</v>
      </c>
    </row>
    <row r="66" spans="1:11" s="300" customFormat="1" ht="15.95" customHeight="1">
      <c r="A66" s="515"/>
      <c r="B66" s="192"/>
      <c r="C66" s="239"/>
      <c r="D66" s="239"/>
      <c r="E66" s="245" t="e">
        <f t="shared" si="0"/>
        <v>#DIV/0!</v>
      </c>
      <c r="F66" s="192"/>
      <c r="G66" s="192"/>
      <c r="H66" s="504" t="e">
        <f t="shared" si="2"/>
        <v>#DIV/0!</v>
      </c>
      <c r="I66" s="488">
        <f t="shared" si="8"/>
        <v>0</v>
      </c>
      <c r="J66" s="488">
        <f t="shared" si="9"/>
        <v>0</v>
      </c>
      <c r="K66" s="488" t="e">
        <f t="shared" si="3"/>
        <v>#DIV/0!</v>
      </c>
    </row>
    <row r="67" spans="1:11" s="300" customFormat="1" ht="15.95" customHeight="1">
      <c r="A67" s="528" t="s">
        <v>1639</v>
      </c>
      <c r="B67" s="529"/>
      <c r="C67" s="530">
        <f>SUM(C59+C63)</f>
        <v>0</v>
      </c>
      <c r="D67" s="530">
        <f>SUM(D59+D63)</f>
        <v>0</v>
      </c>
      <c r="E67" s="245" t="e">
        <f t="shared" si="0"/>
        <v>#DIV/0!</v>
      </c>
      <c r="F67" s="531">
        <f>F59</f>
        <v>316</v>
      </c>
      <c r="G67" s="531">
        <f>G59</f>
        <v>341</v>
      </c>
      <c r="H67" s="504">
        <f t="shared" si="2"/>
        <v>107.91139240506328</v>
      </c>
      <c r="I67" s="488">
        <f t="shared" si="8"/>
        <v>316</v>
      </c>
      <c r="J67" s="488">
        <f t="shared" si="9"/>
        <v>341</v>
      </c>
      <c r="K67" s="488">
        <f t="shared" si="3"/>
        <v>107.91139240506328</v>
      </c>
    </row>
    <row r="68" spans="1:11" s="300" customFormat="1" ht="15.95" customHeight="1">
      <c r="A68" s="308" t="s">
        <v>1640</v>
      </c>
      <c r="B68" s="309"/>
      <c r="C68" s="310">
        <f t="shared" ref="C68:D69" si="12">SUM(C60+C64)</f>
        <v>0</v>
      </c>
      <c r="D68" s="310">
        <f t="shared" si="12"/>
        <v>0</v>
      </c>
      <c r="E68" s="245" t="e">
        <f t="shared" si="0"/>
        <v>#DIV/0!</v>
      </c>
      <c r="F68" s="531">
        <f t="shared" ref="F68:G68" si="13">F60</f>
        <v>1334</v>
      </c>
      <c r="G68" s="531">
        <f t="shared" si="13"/>
        <v>1440</v>
      </c>
      <c r="H68" s="504">
        <f t="shared" si="2"/>
        <v>107.94602698650675</v>
      </c>
      <c r="I68" s="488">
        <f t="shared" si="8"/>
        <v>1334</v>
      </c>
      <c r="J68" s="488">
        <f t="shared" si="9"/>
        <v>1440</v>
      </c>
      <c r="K68" s="488">
        <f t="shared" si="3"/>
        <v>107.94602698650675</v>
      </c>
    </row>
    <row r="69" spans="1:11" s="300" customFormat="1" ht="15.95" customHeight="1" thickBot="1">
      <c r="A69" s="311" t="s">
        <v>1641</v>
      </c>
      <c r="B69" s="312"/>
      <c r="C69" s="313">
        <f t="shared" si="12"/>
        <v>0</v>
      </c>
      <c r="D69" s="313">
        <f t="shared" si="12"/>
        <v>0</v>
      </c>
      <c r="E69" s="245" t="e">
        <f t="shared" si="0"/>
        <v>#DIV/0!</v>
      </c>
      <c r="F69" s="531">
        <f t="shared" ref="F69:G69" si="14">F61</f>
        <v>3575</v>
      </c>
      <c r="G69" s="531">
        <f t="shared" si="14"/>
        <v>3878</v>
      </c>
      <c r="H69" s="504">
        <f t="shared" si="2"/>
        <v>108.47552447552447</v>
      </c>
      <c r="I69" s="488">
        <f t="shared" si="8"/>
        <v>3575</v>
      </c>
      <c r="J69" s="488">
        <f t="shared" si="9"/>
        <v>3878</v>
      </c>
      <c r="K69" s="488">
        <f t="shared" si="3"/>
        <v>108.47552447552447</v>
      </c>
    </row>
    <row r="70" spans="1:11" s="300" customFormat="1" ht="15.95" customHeight="1">
      <c r="A70" s="890" t="s">
        <v>1642</v>
      </c>
      <c r="B70" s="891"/>
      <c r="C70" s="891"/>
      <c r="D70" s="891"/>
      <c r="E70" s="891"/>
      <c r="F70" s="891"/>
      <c r="G70" s="891"/>
      <c r="H70" s="891"/>
      <c r="I70" s="891"/>
      <c r="J70" s="891"/>
      <c r="K70" s="892"/>
    </row>
    <row r="71" spans="1:11" s="300" customFormat="1" ht="15.95" customHeight="1">
      <c r="A71" s="883" t="s">
        <v>1643</v>
      </c>
      <c r="B71" s="884"/>
      <c r="C71" s="884"/>
      <c r="D71" s="884"/>
      <c r="E71" s="884"/>
      <c r="F71" s="884"/>
      <c r="G71" s="884"/>
      <c r="H71" s="884"/>
      <c r="I71" s="884"/>
      <c r="J71" s="884"/>
      <c r="K71" s="885"/>
    </row>
    <row r="72" spans="1:11" s="300" customFormat="1" ht="15.95" customHeight="1"/>
    <row r="73" spans="1:11" s="300" customFormat="1" ht="15.95" customHeight="1"/>
    <row r="74" spans="1:11" s="300" customFormat="1" ht="15.95" customHeight="1"/>
    <row r="75" spans="1:11" s="300" customFormat="1" ht="15.95" customHeight="1"/>
    <row r="76" spans="1:11" s="300" customFormat="1" ht="15.95" customHeight="1"/>
    <row r="77" spans="1:11" ht="15.95" customHeight="1"/>
    <row r="78" spans="1:11" ht="15.95" customHeight="1"/>
    <row r="79" spans="1:11" ht="15.95" customHeight="1"/>
    <row r="80" spans="1:11" ht="15.95" customHeight="1"/>
    <row r="81" ht="15.95" customHeight="1"/>
  </sheetData>
  <mergeCells count="13">
    <mergeCell ref="A71:K71"/>
    <mergeCell ref="I6:K6"/>
    <mergeCell ref="A54:B54"/>
    <mergeCell ref="A61:B61"/>
    <mergeCell ref="A70:K70"/>
    <mergeCell ref="A6:A7"/>
    <mergeCell ref="B6:B7"/>
    <mergeCell ref="C6:E6"/>
    <mergeCell ref="F6:H6"/>
    <mergeCell ref="A8:B8"/>
    <mergeCell ref="A13:B13"/>
    <mergeCell ref="A14:B14"/>
    <mergeCell ref="A15:B15"/>
  </mergeCells>
  <printOptions horizontalCentered="1"/>
  <pageMargins left="0.74803149606299202" right="0.74803149606299202" top="0.59055118110236204" bottom="0.59055118110236204" header="0.511811023622047" footer="0.511811023622047"/>
  <pageSetup paperSize="9" scale="85" orientation="portrait" r:id="rId1"/>
  <headerFooter alignWithMargins="0">
    <oddFooter>&amp;R &amp;P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U32"/>
  <sheetViews>
    <sheetView view="pageBreakPreview" zoomScaleNormal="100" workbookViewId="0">
      <selection activeCell="K7" activeCellId="1" sqref="C7:F7 K7:N7"/>
    </sheetView>
  </sheetViews>
  <sheetFormatPr defaultColWidth="9"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customWidth="1"/>
    <col min="12" max="12" width="5.5703125" customWidth="1"/>
    <col min="13" max="13" width="5.28515625" customWidth="1"/>
    <col min="14" max="14" width="5.5703125" customWidth="1"/>
    <col min="15" max="15" width="6.28515625" customWidth="1"/>
    <col min="16" max="16" width="5.5703125" customWidth="1"/>
    <col min="17" max="17" width="6.140625" customWidth="1"/>
    <col min="18" max="18" width="5.7109375" customWidth="1"/>
    <col min="19" max="19" width="4.5703125" style="320" customWidth="1"/>
    <col min="20" max="20" width="8.5703125" customWidth="1"/>
    <col min="21" max="21" width="7.28515625" customWidth="1"/>
  </cols>
  <sheetData>
    <row r="1" spans="1:21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14"/>
      <c r="T1" s="36"/>
      <c r="U1" s="40"/>
    </row>
    <row r="2" spans="1:21">
      <c r="A2" s="1"/>
      <c r="B2" s="2" t="s">
        <v>52</v>
      </c>
      <c r="C2" s="3">
        <f>Kadar.ode.!C2</f>
        <v>7010117</v>
      </c>
      <c r="D2" s="4"/>
      <c r="E2" s="4"/>
      <c r="F2" s="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14"/>
      <c r="T2" s="36"/>
      <c r="U2" s="40"/>
    </row>
    <row r="3" spans="1:21">
      <c r="A3" s="1"/>
      <c r="B3" s="2" t="s">
        <v>53</v>
      </c>
      <c r="C3" s="3" t="str">
        <f>Kadar.ode.!C3</f>
        <v>01.01.2023.</v>
      </c>
      <c r="D3" s="4"/>
      <c r="E3" s="4"/>
      <c r="F3" s="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14"/>
      <c r="T3" s="36"/>
      <c r="U3" s="40"/>
    </row>
    <row r="4" spans="1:21" ht="14.25">
      <c r="A4" s="1"/>
      <c r="B4" s="2" t="s">
        <v>1644</v>
      </c>
      <c r="C4" s="7" t="s">
        <v>38</v>
      </c>
      <c r="D4" s="8"/>
      <c r="E4" s="8"/>
      <c r="F4" s="9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15"/>
      <c r="T4" s="40"/>
      <c r="U4" s="40"/>
    </row>
    <row r="5" spans="1:2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14"/>
      <c r="T5" s="40"/>
      <c r="U5" s="40"/>
    </row>
    <row r="6" spans="1:21" ht="12.75" customHeight="1">
      <c r="A6" s="880" t="s">
        <v>185</v>
      </c>
      <c r="B6" s="880" t="s">
        <v>1645</v>
      </c>
      <c r="C6" s="906" t="s">
        <v>1646</v>
      </c>
      <c r="D6" s="907"/>
      <c r="E6" s="907"/>
      <c r="F6" s="907"/>
      <c r="G6" s="907"/>
      <c r="H6" s="907"/>
      <c r="I6" s="907"/>
      <c r="J6" s="907"/>
      <c r="K6" s="906" t="s">
        <v>1647</v>
      </c>
      <c r="L6" s="907"/>
      <c r="M6" s="907"/>
      <c r="N6" s="907"/>
      <c r="O6" s="907"/>
      <c r="P6" s="907"/>
      <c r="Q6" s="907"/>
      <c r="R6" s="907"/>
      <c r="S6" s="911" t="s">
        <v>1831</v>
      </c>
      <c r="T6" s="903" t="s">
        <v>1648</v>
      </c>
      <c r="U6" s="903" t="s">
        <v>1649</v>
      </c>
    </row>
    <row r="7" spans="1:21" ht="24.95" customHeight="1">
      <c r="A7" s="881"/>
      <c r="B7" s="881"/>
      <c r="C7" s="908" t="s">
        <v>1856</v>
      </c>
      <c r="D7" s="909"/>
      <c r="E7" s="909"/>
      <c r="F7" s="910"/>
      <c r="G7" s="908" t="s">
        <v>1855</v>
      </c>
      <c r="H7" s="909"/>
      <c r="I7" s="909"/>
      <c r="J7" s="910"/>
      <c r="K7" s="908" t="s">
        <v>1856</v>
      </c>
      <c r="L7" s="909"/>
      <c r="M7" s="909"/>
      <c r="N7" s="910"/>
      <c r="O7" s="908" t="s">
        <v>1855</v>
      </c>
      <c r="P7" s="909"/>
      <c r="Q7" s="909"/>
      <c r="R7" s="910"/>
      <c r="S7" s="912"/>
      <c r="T7" s="904"/>
      <c r="U7" s="904"/>
    </row>
    <row r="8" spans="1:21" ht="24" thickTop="1" thickBot="1">
      <c r="A8" s="13"/>
      <c r="B8" s="38"/>
      <c r="C8" s="39" t="s">
        <v>127</v>
      </c>
      <c r="D8" s="39" t="s">
        <v>1650</v>
      </c>
      <c r="E8" s="39" t="s">
        <v>1651</v>
      </c>
      <c r="F8" s="39" t="s">
        <v>1652</v>
      </c>
      <c r="G8" s="39" t="s">
        <v>127</v>
      </c>
      <c r="H8" s="39" t="s">
        <v>1650</v>
      </c>
      <c r="I8" s="39" t="s">
        <v>1651</v>
      </c>
      <c r="J8" s="39" t="s">
        <v>1652</v>
      </c>
      <c r="K8" s="39" t="s">
        <v>127</v>
      </c>
      <c r="L8" s="39" t="s">
        <v>1650</v>
      </c>
      <c r="M8" s="39" t="s">
        <v>1651</v>
      </c>
      <c r="N8" s="39" t="s">
        <v>1652</v>
      </c>
      <c r="O8" s="39" t="s">
        <v>127</v>
      </c>
      <c r="P8" s="39" t="s">
        <v>1650</v>
      </c>
      <c r="Q8" s="39" t="s">
        <v>1651</v>
      </c>
      <c r="R8" s="39" t="s">
        <v>1652</v>
      </c>
      <c r="S8" s="913"/>
      <c r="T8" s="905"/>
      <c r="U8" s="905"/>
    </row>
    <row r="9" spans="1:21" s="320" customFormat="1" ht="13.5" thickTop="1">
      <c r="A9" s="321" t="s">
        <v>1653</v>
      </c>
      <c r="B9" s="322"/>
      <c r="C9" s="323">
        <f>SUM(D9+E9+F9)</f>
        <v>0</v>
      </c>
      <c r="D9" s="323">
        <f>SUM(D10:D12)</f>
        <v>0</v>
      </c>
      <c r="E9" s="323">
        <f t="shared" ref="E9:F9" si="0">SUM(E10:E12)</f>
        <v>0</v>
      </c>
      <c r="F9" s="323">
        <f t="shared" si="0"/>
        <v>0</v>
      </c>
      <c r="G9" s="323">
        <f>SUM(H9+I9+J9)</f>
        <v>0</v>
      </c>
      <c r="H9" s="323">
        <f>SUM(H10:H12)</f>
        <v>0</v>
      </c>
      <c r="I9" s="323">
        <f t="shared" ref="I9:J9" si="1">SUM(I10:I12)</f>
        <v>0</v>
      </c>
      <c r="J9" s="323">
        <f t="shared" si="1"/>
        <v>0</v>
      </c>
      <c r="K9" s="323">
        <f>SUM(L9+M9+N9)</f>
        <v>0</v>
      </c>
      <c r="L9" s="323">
        <f>SUM(L10:L12)</f>
        <v>0</v>
      </c>
      <c r="M9" s="323">
        <f t="shared" ref="M9:N9" si="2">SUM(M10:M12)</f>
        <v>0</v>
      </c>
      <c r="N9" s="323">
        <f t="shared" si="2"/>
        <v>0</v>
      </c>
      <c r="O9" s="323">
        <f>SUM(P9+Q9+R9)</f>
        <v>0</v>
      </c>
      <c r="P9" s="324">
        <f>SUM(P10:P12)</f>
        <v>0</v>
      </c>
      <c r="Q9" s="324">
        <f t="shared" ref="Q9:R9" si="3">SUM(Q10:Q12)</f>
        <v>0</v>
      </c>
      <c r="R9" s="316">
        <f t="shared" si="3"/>
        <v>0</v>
      </c>
      <c r="S9" s="316" t="e">
        <f>O9/K9*100</f>
        <v>#DIV/0!</v>
      </c>
      <c r="T9" s="325"/>
      <c r="U9" s="326"/>
    </row>
    <row r="10" spans="1:21" s="320" customFormat="1" ht="23.25" customHeight="1">
      <c r="A10" s="327" t="s">
        <v>1654</v>
      </c>
      <c r="B10" s="327" t="s">
        <v>1655</v>
      </c>
      <c r="C10" s="328">
        <f t="shared" ref="C10:C16" si="4">SUM(D10+E10+F10)</f>
        <v>0</v>
      </c>
      <c r="D10" s="329"/>
      <c r="E10" s="329"/>
      <c r="F10" s="329"/>
      <c r="G10" s="328">
        <f t="shared" ref="G10:G18" si="5">SUM(H10+I10+J10)</f>
        <v>0</v>
      </c>
      <c r="H10" s="329"/>
      <c r="I10" s="329"/>
      <c r="J10" s="329"/>
      <c r="K10" s="328">
        <f t="shared" ref="K10:K18" si="6">SUM(L10+M10+N10)</f>
        <v>0</v>
      </c>
      <c r="L10" s="329"/>
      <c r="M10" s="329"/>
      <c r="N10" s="329"/>
      <c r="O10" s="328">
        <f>SUM(P10+Q10+R10)</f>
        <v>0</v>
      </c>
      <c r="P10" s="329"/>
      <c r="Q10" s="329"/>
      <c r="R10" s="317"/>
      <c r="S10" s="317" t="e">
        <f t="shared" ref="S10:S18" si="7">O10/K10*100</f>
        <v>#DIV/0!</v>
      </c>
      <c r="T10" s="317"/>
      <c r="U10" s="330"/>
    </row>
    <row r="11" spans="1:21" s="320" customFormat="1" ht="24" customHeight="1">
      <c r="A11" s="327" t="s">
        <v>1654</v>
      </c>
      <c r="B11" s="327" t="s">
        <v>1656</v>
      </c>
      <c r="C11" s="331">
        <f t="shared" si="4"/>
        <v>0</v>
      </c>
      <c r="D11" s="332"/>
      <c r="E11" s="332"/>
      <c r="F11" s="332"/>
      <c r="G11" s="331">
        <f t="shared" si="5"/>
        <v>0</v>
      </c>
      <c r="H11" s="332"/>
      <c r="I11" s="332"/>
      <c r="J11" s="332"/>
      <c r="K11" s="331">
        <f t="shared" si="6"/>
        <v>0</v>
      </c>
      <c r="L11" s="332"/>
      <c r="M11" s="332"/>
      <c r="N11" s="332"/>
      <c r="O11" s="331">
        <f t="shared" ref="O11:O18" si="8">SUM(P11+Q11+R11)</f>
        <v>0</v>
      </c>
      <c r="P11" s="332"/>
      <c r="Q11" s="332"/>
      <c r="R11" s="317"/>
      <c r="S11" s="317" t="e">
        <f t="shared" si="7"/>
        <v>#DIV/0!</v>
      </c>
      <c r="T11" s="316"/>
      <c r="U11" s="330"/>
    </row>
    <row r="12" spans="1:21" s="320" customFormat="1" ht="17.25" customHeight="1">
      <c r="A12" s="327" t="s">
        <v>1657</v>
      </c>
      <c r="B12" s="327" t="s">
        <v>1658</v>
      </c>
      <c r="C12" s="328">
        <f t="shared" si="4"/>
        <v>0</v>
      </c>
      <c r="D12" s="329"/>
      <c r="E12" s="329"/>
      <c r="F12" s="329"/>
      <c r="G12" s="328">
        <f t="shared" si="5"/>
        <v>0</v>
      </c>
      <c r="H12" s="329"/>
      <c r="I12" s="329"/>
      <c r="J12" s="329"/>
      <c r="K12" s="328">
        <f t="shared" si="6"/>
        <v>0</v>
      </c>
      <c r="L12" s="329"/>
      <c r="M12" s="329"/>
      <c r="N12" s="329"/>
      <c r="O12" s="328">
        <f t="shared" si="8"/>
        <v>0</v>
      </c>
      <c r="P12" s="329"/>
      <c r="Q12" s="329"/>
      <c r="R12" s="317"/>
      <c r="S12" s="317" t="e">
        <f t="shared" si="7"/>
        <v>#DIV/0!</v>
      </c>
      <c r="T12" s="317"/>
      <c r="U12" s="330"/>
    </row>
    <row r="13" spans="1:21" s="320" customFormat="1" ht="35.25" customHeight="1">
      <c r="A13" s="914" t="s">
        <v>1659</v>
      </c>
      <c r="B13" s="915"/>
      <c r="C13" s="323">
        <f>SUM(D13+E13+F13)</f>
        <v>0</v>
      </c>
      <c r="D13" s="323">
        <f>SUM(D14:D16)</f>
        <v>0</v>
      </c>
      <c r="E13" s="323">
        <f t="shared" ref="E13:F13" si="9">SUM(E14:E16)</f>
        <v>0</v>
      </c>
      <c r="F13" s="323">
        <f t="shared" si="9"/>
        <v>0</v>
      </c>
      <c r="G13" s="323">
        <f t="shared" si="5"/>
        <v>0</v>
      </c>
      <c r="H13" s="323">
        <f>SUM(H14:H16)</f>
        <v>0</v>
      </c>
      <c r="I13" s="323">
        <f t="shared" ref="I13:J13" si="10">SUM(I14:I16)</f>
        <v>0</v>
      </c>
      <c r="J13" s="323">
        <f t="shared" si="10"/>
        <v>0</v>
      </c>
      <c r="K13" s="323">
        <f t="shared" si="6"/>
        <v>0</v>
      </c>
      <c r="L13" s="323">
        <f>SUM(L14:L16)</f>
        <v>0</v>
      </c>
      <c r="M13" s="323">
        <f t="shared" ref="M13:N13" si="11">SUM(M14:M16)</f>
        <v>0</v>
      </c>
      <c r="N13" s="323">
        <f t="shared" si="11"/>
        <v>0</v>
      </c>
      <c r="O13" s="323">
        <f t="shared" si="8"/>
        <v>0</v>
      </c>
      <c r="P13" s="323">
        <f>SUM(P14:P16)</f>
        <v>0</v>
      </c>
      <c r="Q13" s="323">
        <f t="shared" ref="Q13:R13" si="12">SUM(Q14:Q16)</f>
        <v>0</v>
      </c>
      <c r="R13" s="333">
        <f t="shared" si="12"/>
        <v>0</v>
      </c>
      <c r="S13" s="317" t="e">
        <f t="shared" si="7"/>
        <v>#DIV/0!</v>
      </c>
      <c r="T13" s="325"/>
      <c r="U13" s="326"/>
    </row>
    <row r="14" spans="1:21" s="320" customFormat="1" ht="34.5" customHeight="1">
      <c r="A14" s="327" t="s">
        <v>1660</v>
      </c>
      <c r="B14" s="327" t="s">
        <v>1832</v>
      </c>
      <c r="C14" s="328">
        <f t="shared" si="4"/>
        <v>0</v>
      </c>
      <c r="D14" s="329"/>
      <c r="E14" s="329"/>
      <c r="F14" s="329"/>
      <c r="G14" s="328">
        <f t="shared" si="5"/>
        <v>0</v>
      </c>
      <c r="H14" s="329"/>
      <c r="I14" s="329"/>
      <c r="J14" s="329"/>
      <c r="K14" s="328">
        <f t="shared" si="6"/>
        <v>0</v>
      </c>
      <c r="L14" s="329"/>
      <c r="M14" s="329"/>
      <c r="N14" s="329"/>
      <c r="O14" s="328">
        <f t="shared" si="8"/>
        <v>0</v>
      </c>
      <c r="P14" s="329"/>
      <c r="Q14" s="329"/>
      <c r="R14" s="317"/>
      <c r="S14" s="317" t="e">
        <f t="shared" si="7"/>
        <v>#DIV/0!</v>
      </c>
      <c r="T14" s="317"/>
      <c r="U14" s="330"/>
    </row>
    <row r="15" spans="1:21" s="320" customFormat="1" ht="32.25" customHeight="1">
      <c r="A15" s="327" t="s">
        <v>1660</v>
      </c>
      <c r="B15" s="327" t="s">
        <v>1833</v>
      </c>
      <c r="C15" s="328">
        <f t="shared" si="4"/>
        <v>0</v>
      </c>
      <c r="D15" s="329"/>
      <c r="E15" s="329"/>
      <c r="F15" s="329"/>
      <c r="G15" s="328">
        <f t="shared" si="5"/>
        <v>0</v>
      </c>
      <c r="H15" s="329"/>
      <c r="I15" s="329"/>
      <c r="J15" s="329"/>
      <c r="K15" s="328">
        <f t="shared" si="6"/>
        <v>0</v>
      </c>
      <c r="L15" s="329"/>
      <c r="M15" s="329"/>
      <c r="N15" s="329"/>
      <c r="O15" s="328">
        <f t="shared" si="8"/>
        <v>0</v>
      </c>
      <c r="P15" s="329"/>
      <c r="Q15" s="329"/>
      <c r="R15" s="317"/>
      <c r="S15" s="317" t="e">
        <f t="shared" si="7"/>
        <v>#DIV/0!</v>
      </c>
      <c r="T15" s="317"/>
      <c r="U15" s="330"/>
    </row>
    <row r="16" spans="1:21" s="320" customFormat="1" ht="58.5" customHeight="1">
      <c r="A16" s="327" t="s">
        <v>1661</v>
      </c>
      <c r="B16" s="327" t="s">
        <v>1834</v>
      </c>
      <c r="C16" s="323">
        <f t="shared" si="4"/>
        <v>0</v>
      </c>
      <c r="D16" s="324"/>
      <c r="E16" s="324"/>
      <c r="F16" s="324"/>
      <c r="G16" s="323">
        <f t="shared" si="5"/>
        <v>0</v>
      </c>
      <c r="H16" s="324"/>
      <c r="I16" s="324"/>
      <c r="J16" s="324"/>
      <c r="K16" s="323">
        <f t="shared" si="6"/>
        <v>0</v>
      </c>
      <c r="L16" s="324"/>
      <c r="M16" s="324"/>
      <c r="N16" s="324"/>
      <c r="O16" s="323">
        <f t="shared" si="8"/>
        <v>0</v>
      </c>
      <c r="P16" s="324"/>
      <c r="Q16" s="324"/>
      <c r="R16" s="317"/>
      <c r="S16" s="317" t="e">
        <f t="shared" si="7"/>
        <v>#DIV/0!</v>
      </c>
      <c r="T16" s="325"/>
      <c r="U16" s="326"/>
    </row>
    <row r="17" spans="1:21" s="320" customFormat="1" ht="51.75" customHeight="1">
      <c r="A17" s="916" t="s">
        <v>1835</v>
      </c>
      <c r="B17" s="917"/>
      <c r="C17" s="334">
        <f>SUM(D17+E17+F17)</f>
        <v>0</v>
      </c>
      <c r="D17" s="334">
        <f>SUM(D18)</f>
        <v>0</v>
      </c>
      <c r="E17" s="334">
        <f t="shared" ref="E17:F17" si="13">SUM(E18)</f>
        <v>0</v>
      </c>
      <c r="F17" s="334">
        <f t="shared" si="13"/>
        <v>0</v>
      </c>
      <c r="G17" s="334">
        <f t="shared" si="5"/>
        <v>0</v>
      </c>
      <c r="H17" s="334">
        <f>SUM(H18)</f>
        <v>0</v>
      </c>
      <c r="I17" s="334">
        <f t="shared" ref="I17:J17" si="14">SUM(I18)</f>
        <v>0</v>
      </c>
      <c r="J17" s="334">
        <f t="shared" si="14"/>
        <v>0</v>
      </c>
      <c r="K17" s="334">
        <f t="shared" si="6"/>
        <v>0</v>
      </c>
      <c r="L17" s="334">
        <f>SUM(L18)</f>
        <v>0</v>
      </c>
      <c r="M17" s="334">
        <f t="shared" ref="M17:N17" si="15">SUM(M18)</f>
        <v>0</v>
      </c>
      <c r="N17" s="334">
        <f t="shared" si="15"/>
        <v>0</v>
      </c>
      <c r="O17" s="334">
        <f t="shared" si="8"/>
        <v>0</v>
      </c>
      <c r="P17" s="334">
        <f>SUM(P18)</f>
        <v>0</v>
      </c>
      <c r="Q17" s="334">
        <f t="shared" ref="Q17:R17" si="16">SUM(Q18)</f>
        <v>0</v>
      </c>
      <c r="R17" s="318">
        <f t="shared" si="16"/>
        <v>0</v>
      </c>
      <c r="S17" s="318" t="e">
        <f t="shared" si="7"/>
        <v>#DIV/0!</v>
      </c>
      <c r="T17" s="318"/>
      <c r="U17" s="335"/>
    </row>
    <row r="18" spans="1:21" s="320" customFormat="1" ht="21.75" customHeight="1">
      <c r="A18" s="336" t="s">
        <v>1662</v>
      </c>
      <c r="B18" s="342" t="s">
        <v>1838</v>
      </c>
      <c r="C18" s="337">
        <f>SUM(D18+E18+F18)</f>
        <v>0</v>
      </c>
      <c r="D18" s="337"/>
      <c r="E18" s="337"/>
      <c r="F18" s="337"/>
      <c r="G18" s="337">
        <f t="shared" si="5"/>
        <v>0</v>
      </c>
      <c r="H18" s="337"/>
      <c r="I18" s="337"/>
      <c r="J18" s="337"/>
      <c r="K18" s="337">
        <f t="shared" si="6"/>
        <v>0</v>
      </c>
      <c r="L18" s="337"/>
      <c r="M18" s="337"/>
      <c r="N18" s="337"/>
      <c r="O18" s="337">
        <f t="shared" si="8"/>
        <v>0</v>
      </c>
      <c r="P18" s="337"/>
      <c r="Q18" s="337"/>
      <c r="R18" s="319"/>
      <c r="S18" s="319" t="e">
        <f t="shared" si="7"/>
        <v>#DIV/0!</v>
      </c>
      <c r="T18" s="319"/>
      <c r="U18" s="338"/>
    </row>
    <row r="19" spans="1:21" s="320" customFormat="1" ht="21.75" customHeight="1">
      <c r="A19" s="901" t="s">
        <v>127</v>
      </c>
      <c r="B19" s="902"/>
      <c r="C19" s="319">
        <f>SUM(C9+C13+C17)</f>
        <v>0</v>
      </c>
      <c r="D19" s="319">
        <f t="shared" ref="D19:U19" si="17">SUM(D9+D13+D17)</f>
        <v>0</v>
      </c>
      <c r="E19" s="319">
        <f t="shared" si="17"/>
        <v>0</v>
      </c>
      <c r="F19" s="319">
        <f t="shared" si="17"/>
        <v>0</v>
      </c>
      <c r="G19" s="319">
        <f t="shared" si="17"/>
        <v>0</v>
      </c>
      <c r="H19" s="319">
        <f t="shared" si="17"/>
        <v>0</v>
      </c>
      <c r="I19" s="319">
        <f t="shared" si="17"/>
        <v>0</v>
      </c>
      <c r="J19" s="319">
        <f t="shared" si="17"/>
        <v>0</v>
      </c>
      <c r="K19" s="319">
        <f t="shared" si="17"/>
        <v>0</v>
      </c>
      <c r="L19" s="319">
        <f t="shared" si="17"/>
        <v>0</v>
      </c>
      <c r="M19" s="319">
        <f t="shared" si="17"/>
        <v>0</v>
      </c>
      <c r="N19" s="319">
        <f t="shared" si="17"/>
        <v>0</v>
      </c>
      <c r="O19" s="319">
        <f t="shared" si="17"/>
        <v>0</v>
      </c>
      <c r="P19" s="319">
        <f t="shared" si="17"/>
        <v>0</v>
      </c>
      <c r="Q19" s="319">
        <f t="shared" si="17"/>
        <v>0</v>
      </c>
      <c r="R19" s="319">
        <f t="shared" si="17"/>
        <v>0</v>
      </c>
      <c r="S19" s="319" t="e">
        <f t="shared" si="17"/>
        <v>#DIV/0!</v>
      </c>
      <c r="T19" s="339">
        <f t="shared" si="17"/>
        <v>0</v>
      </c>
      <c r="U19" s="340">
        <f t="shared" si="17"/>
        <v>0</v>
      </c>
    </row>
    <row r="20" spans="1:21" s="320" customFormat="1"/>
    <row r="21" spans="1:21" s="320" customFormat="1"/>
    <row r="22" spans="1:21" s="320" customFormat="1"/>
    <row r="23" spans="1:21" s="320" customFormat="1"/>
    <row r="24" spans="1:21" s="320" customFormat="1"/>
    <row r="25" spans="1:21" s="320" customFormat="1"/>
    <row r="26" spans="1:21" s="320" customFormat="1"/>
    <row r="27" spans="1:21" s="320" customFormat="1"/>
    <row r="28" spans="1:21" s="320" customFormat="1"/>
    <row r="29" spans="1:21" s="320" customFormat="1"/>
    <row r="30" spans="1:21" s="320" customFormat="1"/>
    <row r="31" spans="1:21" s="320" customFormat="1"/>
    <row r="32" spans="1:21" s="320" customFormat="1"/>
  </sheetData>
  <mergeCells count="14">
    <mergeCell ref="A19:B19"/>
    <mergeCell ref="A6:A7"/>
    <mergeCell ref="B6:B7"/>
    <mergeCell ref="T6:T8"/>
    <mergeCell ref="U6:U8"/>
    <mergeCell ref="C6:J6"/>
    <mergeCell ref="K6:R6"/>
    <mergeCell ref="C7:F7"/>
    <mergeCell ref="G7:J7"/>
    <mergeCell ref="K7:N7"/>
    <mergeCell ref="O7:R7"/>
    <mergeCell ref="S6:S8"/>
    <mergeCell ref="A13:B13"/>
    <mergeCell ref="A17:B17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Normal="100" zoomScaleSheetLayoutView="100" workbookViewId="0">
      <selection activeCell="AG7" sqref="AG7"/>
    </sheetView>
  </sheetViews>
  <sheetFormatPr defaultColWidth="9.140625" defaultRowHeight="15.75"/>
  <cols>
    <col min="1" max="1" width="21.42578125" style="58" customWidth="1"/>
    <col min="2" max="3" width="5.7109375" style="58" customWidth="1"/>
    <col min="4" max="11" width="4" style="58" customWidth="1"/>
    <col min="12" max="14" width="4" style="108" customWidth="1"/>
    <col min="15" max="15" width="4" style="111" customWidth="1"/>
    <col min="16" max="17" width="4" style="58" customWidth="1"/>
    <col min="18" max="20" width="4" style="108" customWidth="1"/>
    <col min="21" max="22" width="4" style="58" customWidth="1"/>
    <col min="23" max="23" width="4" style="74" customWidth="1"/>
    <col min="24" max="30" width="4" style="58" customWidth="1"/>
    <col min="31" max="31" width="4.140625" style="58" customWidth="1"/>
    <col min="32" max="32" width="4" style="58" customWidth="1"/>
    <col min="33" max="16384" width="9.140625" style="58"/>
  </cols>
  <sheetData>
    <row r="1" spans="1:32" ht="15.75" customHeight="1">
      <c r="A1" s="114"/>
      <c r="B1" s="115" t="s">
        <v>51</v>
      </c>
      <c r="C1" s="3" t="s">
        <v>2160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30"/>
      <c r="T1" s="371"/>
    </row>
    <row r="2" spans="1:32" ht="15.75" customHeight="1">
      <c r="A2" s="114"/>
      <c r="B2" s="115" t="s">
        <v>52</v>
      </c>
      <c r="C2" s="808">
        <v>7010117</v>
      </c>
      <c r="D2" s="809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30"/>
      <c r="T2" s="371"/>
    </row>
    <row r="3" spans="1:32">
      <c r="A3" s="114"/>
      <c r="B3" s="115" t="s">
        <v>53</v>
      </c>
      <c r="C3" s="811" t="s">
        <v>1854</v>
      </c>
      <c r="D3" s="812"/>
      <c r="E3" s="812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30"/>
      <c r="T3" s="371"/>
    </row>
    <row r="4" spans="1:32">
      <c r="A4" s="114"/>
      <c r="B4" s="115" t="s">
        <v>54</v>
      </c>
      <c r="C4" s="7" t="s">
        <v>8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31"/>
      <c r="T4" s="372"/>
    </row>
    <row r="5" spans="1:32" ht="12.75" customHeight="1">
      <c r="A5" s="17"/>
      <c r="C5" s="59"/>
    </row>
    <row r="6" spans="1:32" s="113" customFormat="1" ht="34.5" customHeight="1">
      <c r="A6" s="803" t="s">
        <v>55</v>
      </c>
      <c r="B6" s="804" t="s">
        <v>1850</v>
      </c>
      <c r="C6" s="804" t="s">
        <v>1851</v>
      </c>
      <c r="D6" s="805" t="s">
        <v>1852</v>
      </c>
      <c r="E6" s="806" t="s">
        <v>56</v>
      </c>
      <c r="F6" s="806"/>
      <c r="G6" s="806"/>
      <c r="H6" s="806"/>
      <c r="I6" s="803" t="s">
        <v>57</v>
      </c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6" t="s">
        <v>58</v>
      </c>
      <c r="AE6" s="806"/>
      <c r="AF6" s="806"/>
    </row>
    <row r="7" spans="1:32" ht="34.5" customHeight="1">
      <c r="A7" s="803"/>
      <c r="B7" s="804"/>
      <c r="C7" s="804"/>
      <c r="D7" s="804"/>
      <c r="E7" s="804" t="s">
        <v>1844</v>
      </c>
      <c r="F7" s="804" t="s">
        <v>59</v>
      </c>
      <c r="G7" s="804" t="s">
        <v>60</v>
      </c>
      <c r="H7" s="807" t="s">
        <v>61</v>
      </c>
      <c r="I7" s="804" t="s">
        <v>62</v>
      </c>
      <c r="J7" s="804" t="s">
        <v>63</v>
      </c>
      <c r="K7" s="804" t="s">
        <v>64</v>
      </c>
      <c r="L7" s="810" t="s">
        <v>65</v>
      </c>
      <c r="M7" s="810"/>
      <c r="N7" s="810"/>
      <c r="O7" s="810"/>
      <c r="P7" s="810"/>
      <c r="Q7" s="804" t="s">
        <v>66</v>
      </c>
      <c r="R7" s="804" t="s">
        <v>67</v>
      </c>
      <c r="S7" s="806" t="s">
        <v>68</v>
      </c>
      <c r="T7" s="806"/>
      <c r="U7" s="806"/>
      <c r="V7" s="806"/>
      <c r="W7" s="806"/>
      <c r="X7" s="806"/>
      <c r="Y7" s="804" t="s">
        <v>69</v>
      </c>
      <c r="Z7" s="804" t="s">
        <v>70</v>
      </c>
      <c r="AA7" s="804" t="s">
        <v>71</v>
      </c>
      <c r="AB7" s="804" t="s">
        <v>72</v>
      </c>
      <c r="AC7" s="804" t="s">
        <v>73</v>
      </c>
      <c r="AD7" s="806"/>
      <c r="AE7" s="806"/>
      <c r="AF7" s="806"/>
    </row>
    <row r="8" spans="1:32" ht="102" customHeight="1">
      <c r="A8" s="803"/>
      <c r="B8" s="804"/>
      <c r="C8" s="804"/>
      <c r="D8" s="804"/>
      <c r="E8" s="804"/>
      <c r="F8" s="804"/>
      <c r="G8" s="804"/>
      <c r="H8" s="807"/>
      <c r="I8" s="804"/>
      <c r="J8" s="804"/>
      <c r="K8" s="804"/>
      <c r="L8" s="78" t="s">
        <v>1844</v>
      </c>
      <c r="M8" s="78" t="s">
        <v>59</v>
      </c>
      <c r="N8" s="78" t="s">
        <v>60</v>
      </c>
      <c r="O8" s="78" t="s">
        <v>72</v>
      </c>
      <c r="P8" s="118" t="s">
        <v>74</v>
      </c>
      <c r="Q8" s="804"/>
      <c r="R8" s="804"/>
      <c r="S8" s="78" t="s">
        <v>1844</v>
      </c>
      <c r="T8" s="78" t="s">
        <v>59</v>
      </c>
      <c r="U8" s="78" t="s">
        <v>75</v>
      </c>
      <c r="V8" s="118" t="s">
        <v>76</v>
      </c>
      <c r="W8" s="118" t="s">
        <v>77</v>
      </c>
      <c r="X8" s="118" t="s">
        <v>78</v>
      </c>
      <c r="Y8" s="804"/>
      <c r="Z8" s="804"/>
      <c r="AA8" s="804"/>
      <c r="AB8" s="804"/>
      <c r="AC8" s="804"/>
      <c r="AD8" s="78" t="s">
        <v>79</v>
      </c>
      <c r="AE8" s="78" t="s">
        <v>80</v>
      </c>
      <c r="AF8" s="78" t="s">
        <v>81</v>
      </c>
    </row>
    <row r="9" spans="1:32" s="76" customFormat="1">
      <c r="A9" s="532" t="s">
        <v>2156</v>
      </c>
      <c r="B9" s="80">
        <v>642</v>
      </c>
      <c r="C9" s="80">
        <v>2472</v>
      </c>
      <c r="D9" s="80">
        <f>C9/H9/3.65</f>
        <v>33.863013698630134</v>
      </c>
      <c r="E9" s="80">
        <v>20</v>
      </c>
      <c r="F9" s="80"/>
      <c r="G9" s="120"/>
      <c r="H9" s="83">
        <f t="shared" ref="H9:H25" si="0">SUM(E9:G9)</f>
        <v>20</v>
      </c>
      <c r="I9" s="560">
        <v>5</v>
      </c>
      <c r="J9" s="560">
        <v>1</v>
      </c>
      <c r="K9" s="560">
        <v>2</v>
      </c>
      <c r="L9" s="120">
        <v>6</v>
      </c>
      <c r="M9" s="120"/>
      <c r="N9" s="120"/>
      <c r="O9" s="120"/>
      <c r="P9" s="126">
        <f t="shared" ref="P9:P25" si="1">SUM(L9:O9)</f>
        <v>6</v>
      </c>
      <c r="Q9" s="109">
        <f t="shared" ref="Q9:Q25" si="2">I9-P9</f>
        <v>-1</v>
      </c>
      <c r="R9" s="560">
        <v>9</v>
      </c>
      <c r="S9" s="560">
        <v>9</v>
      </c>
      <c r="T9" s="120"/>
      <c r="U9" s="120"/>
      <c r="V9" s="120"/>
      <c r="W9" s="120"/>
      <c r="X9" s="126">
        <f t="shared" ref="X9:X25" si="3">SUM(S9:W9)</f>
        <v>9</v>
      </c>
      <c r="Y9" s="109">
        <f t="shared" ref="Y9:Y25" si="4">R9-X9</f>
        <v>0</v>
      </c>
      <c r="Z9" s="560"/>
      <c r="AA9" s="80"/>
      <c r="AB9" s="80"/>
      <c r="AC9" s="561">
        <f t="shared" ref="AC9:AC25" si="5">Z9-(AA9+AB9)</f>
        <v>0</v>
      </c>
      <c r="AD9" s="560"/>
      <c r="AE9" s="560"/>
      <c r="AF9" s="560"/>
    </row>
    <row r="10" spans="1:32" s="76" customFormat="1" hidden="1">
      <c r="A10" s="119"/>
      <c r="B10" s="392"/>
      <c r="C10" s="392"/>
      <c r="D10" s="119" t="e">
        <f t="shared" ref="D10:D25" si="6">C10/H10/3.65</f>
        <v>#DIV/0!</v>
      </c>
      <c r="E10" s="80"/>
      <c r="F10" s="80"/>
      <c r="G10" s="80"/>
      <c r="H10" s="83">
        <f t="shared" si="0"/>
        <v>0</v>
      </c>
      <c r="I10" s="393"/>
      <c r="J10" s="125"/>
      <c r="K10" s="125"/>
      <c r="L10" s="120"/>
      <c r="M10" s="120"/>
      <c r="N10" s="120"/>
      <c r="O10" s="120"/>
      <c r="P10" s="126">
        <f t="shared" si="1"/>
        <v>0</v>
      </c>
      <c r="Q10" s="132">
        <f t="shared" si="2"/>
        <v>0</v>
      </c>
      <c r="R10" s="125"/>
      <c r="S10" s="125"/>
      <c r="T10" s="120"/>
      <c r="U10" s="120"/>
      <c r="V10" s="120"/>
      <c r="W10" s="120"/>
      <c r="X10" s="126">
        <f t="shared" si="3"/>
        <v>0</v>
      </c>
      <c r="Y10" s="132">
        <f t="shared" si="4"/>
        <v>0</v>
      </c>
      <c r="Z10" s="125"/>
      <c r="AA10" s="80"/>
      <c r="AB10" s="80"/>
      <c r="AC10" s="134">
        <f t="shared" si="5"/>
        <v>0</v>
      </c>
      <c r="AD10" s="125"/>
      <c r="AE10" s="125"/>
      <c r="AF10" s="125"/>
    </row>
    <row r="11" spans="1:32" s="76" customFormat="1" hidden="1">
      <c r="A11" s="119"/>
      <c r="B11" s="119"/>
      <c r="C11" s="119"/>
      <c r="D11" s="119" t="e">
        <f t="shared" si="6"/>
        <v>#DIV/0!</v>
      </c>
      <c r="E11" s="80"/>
      <c r="F11" s="80"/>
      <c r="G11" s="80"/>
      <c r="H11" s="83">
        <f t="shared" si="0"/>
        <v>0</v>
      </c>
      <c r="I11" s="125"/>
      <c r="J11" s="125"/>
      <c r="K11" s="125"/>
      <c r="L11" s="120"/>
      <c r="M11" s="120"/>
      <c r="N11" s="120"/>
      <c r="O11" s="120"/>
      <c r="P11" s="126">
        <f t="shared" si="1"/>
        <v>0</v>
      </c>
      <c r="Q11" s="132">
        <f t="shared" si="2"/>
        <v>0</v>
      </c>
      <c r="R11" s="125"/>
      <c r="S11" s="125"/>
      <c r="T11" s="120"/>
      <c r="U11" s="120"/>
      <c r="V11" s="120"/>
      <c r="W11" s="120"/>
      <c r="X11" s="126">
        <f t="shared" si="3"/>
        <v>0</v>
      </c>
      <c r="Y11" s="132">
        <f t="shared" si="4"/>
        <v>0</v>
      </c>
      <c r="Z11" s="125"/>
      <c r="AA11" s="80"/>
      <c r="AB11" s="80"/>
      <c r="AC11" s="134">
        <f t="shared" si="5"/>
        <v>0</v>
      </c>
      <c r="AD11" s="125"/>
      <c r="AE11" s="125"/>
      <c r="AF11" s="125"/>
    </row>
    <row r="12" spans="1:32" s="76" customFormat="1" hidden="1">
      <c r="A12" s="119"/>
      <c r="B12" s="119"/>
      <c r="C12" s="119"/>
      <c r="D12" s="119" t="e">
        <f t="shared" si="6"/>
        <v>#DIV/0!</v>
      </c>
      <c r="E12" s="80"/>
      <c r="F12" s="80"/>
      <c r="G12" s="80"/>
      <c r="H12" s="83">
        <f t="shared" si="0"/>
        <v>0</v>
      </c>
      <c r="I12" s="125"/>
      <c r="J12" s="125"/>
      <c r="K12" s="125"/>
      <c r="L12" s="120"/>
      <c r="M12" s="120"/>
      <c r="N12" s="120"/>
      <c r="O12" s="120"/>
      <c r="P12" s="126">
        <f t="shared" si="1"/>
        <v>0</v>
      </c>
      <c r="Q12" s="132">
        <f t="shared" si="2"/>
        <v>0</v>
      </c>
      <c r="R12" s="125"/>
      <c r="S12" s="125"/>
      <c r="T12" s="120"/>
      <c r="U12" s="120"/>
      <c r="V12" s="120"/>
      <c r="W12" s="120"/>
      <c r="X12" s="126">
        <f t="shared" si="3"/>
        <v>0</v>
      </c>
      <c r="Y12" s="132">
        <f t="shared" si="4"/>
        <v>0</v>
      </c>
      <c r="Z12" s="125"/>
      <c r="AA12" s="80"/>
      <c r="AB12" s="80"/>
      <c r="AC12" s="134">
        <f t="shared" si="5"/>
        <v>0</v>
      </c>
      <c r="AD12" s="125"/>
      <c r="AE12" s="125"/>
      <c r="AF12" s="125"/>
    </row>
    <row r="13" spans="1:32" s="76" customFormat="1" hidden="1">
      <c r="A13" s="119"/>
      <c r="B13" s="119"/>
      <c r="C13" s="119"/>
      <c r="D13" s="119" t="e">
        <f t="shared" si="6"/>
        <v>#DIV/0!</v>
      </c>
      <c r="E13" s="80"/>
      <c r="F13" s="80"/>
      <c r="G13" s="80"/>
      <c r="H13" s="83">
        <f t="shared" si="0"/>
        <v>0</v>
      </c>
      <c r="I13" s="125"/>
      <c r="J13" s="125"/>
      <c r="K13" s="125"/>
      <c r="L13" s="120"/>
      <c r="M13" s="120"/>
      <c r="N13" s="120"/>
      <c r="O13" s="120"/>
      <c r="P13" s="126">
        <f t="shared" si="1"/>
        <v>0</v>
      </c>
      <c r="Q13" s="132">
        <f t="shared" si="2"/>
        <v>0</v>
      </c>
      <c r="R13" s="125"/>
      <c r="S13" s="125"/>
      <c r="T13" s="120"/>
      <c r="U13" s="120"/>
      <c r="V13" s="120"/>
      <c r="W13" s="120"/>
      <c r="X13" s="126">
        <f t="shared" si="3"/>
        <v>0</v>
      </c>
      <c r="Y13" s="132">
        <f t="shared" si="4"/>
        <v>0</v>
      </c>
      <c r="Z13" s="125"/>
      <c r="AA13" s="80"/>
      <c r="AB13" s="80"/>
      <c r="AC13" s="134">
        <f t="shared" si="5"/>
        <v>0</v>
      </c>
      <c r="AD13" s="125"/>
      <c r="AE13" s="125"/>
      <c r="AF13" s="125"/>
    </row>
    <row r="14" spans="1:32" s="76" customFormat="1" hidden="1">
      <c r="A14" s="119"/>
      <c r="B14" s="119"/>
      <c r="C14" s="119"/>
      <c r="D14" s="119" t="e">
        <f t="shared" si="6"/>
        <v>#DIV/0!</v>
      </c>
      <c r="E14" s="80"/>
      <c r="F14" s="80"/>
      <c r="G14" s="80"/>
      <c r="H14" s="83">
        <f t="shared" si="0"/>
        <v>0</v>
      </c>
      <c r="I14" s="125"/>
      <c r="J14" s="125"/>
      <c r="K14" s="125"/>
      <c r="L14" s="120"/>
      <c r="M14" s="120"/>
      <c r="N14" s="120"/>
      <c r="O14" s="120"/>
      <c r="P14" s="126">
        <f t="shared" si="1"/>
        <v>0</v>
      </c>
      <c r="Q14" s="132">
        <f t="shared" si="2"/>
        <v>0</v>
      </c>
      <c r="R14" s="125"/>
      <c r="S14" s="125"/>
      <c r="T14" s="120"/>
      <c r="U14" s="120"/>
      <c r="V14" s="120"/>
      <c r="W14" s="120"/>
      <c r="X14" s="126">
        <f t="shared" si="3"/>
        <v>0</v>
      </c>
      <c r="Y14" s="132">
        <f t="shared" si="4"/>
        <v>0</v>
      </c>
      <c r="Z14" s="125"/>
      <c r="AA14" s="80"/>
      <c r="AB14" s="80"/>
      <c r="AC14" s="134">
        <f t="shared" si="5"/>
        <v>0</v>
      </c>
      <c r="AD14" s="125"/>
      <c r="AE14" s="125"/>
      <c r="AF14" s="125"/>
    </row>
    <row r="15" spans="1:32" s="76" customFormat="1" hidden="1">
      <c r="A15" s="119"/>
      <c r="B15" s="119"/>
      <c r="C15" s="119"/>
      <c r="D15" s="119" t="e">
        <f t="shared" si="6"/>
        <v>#DIV/0!</v>
      </c>
      <c r="E15" s="80"/>
      <c r="F15" s="80"/>
      <c r="G15" s="80"/>
      <c r="H15" s="83">
        <f t="shared" si="0"/>
        <v>0</v>
      </c>
      <c r="I15" s="125"/>
      <c r="J15" s="125"/>
      <c r="K15" s="125"/>
      <c r="L15" s="120"/>
      <c r="M15" s="120"/>
      <c r="N15" s="120"/>
      <c r="O15" s="120"/>
      <c r="P15" s="126">
        <f t="shared" si="1"/>
        <v>0</v>
      </c>
      <c r="Q15" s="132">
        <f t="shared" si="2"/>
        <v>0</v>
      </c>
      <c r="R15" s="125"/>
      <c r="S15" s="125"/>
      <c r="T15" s="120"/>
      <c r="U15" s="120"/>
      <c r="V15" s="120"/>
      <c r="W15" s="120"/>
      <c r="X15" s="126">
        <f t="shared" si="3"/>
        <v>0</v>
      </c>
      <c r="Y15" s="132">
        <f t="shared" si="4"/>
        <v>0</v>
      </c>
      <c r="Z15" s="125"/>
      <c r="AA15" s="80"/>
      <c r="AB15" s="80"/>
      <c r="AC15" s="134">
        <f t="shared" si="5"/>
        <v>0</v>
      </c>
      <c r="AD15" s="125"/>
      <c r="AE15" s="125"/>
      <c r="AF15" s="125"/>
    </row>
    <row r="16" spans="1:32" s="76" customFormat="1" hidden="1">
      <c r="A16" s="119"/>
      <c r="B16" s="119"/>
      <c r="C16" s="119"/>
      <c r="D16" s="119" t="e">
        <f t="shared" si="6"/>
        <v>#DIV/0!</v>
      </c>
      <c r="E16" s="80"/>
      <c r="F16" s="80"/>
      <c r="G16" s="80"/>
      <c r="H16" s="83">
        <f t="shared" si="0"/>
        <v>0</v>
      </c>
      <c r="I16" s="125"/>
      <c r="J16" s="125"/>
      <c r="K16" s="125"/>
      <c r="L16" s="120"/>
      <c r="M16" s="120"/>
      <c r="N16" s="120"/>
      <c r="O16" s="120"/>
      <c r="P16" s="126">
        <f t="shared" si="1"/>
        <v>0</v>
      </c>
      <c r="Q16" s="132">
        <f t="shared" si="2"/>
        <v>0</v>
      </c>
      <c r="R16" s="125"/>
      <c r="S16" s="125"/>
      <c r="T16" s="120"/>
      <c r="U16" s="120"/>
      <c r="V16" s="120"/>
      <c r="W16" s="120"/>
      <c r="X16" s="126">
        <f t="shared" si="3"/>
        <v>0</v>
      </c>
      <c r="Y16" s="132">
        <f t="shared" si="4"/>
        <v>0</v>
      </c>
      <c r="Z16" s="125"/>
      <c r="AA16" s="80"/>
      <c r="AB16" s="80"/>
      <c r="AC16" s="134">
        <f t="shared" si="5"/>
        <v>0</v>
      </c>
      <c r="AD16" s="125"/>
      <c r="AE16" s="125"/>
      <c r="AF16" s="125"/>
    </row>
    <row r="17" spans="1:32" s="76" customFormat="1" hidden="1">
      <c r="A17" s="119"/>
      <c r="B17" s="119"/>
      <c r="C17" s="119"/>
      <c r="D17" s="119" t="e">
        <f t="shared" si="6"/>
        <v>#DIV/0!</v>
      </c>
      <c r="E17" s="80"/>
      <c r="F17" s="80"/>
      <c r="G17" s="80"/>
      <c r="H17" s="83">
        <f t="shared" si="0"/>
        <v>0</v>
      </c>
      <c r="I17" s="125"/>
      <c r="J17" s="125"/>
      <c r="K17" s="125"/>
      <c r="L17" s="120"/>
      <c r="M17" s="120"/>
      <c r="N17" s="120"/>
      <c r="O17" s="120"/>
      <c r="P17" s="126">
        <f t="shared" si="1"/>
        <v>0</v>
      </c>
      <c r="Q17" s="132">
        <f t="shared" si="2"/>
        <v>0</v>
      </c>
      <c r="R17" s="125"/>
      <c r="S17" s="125"/>
      <c r="T17" s="120"/>
      <c r="U17" s="120"/>
      <c r="V17" s="120"/>
      <c r="W17" s="120"/>
      <c r="X17" s="126">
        <f t="shared" si="3"/>
        <v>0</v>
      </c>
      <c r="Y17" s="132">
        <f t="shared" si="4"/>
        <v>0</v>
      </c>
      <c r="Z17" s="125"/>
      <c r="AA17" s="80"/>
      <c r="AB17" s="80"/>
      <c r="AC17" s="134">
        <f t="shared" si="5"/>
        <v>0</v>
      </c>
      <c r="AD17" s="125"/>
      <c r="AE17" s="125"/>
      <c r="AF17" s="125"/>
    </row>
    <row r="18" spans="1:32" s="76" customFormat="1" hidden="1">
      <c r="A18" s="119"/>
      <c r="B18" s="119"/>
      <c r="C18" s="119"/>
      <c r="D18" s="119" t="e">
        <f t="shared" si="6"/>
        <v>#DIV/0!</v>
      </c>
      <c r="E18" s="80"/>
      <c r="F18" s="80"/>
      <c r="G18" s="80"/>
      <c r="H18" s="83">
        <f t="shared" si="0"/>
        <v>0</v>
      </c>
      <c r="I18" s="125"/>
      <c r="J18" s="125"/>
      <c r="K18" s="125"/>
      <c r="L18" s="120"/>
      <c r="M18" s="120"/>
      <c r="N18" s="120"/>
      <c r="O18" s="120"/>
      <c r="P18" s="126">
        <f t="shared" si="1"/>
        <v>0</v>
      </c>
      <c r="Q18" s="132">
        <f t="shared" si="2"/>
        <v>0</v>
      </c>
      <c r="R18" s="125"/>
      <c r="S18" s="125"/>
      <c r="T18" s="120"/>
      <c r="U18" s="120"/>
      <c r="V18" s="120"/>
      <c r="W18" s="120"/>
      <c r="X18" s="126">
        <f t="shared" si="3"/>
        <v>0</v>
      </c>
      <c r="Y18" s="132">
        <f t="shared" si="4"/>
        <v>0</v>
      </c>
      <c r="Z18" s="125"/>
      <c r="AA18" s="80"/>
      <c r="AB18" s="80"/>
      <c r="AC18" s="134">
        <f t="shared" si="5"/>
        <v>0</v>
      </c>
      <c r="AD18" s="125"/>
      <c r="AE18" s="125"/>
      <c r="AF18" s="125"/>
    </row>
    <row r="19" spans="1:32" s="76" customFormat="1" hidden="1">
      <c r="A19" s="119"/>
      <c r="B19" s="119"/>
      <c r="C19" s="119"/>
      <c r="D19" s="119" t="e">
        <f t="shared" si="6"/>
        <v>#DIV/0!</v>
      </c>
      <c r="E19" s="80"/>
      <c r="F19" s="80"/>
      <c r="G19" s="80"/>
      <c r="H19" s="83">
        <f t="shared" si="0"/>
        <v>0</v>
      </c>
      <c r="I19" s="125"/>
      <c r="J19" s="125"/>
      <c r="K19" s="125"/>
      <c r="L19" s="120"/>
      <c r="M19" s="120"/>
      <c r="N19" s="120"/>
      <c r="O19" s="120"/>
      <c r="P19" s="126">
        <f t="shared" si="1"/>
        <v>0</v>
      </c>
      <c r="Q19" s="132">
        <f t="shared" si="2"/>
        <v>0</v>
      </c>
      <c r="R19" s="125"/>
      <c r="S19" s="125"/>
      <c r="T19" s="120"/>
      <c r="U19" s="120"/>
      <c r="V19" s="120"/>
      <c r="W19" s="120"/>
      <c r="X19" s="126">
        <f t="shared" si="3"/>
        <v>0</v>
      </c>
      <c r="Y19" s="132">
        <f t="shared" si="4"/>
        <v>0</v>
      </c>
      <c r="Z19" s="125"/>
      <c r="AA19" s="80"/>
      <c r="AB19" s="80"/>
      <c r="AC19" s="134">
        <f t="shared" si="5"/>
        <v>0</v>
      </c>
      <c r="AD19" s="125"/>
      <c r="AE19" s="125"/>
      <c r="AF19" s="125"/>
    </row>
    <row r="20" spans="1:32" s="76" customFormat="1" hidden="1">
      <c r="A20" s="119"/>
      <c r="B20" s="119"/>
      <c r="C20" s="119"/>
      <c r="D20" s="119" t="e">
        <f t="shared" si="6"/>
        <v>#DIV/0!</v>
      </c>
      <c r="E20" s="80"/>
      <c r="F20" s="80"/>
      <c r="G20" s="80"/>
      <c r="H20" s="83">
        <f t="shared" si="0"/>
        <v>0</v>
      </c>
      <c r="I20" s="125"/>
      <c r="J20" s="125"/>
      <c r="K20" s="125"/>
      <c r="L20" s="120"/>
      <c r="M20" s="120"/>
      <c r="N20" s="120"/>
      <c r="O20" s="120"/>
      <c r="P20" s="126">
        <f t="shared" si="1"/>
        <v>0</v>
      </c>
      <c r="Q20" s="132">
        <f t="shared" si="2"/>
        <v>0</v>
      </c>
      <c r="R20" s="125"/>
      <c r="S20" s="125"/>
      <c r="T20" s="120"/>
      <c r="U20" s="120"/>
      <c r="V20" s="120"/>
      <c r="W20" s="120"/>
      <c r="X20" s="126">
        <f t="shared" si="3"/>
        <v>0</v>
      </c>
      <c r="Y20" s="132">
        <f t="shared" si="4"/>
        <v>0</v>
      </c>
      <c r="Z20" s="125"/>
      <c r="AA20" s="80"/>
      <c r="AB20" s="80"/>
      <c r="AC20" s="134">
        <f t="shared" si="5"/>
        <v>0</v>
      </c>
      <c r="AD20" s="125"/>
      <c r="AE20" s="125"/>
      <c r="AF20" s="125"/>
    </row>
    <row r="21" spans="1:32" s="76" customFormat="1" hidden="1">
      <c r="A21" s="119"/>
      <c r="B21" s="119"/>
      <c r="C21" s="119"/>
      <c r="D21" s="119" t="e">
        <f t="shared" si="6"/>
        <v>#DIV/0!</v>
      </c>
      <c r="E21" s="80"/>
      <c r="F21" s="80"/>
      <c r="G21" s="80"/>
      <c r="H21" s="83">
        <f t="shared" si="0"/>
        <v>0</v>
      </c>
      <c r="I21" s="125"/>
      <c r="J21" s="125"/>
      <c r="K21" s="125"/>
      <c r="L21" s="120"/>
      <c r="M21" s="120"/>
      <c r="N21" s="120"/>
      <c r="O21" s="120"/>
      <c r="P21" s="126">
        <f t="shared" si="1"/>
        <v>0</v>
      </c>
      <c r="Q21" s="132">
        <f t="shared" si="2"/>
        <v>0</v>
      </c>
      <c r="R21" s="125"/>
      <c r="S21" s="125"/>
      <c r="T21" s="120"/>
      <c r="U21" s="120"/>
      <c r="V21" s="120"/>
      <c r="W21" s="120"/>
      <c r="X21" s="126">
        <f t="shared" si="3"/>
        <v>0</v>
      </c>
      <c r="Y21" s="132">
        <f t="shared" si="4"/>
        <v>0</v>
      </c>
      <c r="Z21" s="125"/>
      <c r="AA21" s="80"/>
      <c r="AB21" s="80"/>
      <c r="AC21" s="134">
        <f t="shared" si="5"/>
        <v>0</v>
      </c>
      <c r="AD21" s="125"/>
      <c r="AE21" s="125"/>
      <c r="AF21" s="125"/>
    </row>
    <row r="22" spans="1:32" s="76" customFormat="1" hidden="1">
      <c r="A22" s="119"/>
      <c r="B22" s="119"/>
      <c r="C22" s="119"/>
      <c r="D22" s="119" t="e">
        <f t="shared" si="6"/>
        <v>#DIV/0!</v>
      </c>
      <c r="E22" s="80"/>
      <c r="F22" s="80"/>
      <c r="G22" s="80"/>
      <c r="H22" s="83">
        <f t="shared" si="0"/>
        <v>0</v>
      </c>
      <c r="I22" s="125"/>
      <c r="J22" s="125"/>
      <c r="K22" s="125"/>
      <c r="L22" s="120"/>
      <c r="M22" s="120"/>
      <c r="N22" s="120"/>
      <c r="O22" s="120"/>
      <c r="P22" s="126">
        <f t="shared" si="1"/>
        <v>0</v>
      </c>
      <c r="Q22" s="132">
        <f t="shared" si="2"/>
        <v>0</v>
      </c>
      <c r="R22" s="125"/>
      <c r="S22" s="125"/>
      <c r="T22" s="120"/>
      <c r="U22" s="120"/>
      <c r="V22" s="120"/>
      <c r="W22" s="120"/>
      <c r="X22" s="126">
        <f t="shared" si="3"/>
        <v>0</v>
      </c>
      <c r="Y22" s="132">
        <f t="shared" si="4"/>
        <v>0</v>
      </c>
      <c r="Z22" s="125"/>
      <c r="AA22" s="80"/>
      <c r="AB22" s="80"/>
      <c r="AC22" s="134">
        <f t="shared" si="5"/>
        <v>0</v>
      </c>
      <c r="AD22" s="125"/>
      <c r="AE22" s="125"/>
      <c r="AF22" s="125"/>
    </row>
    <row r="23" spans="1:32" s="76" customFormat="1" hidden="1">
      <c r="A23" s="119"/>
      <c r="B23" s="119"/>
      <c r="C23" s="119"/>
      <c r="D23" s="119" t="e">
        <f t="shared" si="6"/>
        <v>#DIV/0!</v>
      </c>
      <c r="E23" s="80"/>
      <c r="F23" s="80"/>
      <c r="G23" s="80"/>
      <c r="H23" s="83">
        <f t="shared" si="0"/>
        <v>0</v>
      </c>
      <c r="I23" s="125"/>
      <c r="J23" s="125"/>
      <c r="K23" s="125"/>
      <c r="L23" s="120"/>
      <c r="M23" s="120"/>
      <c r="N23" s="120"/>
      <c r="O23" s="120"/>
      <c r="P23" s="126">
        <f t="shared" si="1"/>
        <v>0</v>
      </c>
      <c r="Q23" s="132">
        <f t="shared" si="2"/>
        <v>0</v>
      </c>
      <c r="R23" s="125"/>
      <c r="S23" s="125"/>
      <c r="T23" s="120"/>
      <c r="U23" s="120"/>
      <c r="V23" s="120"/>
      <c r="W23" s="120"/>
      <c r="X23" s="126">
        <f t="shared" si="3"/>
        <v>0</v>
      </c>
      <c r="Y23" s="132">
        <f t="shared" si="4"/>
        <v>0</v>
      </c>
      <c r="Z23" s="125"/>
      <c r="AA23" s="80"/>
      <c r="AB23" s="80"/>
      <c r="AC23" s="134">
        <f t="shared" si="5"/>
        <v>0</v>
      </c>
      <c r="AD23" s="125"/>
      <c r="AE23" s="125"/>
      <c r="AF23" s="125"/>
    </row>
    <row r="24" spans="1:32" s="76" customFormat="1" hidden="1">
      <c r="A24" s="119"/>
      <c r="B24" s="119"/>
      <c r="C24" s="119"/>
      <c r="D24" s="119" t="e">
        <f t="shared" si="6"/>
        <v>#DIV/0!</v>
      </c>
      <c r="E24" s="80"/>
      <c r="F24" s="80"/>
      <c r="G24" s="80"/>
      <c r="H24" s="83">
        <f t="shared" si="0"/>
        <v>0</v>
      </c>
      <c r="I24" s="125"/>
      <c r="J24" s="125"/>
      <c r="K24" s="125"/>
      <c r="L24" s="120"/>
      <c r="M24" s="120"/>
      <c r="N24" s="120"/>
      <c r="O24" s="120"/>
      <c r="P24" s="126">
        <f t="shared" si="1"/>
        <v>0</v>
      </c>
      <c r="Q24" s="132">
        <f t="shared" si="2"/>
        <v>0</v>
      </c>
      <c r="R24" s="125"/>
      <c r="S24" s="125"/>
      <c r="T24" s="120"/>
      <c r="U24" s="120"/>
      <c r="V24" s="120"/>
      <c r="W24" s="120"/>
      <c r="X24" s="126">
        <f t="shared" si="3"/>
        <v>0</v>
      </c>
      <c r="Y24" s="132">
        <f t="shared" si="4"/>
        <v>0</v>
      </c>
      <c r="Z24" s="125"/>
      <c r="AA24" s="80"/>
      <c r="AB24" s="80"/>
      <c r="AC24" s="134">
        <f t="shared" si="5"/>
        <v>0</v>
      </c>
      <c r="AD24" s="125"/>
      <c r="AE24" s="125"/>
      <c r="AF24" s="125"/>
    </row>
    <row r="25" spans="1:32" ht="15.75" customHeight="1">
      <c r="A25" s="121"/>
      <c r="B25" s="83">
        <f>SUM(B9:B24)</f>
        <v>642</v>
      </c>
      <c r="C25" s="83">
        <f>SUM(C9:C24)</f>
        <v>2472</v>
      </c>
      <c r="D25" s="83">
        <f t="shared" si="6"/>
        <v>33.863013698630134</v>
      </c>
      <c r="E25" s="83">
        <f>SUM(E9:E24)</f>
        <v>20</v>
      </c>
      <c r="F25" s="83">
        <f>SUM(F9:F24)</f>
        <v>0</v>
      </c>
      <c r="G25" s="83">
        <f>SUM(G9:G24)</f>
        <v>0</v>
      </c>
      <c r="H25" s="83">
        <f t="shared" si="0"/>
        <v>20</v>
      </c>
      <c r="I25" s="83">
        <f t="shared" ref="I25:O25" si="7">SUM(I9:I24)</f>
        <v>5</v>
      </c>
      <c r="J25" s="83">
        <f t="shared" si="7"/>
        <v>1</v>
      </c>
      <c r="K25" s="83">
        <f t="shared" si="7"/>
        <v>2</v>
      </c>
      <c r="L25" s="83">
        <f t="shared" si="7"/>
        <v>6</v>
      </c>
      <c r="M25" s="83">
        <f t="shared" si="7"/>
        <v>0</v>
      </c>
      <c r="N25" s="83">
        <f t="shared" si="7"/>
        <v>0</v>
      </c>
      <c r="O25" s="83">
        <f t="shared" si="7"/>
        <v>0</v>
      </c>
      <c r="P25" s="126">
        <f t="shared" si="1"/>
        <v>6</v>
      </c>
      <c r="Q25" s="133">
        <f t="shared" si="2"/>
        <v>-1</v>
      </c>
      <c r="R25" s="83">
        <f t="shared" ref="R25:W25" si="8">SUM(R9:R24)</f>
        <v>9</v>
      </c>
      <c r="S25" s="83">
        <f t="shared" si="8"/>
        <v>9</v>
      </c>
      <c r="T25" s="83">
        <f t="shared" si="8"/>
        <v>0</v>
      </c>
      <c r="U25" s="83">
        <f t="shared" si="8"/>
        <v>0</v>
      </c>
      <c r="V25" s="83">
        <f t="shared" si="8"/>
        <v>0</v>
      </c>
      <c r="W25" s="83">
        <f t="shared" si="8"/>
        <v>0</v>
      </c>
      <c r="X25" s="126">
        <f t="shared" si="3"/>
        <v>9</v>
      </c>
      <c r="Y25" s="133">
        <f t="shared" si="4"/>
        <v>0</v>
      </c>
      <c r="Z25" s="83">
        <f>SUM(Z9:Z24)</f>
        <v>0</v>
      </c>
      <c r="AA25" s="83">
        <f>SUM(AA9:AA24)</f>
        <v>0</v>
      </c>
      <c r="AB25" s="83">
        <f>SUM(AB9:AB24)</f>
        <v>0</v>
      </c>
      <c r="AC25" s="135">
        <f t="shared" si="5"/>
        <v>0</v>
      </c>
      <c r="AD25" s="83">
        <f>SUM(AD9:AD24)</f>
        <v>0</v>
      </c>
      <c r="AE25" s="83">
        <f>SUM(AE9:AE24)</f>
        <v>0</v>
      </c>
      <c r="AF25" s="83">
        <f>SUM(AF9:AF24)</f>
        <v>0</v>
      </c>
    </row>
    <row r="26" spans="1:32">
      <c r="A26" s="122"/>
      <c r="B26" s="122"/>
      <c r="C26" s="122"/>
      <c r="D26" s="122"/>
      <c r="E26" s="122"/>
      <c r="F26" s="122"/>
      <c r="G26" s="74"/>
      <c r="H26" s="74"/>
      <c r="L26" s="75"/>
      <c r="M26" s="75"/>
      <c r="N26" s="75"/>
      <c r="O26" s="127"/>
      <c r="R26" s="75"/>
      <c r="S26" s="75"/>
      <c r="T26" s="75"/>
    </row>
    <row r="27" spans="1:32">
      <c r="A27" s="122"/>
      <c r="B27" s="122"/>
      <c r="C27" s="122"/>
      <c r="D27" s="122"/>
      <c r="E27" s="122"/>
      <c r="F27" s="122"/>
      <c r="G27" s="74"/>
      <c r="H27" s="74"/>
      <c r="L27" s="75"/>
      <c r="M27" s="75"/>
      <c r="N27" s="75"/>
      <c r="O27" s="127"/>
      <c r="R27" s="75"/>
      <c r="S27" s="75"/>
      <c r="T27" s="75"/>
    </row>
    <row r="28" spans="1:32">
      <c r="A28" s="123"/>
      <c r="B28" s="123"/>
      <c r="C28" s="123"/>
      <c r="D28" s="123"/>
      <c r="E28" s="123"/>
      <c r="F28" s="123"/>
      <c r="G28" s="124"/>
      <c r="H28" s="124"/>
      <c r="L28" s="128"/>
      <c r="M28" s="128"/>
      <c r="N28" s="128"/>
      <c r="O28" s="129"/>
      <c r="R28" s="128"/>
      <c r="S28" s="128"/>
      <c r="T28" s="128"/>
    </row>
    <row r="29" spans="1:32">
      <c r="A29" s="123"/>
      <c r="B29" s="123"/>
      <c r="C29" s="123"/>
      <c r="D29" s="123"/>
      <c r="E29" s="123"/>
      <c r="F29" s="123"/>
      <c r="G29" s="124"/>
      <c r="H29" s="124"/>
      <c r="L29" s="128"/>
      <c r="M29" s="128"/>
      <c r="N29" s="128"/>
      <c r="O29" s="129"/>
      <c r="R29" s="128"/>
      <c r="S29" s="128"/>
      <c r="T29" s="128"/>
    </row>
    <row r="30" spans="1:32">
      <c r="A30" s="123"/>
      <c r="B30" s="123"/>
      <c r="C30" s="123"/>
      <c r="D30" s="123"/>
      <c r="E30" s="123"/>
      <c r="F30" s="123"/>
      <c r="G30" s="124"/>
      <c r="H30" s="124"/>
      <c r="L30" s="128"/>
      <c r="M30" s="128"/>
      <c r="N30" s="128"/>
      <c r="O30" s="129"/>
      <c r="R30" s="128"/>
      <c r="S30" s="128"/>
      <c r="T30" s="128"/>
    </row>
    <row r="31" spans="1:32">
      <c r="A31" s="123"/>
      <c r="B31" s="123"/>
      <c r="C31" s="123"/>
      <c r="D31" s="123"/>
      <c r="E31" s="123"/>
      <c r="F31" s="123"/>
      <c r="G31" s="124"/>
      <c r="H31" s="124"/>
      <c r="L31" s="128"/>
      <c r="M31" s="128"/>
      <c r="N31" s="128"/>
      <c r="O31" s="129"/>
      <c r="R31" s="128"/>
      <c r="S31" s="128"/>
      <c r="T31" s="128"/>
    </row>
    <row r="32" spans="1:32">
      <c r="A32" s="86"/>
      <c r="B32" s="86"/>
      <c r="C32" s="86"/>
      <c r="D32" s="86"/>
      <c r="E32" s="86"/>
      <c r="F32" s="86"/>
    </row>
    <row r="33" spans="1:6">
      <c r="A33" s="86"/>
      <c r="B33" s="86"/>
      <c r="C33" s="86"/>
      <c r="D33" s="86"/>
      <c r="E33" s="86"/>
      <c r="F33" s="86"/>
    </row>
    <row r="34" spans="1:6">
      <c r="A34" s="86"/>
      <c r="B34" s="86"/>
      <c r="C34" s="86"/>
      <c r="D34" s="86"/>
      <c r="E34" s="86"/>
      <c r="F34" s="86"/>
    </row>
    <row r="35" spans="1:6">
      <c r="A35" s="86"/>
      <c r="B35" s="86"/>
      <c r="C35" s="86"/>
      <c r="D35" s="86"/>
      <c r="E35" s="86"/>
      <c r="F35" s="86"/>
    </row>
    <row r="36" spans="1:6">
      <c r="A36" s="86"/>
      <c r="B36" s="86"/>
      <c r="C36" s="86"/>
      <c r="D36" s="86"/>
      <c r="E36" s="86"/>
      <c r="F36" s="86"/>
    </row>
  </sheetData>
  <mergeCells count="25">
    <mergeCell ref="C2:D2"/>
    <mergeCell ref="AC7:AC8"/>
    <mergeCell ref="AD6:AF7"/>
    <mergeCell ref="R7:R8"/>
    <mergeCell ref="Y7:Y8"/>
    <mergeCell ref="Z7:Z8"/>
    <mergeCell ref="AA7:AA8"/>
    <mergeCell ref="AB7:AB8"/>
    <mergeCell ref="I6:AC6"/>
    <mergeCell ref="L7:P7"/>
    <mergeCell ref="S7:X7"/>
    <mergeCell ref="I7:I8"/>
    <mergeCell ref="J7:J8"/>
    <mergeCell ref="K7:K8"/>
    <mergeCell ref="Q7:Q8"/>
    <mergeCell ref="C3:E3"/>
    <mergeCell ref="A6:A8"/>
    <mergeCell ref="B6:B8"/>
    <mergeCell ref="C6:C8"/>
    <mergeCell ref="D6:D8"/>
    <mergeCell ref="E7:E8"/>
    <mergeCell ref="E6:H6"/>
    <mergeCell ref="F7:F8"/>
    <mergeCell ref="G7:G8"/>
    <mergeCell ref="H7:H8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74"/>
  <sheetViews>
    <sheetView view="pageBreakPreview" zoomScaleNormal="100" workbookViewId="0">
      <selection activeCell="E7" sqref="E7:F7"/>
    </sheetView>
  </sheetViews>
  <sheetFormatPr defaultColWidth="9.140625" defaultRowHeight="12.75"/>
  <cols>
    <col min="1" max="1" width="9" style="14" customWidth="1"/>
    <col min="2" max="2" width="43.140625" style="14" customWidth="1"/>
    <col min="3" max="3" width="14.140625" style="14" customWidth="1"/>
    <col min="4" max="4" width="11.28515625" style="14" customWidth="1"/>
    <col min="5" max="5" width="8.140625" style="14" customWidth="1"/>
    <col min="6" max="14" width="8" style="14" customWidth="1"/>
    <col min="15" max="16384" width="9.140625" style="14"/>
  </cols>
  <sheetData>
    <row r="1" spans="1:15" s="23" customFormat="1" ht="15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4"/>
      <c r="H1" s="5"/>
      <c r="M1" s="15"/>
      <c r="N1" s="15"/>
      <c r="O1" s="35"/>
    </row>
    <row r="2" spans="1:15" s="23" customFormat="1" ht="15.75">
      <c r="A2" s="1"/>
      <c r="B2" s="2" t="s">
        <v>52</v>
      </c>
      <c r="C2" s="3">
        <f>Kadar.ode.!C2</f>
        <v>7010117</v>
      </c>
      <c r="D2" s="4"/>
      <c r="E2" s="4"/>
      <c r="F2" s="4"/>
      <c r="G2" s="4"/>
      <c r="H2" s="5"/>
      <c r="M2" s="15"/>
      <c r="N2" s="15"/>
      <c r="O2" s="35"/>
    </row>
    <row r="3" spans="1:15" s="23" customFormat="1" ht="15.75">
      <c r="A3" s="1"/>
      <c r="B3" s="2" t="s">
        <v>53</v>
      </c>
      <c r="C3" s="3" t="str">
        <f>Kadar.ode.!C3</f>
        <v>01.01.2023.</v>
      </c>
      <c r="D3" s="4"/>
      <c r="E3" s="4"/>
      <c r="F3" s="4"/>
      <c r="G3" s="4"/>
      <c r="H3" s="5"/>
      <c r="M3" s="15"/>
      <c r="N3" s="15"/>
      <c r="O3" s="35"/>
    </row>
    <row r="4" spans="1:15" s="23" customFormat="1" ht="15.75">
      <c r="A4" s="1"/>
      <c r="B4" s="2" t="s">
        <v>1663</v>
      </c>
      <c r="C4" s="7" t="s">
        <v>40</v>
      </c>
      <c r="D4" s="8"/>
      <c r="E4" s="8"/>
      <c r="F4" s="8"/>
      <c r="G4" s="8"/>
      <c r="H4" s="9"/>
      <c r="M4" s="15"/>
      <c r="N4" s="15"/>
    </row>
    <row r="5" spans="1:15" s="23" customFormat="1" ht="15.75">
      <c r="M5" s="15"/>
      <c r="N5" s="15"/>
    </row>
    <row r="6" spans="1:15" s="23" customFormat="1" ht="12.75" customHeight="1">
      <c r="A6" s="806" t="s">
        <v>185</v>
      </c>
      <c r="B6" s="806" t="s">
        <v>186</v>
      </c>
      <c r="C6" s="806" t="s">
        <v>1664</v>
      </c>
      <c r="D6" s="923" t="s">
        <v>1665</v>
      </c>
      <c r="E6" s="924" t="s">
        <v>127</v>
      </c>
      <c r="F6" s="924"/>
      <c r="G6" s="924"/>
      <c r="H6" s="924"/>
    </row>
    <row r="7" spans="1:15" s="24" customFormat="1" ht="24.95" customHeight="1">
      <c r="A7" s="806"/>
      <c r="B7" s="806"/>
      <c r="C7" s="806"/>
      <c r="D7" s="923"/>
      <c r="E7" s="925" t="s">
        <v>1856</v>
      </c>
      <c r="F7" s="925"/>
      <c r="G7" s="806" t="s">
        <v>1855</v>
      </c>
      <c r="H7" s="806"/>
    </row>
    <row r="8" spans="1:15" s="24" customFormat="1" ht="22.5">
      <c r="A8" s="806"/>
      <c r="B8" s="806"/>
      <c r="C8" s="806"/>
      <c r="D8" s="923"/>
      <c r="E8" s="20" t="s">
        <v>1666</v>
      </c>
      <c r="F8" s="20" t="s">
        <v>1667</v>
      </c>
      <c r="G8" s="20" t="s">
        <v>1666</v>
      </c>
      <c r="H8" s="20" t="s">
        <v>1667</v>
      </c>
    </row>
    <row r="9" spans="1:15" s="24" customFormat="1" ht="51" customHeight="1">
      <c r="A9" s="26"/>
      <c r="B9" s="920" t="s">
        <v>1668</v>
      </c>
      <c r="C9" s="921"/>
      <c r="D9" s="921"/>
      <c r="E9" s="921"/>
      <c r="F9" s="921"/>
      <c r="G9" s="921"/>
      <c r="H9" s="922"/>
    </row>
    <row r="10" spans="1:15" s="24" customFormat="1">
      <c r="A10" s="27" t="s">
        <v>1669</v>
      </c>
      <c r="B10" s="28" t="s">
        <v>1670</v>
      </c>
      <c r="C10" s="27" t="s">
        <v>1671</v>
      </c>
      <c r="D10" s="29">
        <v>5889.37</v>
      </c>
      <c r="E10" s="30"/>
      <c r="F10" s="21">
        <f t="shared" ref="F10:F16" si="0">D10*E10</f>
        <v>0</v>
      </c>
      <c r="G10" s="30"/>
      <c r="H10" s="21">
        <f t="shared" ref="H10:H16" si="1">D10*G10</f>
        <v>0</v>
      </c>
    </row>
    <row r="11" spans="1:15" s="24" customFormat="1">
      <c r="A11" s="27" t="s">
        <v>1672</v>
      </c>
      <c r="B11" s="28" t="s">
        <v>1673</v>
      </c>
      <c r="C11" s="27" t="s">
        <v>1671</v>
      </c>
      <c r="D11" s="29">
        <v>5889.37</v>
      </c>
      <c r="E11" s="30"/>
      <c r="F11" s="21">
        <f t="shared" si="0"/>
        <v>0</v>
      </c>
      <c r="G11" s="30"/>
      <c r="H11" s="21">
        <f t="shared" si="1"/>
        <v>0</v>
      </c>
    </row>
    <row r="12" spans="1:15" s="24" customFormat="1">
      <c r="A12" s="27" t="s">
        <v>1674</v>
      </c>
      <c r="B12" s="28" t="s">
        <v>1675</v>
      </c>
      <c r="C12" s="27" t="s">
        <v>1671</v>
      </c>
      <c r="D12" s="29">
        <v>7067.24</v>
      </c>
      <c r="E12" s="30"/>
      <c r="F12" s="21">
        <f t="shared" si="0"/>
        <v>0</v>
      </c>
      <c r="G12" s="30"/>
      <c r="H12" s="21">
        <f t="shared" si="1"/>
        <v>0</v>
      </c>
    </row>
    <row r="13" spans="1:15" s="24" customFormat="1">
      <c r="A13" s="27" t="s">
        <v>1676</v>
      </c>
      <c r="B13" s="28" t="s">
        <v>1677</v>
      </c>
      <c r="C13" s="27" t="s">
        <v>1671</v>
      </c>
      <c r="D13" s="29">
        <v>3121.37</v>
      </c>
      <c r="E13" s="30"/>
      <c r="F13" s="21">
        <f t="shared" si="0"/>
        <v>0</v>
      </c>
      <c r="G13" s="30"/>
      <c r="H13" s="21">
        <f t="shared" si="1"/>
        <v>0</v>
      </c>
    </row>
    <row r="14" spans="1:15" s="24" customFormat="1">
      <c r="A14" s="27" t="s">
        <v>1678</v>
      </c>
      <c r="B14" s="28" t="s">
        <v>1679</v>
      </c>
      <c r="C14" s="27" t="s">
        <v>1671</v>
      </c>
      <c r="D14" s="29">
        <v>3710.3</v>
      </c>
      <c r="E14" s="30"/>
      <c r="F14" s="21">
        <f t="shared" si="0"/>
        <v>0</v>
      </c>
      <c r="G14" s="30"/>
      <c r="H14" s="21">
        <f t="shared" si="1"/>
        <v>0</v>
      </c>
    </row>
    <row r="15" spans="1:15" s="24" customFormat="1">
      <c r="A15" s="27" t="s">
        <v>1680</v>
      </c>
      <c r="B15" s="28" t="s">
        <v>1681</v>
      </c>
      <c r="C15" s="27" t="s">
        <v>1671</v>
      </c>
      <c r="D15" s="29">
        <v>2179.0700000000002</v>
      </c>
      <c r="E15" s="30"/>
      <c r="F15" s="21">
        <f t="shared" si="0"/>
        <v>0</v>
      </c>
      <c r="G15" s="30"/>
      <c r="H15" s="21">
        <f t="shared" si="1"/>
        <v>0</v>
      </c>
    </row>
    <row r="16" spans="1:15" s="24" customFormat="1">
      <c r="A16" s="27" t="s">
        <v>1682</v>
      </c>
      <c r="B16" s="28" t="s">
        <v>1683</v>
      </c>
      <c r="C16" s="27" t="s">
        <v>1671</v>
      </c>
      <c r="D16" s="29">
        <v>1177.8699999999999</v>
      </c>
      <c r="E16" s="30"/>
      <c r="F16" s="21">
        <f t="shared" si="0"/>
        <v>0</v>
      </c>
      <c r="G16" s="30"/>
      <c r="H16" s="21">
        <f t="shared" si="1"/>
        <v>0</v>
      </c>
    </row>
    <row r="17" spans="1:8" s="24" customFormat="1">
      <c r="A17" s="27" t="s">
        <v>1684</v>
      </c>
      <c r="B17" s="28" t="s">
        <v>1685</v>
      </c>
      <c r="C17" s="27" t="s">
        <v>1671</v>
      </c>
      <c r="D17" s="29">
        <v>1177.8699999999999</v>
      </c>
      <c r="E17" s="30"/>
      <c r="F17" s="21">
        <f t="shared" ref="F17:F45" si="2">D17*E17</f>
        <v>0</v>
      </c>
      <c r="G17" s="30"/>
      <c r="H17" s="21">
        <f t="shared" ref="H17:H45" si="3">D17*G17</f>
        <v>0</v>
      </c>
    </row>
    <row r="18" spans="1:8" s="24" customFormat="1" ht="51.75" customHeight="1">
      <c r="A18" s="26"/>
      <c r="B18" s="920" t="s">
        <v>1686</v>
      </c>
      <c r="C18" s="921"/>
      <c r="D18" s="921"/>
      <c r="E18" s="921"/>
      <c r="F18" s="921"/>
      <c r="G18" s="921"/>
      <c r="H18" s="922"/>
    </row>
    <row r="19" spans="1:8" s="25" customFormat="1">
      <c r="A19" s="27">
        <v>540100</v>
      </c>
      <c r="B19" s="31" t="s">
        <v>1670</v>
      </c>
      <c r="C19" s="27" t="s">
        <v>1687</v>
      </c>
      <c r="D19" s="29">
        <v>11.2</v>
      </c>
      <c r="E19" s="21"/>
      <c r="F19" s="21">
        <f t="shared" si="2"/>
        <v>0</v>
      </c>
      <c r="G19" s="21"/>
      <c r="H19" s="21">
        <f t="shared" si="3"/>
        <v>0</v>
      </c>
    </row>
    <row r="20" spans="1:8" s="25" customFormat="1">
      <c r="A20" s="27">
        <v>540101</v>
      </c>
      <c r="B20" s="31" t="s">
        <v>1688</v>
      </c>
      <c r="C20" s="27" t="s">
        <v>1687</v>
      </c>
      <c r="D20" s="29">
        <v>13.72</v>
      </c>
      <c r="E20" s="21"/>
      <c r="F20" s="21">
        <f t="shared" si="2"/>
        <v>0</v>
      </c>
      <c r="G20" s="21"/>
      <c r="H20" s="21">
        <f t="shared" si="3"/>
        <v>0</v>
      </c>
    </row>
    <row r="21" spans="1:8" s="25" customFormat="1">
      <c r="A21" s="27">
        <v>540102</v>
      </c>
      <c r="B21" s="31" t="s">
        <v>1689</v>
      </c>
      <c r="C21" s="27" t="s">
        <v>1687</v>
      </c>
      <c r="D21" s="29">
        <v>17.190000000000001</v>
      </c>
      <c r="E21" s="21"/>
      <c r="F21" s="21">
        <f t="shared" si="2"/>
        <v>0</v>
      </c>
      <c r="G21" s="21"/>
      <c r="H21" s="21">
        <f t="shared" si="3"/>
        <v>0</v>
      </c>
    </row>
    <row r="22" spans="1:8" s="25" customFormat="1">
      <c r="A22" s="27">
        <v>540103</v>
      </c>
      <c r="B22" s="31" t="s">
        <v>1690</v>
      </c>
      <c r="C22" s="27" t="s">
        <v>1687</v>
      </c>
      <c r="D22" s="29">
        <v>14.17</v>
      </c>
      <c r="E22" s="21"/>
      <c r="F22" s="21">
        <f t="shared" si="2"/>
        <v>0</v>
      </c>
      <c r="G22" s="21"/>
      <c r="H22" s="21">
        <f t="shared" si="3"/>
        <v>0</v>
      </c>
    </row>
    <row r="23" spans="1:8" s="25" customFormat="1">
      <c r="A23" s="27">
        <v>540104</v>
      </c>
      <c r="B23" s="31" t="s">
        <v>1691</v>
      </c>
      <c r="C23" s="27" t="s">
        <v>1687</v>
      </c>
      <c r="D23" s="29">
        <v>11.46</v>
      </c>
      <c r="E23" s="21"/>
      <c r="F23" s="21">
        <f t="shared" si="2"/>
        <v>0</v>
      </c>
      <c r="G23" s="21"/>
      <c r="H23" s="21">
        <f t="shared" si="3"/>
        <v>0</v>
      </c>
    </row>
    <row r="24" spans="1:8" s="25" customFormat="1" ht="22.5">
      <c r="A24" s="27">
        <v>540105</v>
      </c>
      <c r="B24" s="31" t="s">
        <v>1692</v>
      </c>
      <c r="C24" s="27" t="s">
        <v>1687</v>
      </c>
      <c r="D24" s="29">
        <v>12.08</v>
      </c>
      <c r="E24" s="21"/>
      <c r="F24" s="21">
        <f t="shared" si="2"/>
        <v>0</v>
      </c>
      <c r="G24" s="21"/>
      <c r="H24" s="21">
        <f t="shared" si="3"/>
        <v>0</v>
      </c>
    </row>
    <row r="25" spans="1:8" s="25" customFormat="1">
      <c r="A25" s="27">
        <v>560100</v>
      </c>
      <c r="B25" s="31" t="s">
        <v>1693</v>
      </c>
      <c r="C25" s="27" t="s">
        <v>1687</v>
      </c>
      <c r="D25" s="29">
        <v>11.2</v>
      </c>
      <c r="E25" s="21"/>
      <c r="F25" s="21">
        <f t="shared" si="2"/>
        <v>0</v>
      </c>
      <c r="G25" s="21"/>
      <c r="H25" s="21">
        <f t="shared" si="3"/>
        <v>0</v>
      </c>
    </row>
    <row r="26" spans="1:8" s="25" customFormat="1" ht="22.5">
      <c r="A26" s="27">
        <v>560101</v>
      </c>
      <c r="B26" s="31" t="s">
        <v>1694</v>
      </c>
      <c r="C26" s="27" t="s">
        <v>1687</v>
      </c>
      <c r="D26" s="29" t="s">
        <v>1695</v>
      </c>
      <c r="E26" s="21"/>
      <c r="F26" s="21"/>
      <c r="G26" s="21"/>
      <c r="H26" s="21"/>
    </row>
    <row r="27" spans="1:8" s="25" customFormat="1">
      <c r="A27" s="27">
        <v>560200</v>
      </c>
      <c r="B27" s="31" t="s">
        <v>1696</v>
      </c>
      <c r="C27" s="27" t="s">
        <v>1687</v>
      </c>
      <c r="D27" s="29">
        <v>17.27</v>
      </c>
      <c r="E27" s="21"/>
      <c r="F27" s="21">
        <f t="shared" si="2"/>
        <v>0</v>
      </c>
      <c r="G27" s="21"/>
      <c r="H27" s="21">
        <f t="shared" si="3"/>
        <v>0</v>
      </c>
    </row>
    <row r="28" spans="1:8" s="25" customFormat="1">
      <c r="A28" s="27">
        <v>560800</v>
      </c>
      <c r="B28" s="31" t="s">
        <v>1697</v>
      </c>
      <c r="C28" s="27" t="s">
        <v>1687</v>
      </c>
      <c r="D28" s="29">
        <v>18.78</v>
      </c>
      <c r="E28" s="21"/>
      <c r="F28" s="21">
        <f t="shared" si="2"/>
        <v>0</v>
      </c>
      <c r="G28" s="21"/>
      <c r="H28" s="21">
        <f t="shared" si="3"/>
        <v>0</v>
      </c>
    </row>
    <row r="29" spans="1:8" s="25" customFormat="1">
      <c r="A29" s="27">
        <v>560300</v>
      </c>
      <c r="B29" s="31" t="s">
        <v>1698</v>
      </c>
      <c r="C29" s="27" t="s">
        <v>1687</v>
      </c>
      <c r="D29" s="29">
        <v>12.08</v>
      </c>
      <c r="E29" s="21"/>
      <c r="F29" s="21">
        <f t="shared" si="2"/>
        <v>0</v>
      </c>
      <c r="G29" s="21"/>
      <c r="H29" s="21">
        <f t="shared" si="3"/>
        <v>0</v>
      </c>
    </row>
    <row r="30" spans="1:8" s="25" customFormat="1">
      <c r="A30" s="27">
        <v>560102</v>
      </c>
      <c r="B30" s="31" t="s">
        <v>1699</v>
      </c>
      <c r="C30" s="27" t="s">
        <v>1687</v>
      </c>
      <c r="D30" s="29">
        <v>19.89</v>
      </c>
      <c r="E30" s="21"/>
      <c r="F30" s="21">
        <f t="shared" si="2"/>
        <v>0</v>
      </c>
      <c r="G30" s="21"/>
      <c r="H30" s="21">
        <f t="shared" si="3"/>
        <v>0</v>
      </c>
    </row>
    <row r="31" spans="1:8" s="25" customFormat="1" ht="22.5">
      <c r="A31" s="27">
        <v>560301</v>
      </c>
      <c r="B31" s="31" t="s">
        <v>1700</v>
      </c>
      <c r="C31" s="27" t="s">
        <v>1687</v>
      </c>
      <c r="D31" s="29">
        <v>13.31</v>
      </c>
      <c r="E31" s="21"/>
      <c r="F31" s="21">
        <f t="shared" si="2"/>
        <v>0</v>
      </c>
      <c r="G31" s="21"/>
      <c r="H31" s="21">
        <f t="shared" si="3"/>
        <v>0</v>
      </c>
    </row>
    <row r="32" spans="1:8" s="25" customFormat="1" ht="22.5">
      <c r="A32" s="27">
        <v>510110</v>
      </c>
      <c r="B32" s="31" t="s">
        <v>1701</v>
      </c>
      <c r="C32" s="27" t="s">
        <v>1702</v>
      </c>
      <c r="D32" s="29" t="s">
        <v>1703</v>
      </c>
      <c r="E32" s="21"/>
      <c r="F32" s="21"/>
      <c r="G32" s="21"/>
      <c r="H32" s="21"/>
    </row>
    <row r="33" spans="1:8" s="25" customFormat="1" ht="22.5">
      <c r="A33" s="27">
        <v>510200</v>
      </c>
      <c r="B33" s="31" t="s">
        <v>1704</v>
      </c>
      <c r="C33" s="27" t="s">
        <v>1687</v>
      </c>
      <c r="D33" s="29" t="s">
        <v>1705</v>
      </c>
      <c r="E33" s="21"/>
      <c r="F33" s="21"/>
      <c r="G33" s="21"/>
      <c r="H33" s="21"/>
    </row>
    <row r="34" spans="1:8" s="25" customFormat="1" ht="22.5">
      <c r="A34" s="27">
        <v>510299</v>
      </c>
      <c r="B34" s="31" t="s">
        <v>1706</v>
      </c>
      <c r="C34" s="27" t="s">
        <v>1687</v>
      </c>
      <c r="D34" s="29" t="s">
        <v>1707</v>
      </c>
      <c r="E34" s="21"/>
      <c r="F34" s="21"/>
      <c r="G34" s="21"/>
      <c r="H34" s="21"/>
    </row>
    <row r="35" spans="1:8" s="25" customFormat="1" ht="22.5">
      <c r="A35" s="27">
        <v>510500</v>
      </c>
      <c r="B35" s="31" t="s">
        <v>1708</v>
      </c>
      <c r="C35" s="27" t="s">
        <v>1702</v>
      </c>
      <c r="D35" s="29" t="s">
        <v>1709</v>
      </c>
      <c r="E35" s="21"/>
      <c r="F35" s="21"/>
      <c r="G35" s="21"/>
      <c r="H35" s="21"/>
    </row>
    <row r="36" spans="1:8" s="25" customFormat="1">
      <c r="A36" s="27">
        <v>520100</v>
      </c>
      <c r="B36" s="31" t="s">
        <v>1710</v>
      </c>
      <c r="C36" s="27" t="s">
        <v>1687</v>
      </c>
      <c r="D36" s="29">
        <v>10.66</v>
      </c>
      <c r="E36" s="21"/>
      <c r="F36" s="21">
        <f t="shared" si="2"/>
        <v>0</v>
      </c>
      <c r="G36" s="21"/>
      <c r="H36" s="21">
        <f t="shared" si="3"/>
        <v>0</v>
      </c>
    </row>
    <row r="37" spans="1:8" s="25" customFormat="1">
      <c r="A37" s="27">
        <v>520101</v>
      </c>
      <c r="B37" s="31" t="s">
        <v>1711</v>
      </c>
      <c r="C37" s="27" t="s">
        <v>1687</v>
      </c>
      <c r="D37" s="29">
        <v>20.02</v>
      </c>
      <c r="E37" s="21"/>
      <c r="F37" s="21">
        <f t="shared" si="2"/>
        <v>0</v>
      </c>
      <c r="G37" s="21"/>
      <c r="H37" s="21">
        <f t="shared" si="3"/>
        <v>0</v>
      </c>
    </row>
    <row r="38" spans="1:8" s="25" customFormat="1">
      <c r="A38" s="27">
        <v>520102</v>
      </c>
      <c r="B38" s="31" t="s">
        <v>1712</v>
      </c>
      <c r="C38" s="27" t="s">
        <v>1687</v>
      </c>
      <c r="D38" s="29">
        <v>17.690000000000001</v>
      </c>
      <c r="E38" s="21"/>
      <c r="F38" s="21">
        <f t="shared" si="2"/>
        <v>0</v>
      </c>
      <c r="G38" s="21"/>
      <c r="H38" s="21">
        <f t="shared" si="3"/>
        <v>0</v>
      </c>
    </row>
    <row r="39" spans="1:8" s="25" customFormat="1">
      <c r="A39" s="27">
        <v>521000</v>
      </c>
      <c r="B39" s="31" t="s">
        <v>1681</v>
      </c>
      <c r="C39" s="27" t="s">
        <v>1702</v>
      </c>
      <c r="D39" s="32">
        <v>2950.57</v>
      </c>
      <c r="E39" s="21"/>
      <c r="F39" s="21">
        <f t="shared" si="2"/>
        <v>0</v>
      </c>
      <c r="G39" s="21"/>
      <c r="H39" s="21">
        <f t="shared" si="3"/>
        <v>0</v>
      </c>
    </row>
    <row r="40" spans="1:8" s="25" customFormat="1">
      <c r="A40" s="27">
        <v>510000</v>
      </c>
      <c r="B40" s="31" t="s">
        <v>1713</v>
      </c>
      <c r="C40" s="27" t="s">
        <v>1702</v>
      </c>
      <c r="D40" s="32">
        <v>7928.48</v>
      </c>
      <c r="E40" s="21"/>
      <c r="F40" s="21">
        <f t="shared" si="2"/>
        <v>0</v>
      </c>
      <c r="G40" s="21"/>
      <c r="H40" s="21">
        <f t="shared" si="3"/>
        <v>0</v>
      </c>
    </row>
    <row r="41" spans="1:8" s="25" customFormat="1" ht="22.5">
      <c r="A41" s="27">
        <v>570100</v>
      </c>
      <c r="B41" s="31" t="s">
        <v>1714</v>
      </c>
      <c r="C41" s="27" t="s">
        <v>1702</v>
      </c>
      <c r="D41" s="29" t="s">
        <v>1715</v>
      </c>
      <c r="E41" s="21"/>
      <c r="F41" s="21"/>
      <c r="G41" s="21"/>
      <c r="H41" s="21"/>
    </row>
    <row r="42" spans="1:8" s="25" customFormat="1">
      <c r="A42" s="27">
        <v>580100</v>
      </c>
      <c r="B42" s="31" t="s">
        <v>1716</v>
      </c>
      <c r="C42" s="27" t="s">
        <v>1687</v>
      </c>
      <c r="D42" s="29">
        <v>13.31</v>
      </c>
      <c r="E42" s="21"/>
      <c r="F42" s="21">
        <f t="shared" si="2"/>
        <v>0</v>
      </c>
      <c r="G42" s="21"/>
      <c r="H42" s="21">
        <f t="shared" si="3"/>
        <v>0</v>
      </c>
    </row>
    <row r="43" spans="1:8" s="25" customFormat="1">
      <c r="A43" s="27">
        <v>580101</v>
      </c>
      <c r="B43" s="31" t="s">
        <v>1717</v>
      </c>
      <c r="C43" s="27" t="s">
        <v>1687</v>
      </c>
      <c r="D43" s="29">
        <v>10.23</v>
      </c>
      <c r="E43" s="21"/>
      <c r="F43" s="21">
        <f t="shared" si="2"/>
        <v>0</v>
      </c>
      <c r="G43" s="21"/>
      <c r="H43" s="21">
        <f t="shared" si="3"/>
        <v>0</v>
      </c>
    </row>
    <row r="44" spans="1:8" s="25" customFormat="1">
      <c r="A44" s="27">
        <v>580102</v>
      </c>
      <c r="B44" s="31" t="s">
        <v>1718</v>
      </c>
      <c r="C44" s="27" t="s">
        <v>1687</v>
      </c>
      <c r="D44" s="29">
        <v>12.99</v>
      </c>
      <c r="E44" s="21"/>
      <c r="F44" s="21">
        <f t="shared" si="2"/>
        <v>0</v>
      </c>
      <c r="G44" s="21"/>
      <c r="H44" s="21">
        <f t="shared" si="3"/>
        <v>0</v>
      </c>
    </row>
    <row r="45" spans="1:8" s="25" customFormat="1" ht="22.5">
      <c r="A45" s="27">
        <v>590100</v>
      </c>
      <c r="B45" s="31" t="s">
        <v>1719</v>
      </c>
      <c r="C45" s="27" t="s">
        <v>1687</v>
      </c>
      <c r="D45" s="29">
        <v>26.6</v>
      </c>
      <c r="E45" s="21"/>
      <c r="F45" s="21">
        <f t="shared" si="2"/>
        <v>0</v>
      </c>
      <c r="G45" s="21"/>
      <c r="H45" s="21">
        <f t="shared" si="3"/>
        <v>0</v>
      </c>
    </row>
    <row r="46" spans="1:8" ht="48.75" customHeight="1">
      <c r="A46" s="26"/>
      <c r="B46" s="920" t="s">
        <v>1720</v>
      </c>
      <c r="C46" s="921"/>
      <c r="D46" s="921"/>
      <c r="E46" s="921"/>
      <c r="F46" s="921"/>
      <c r="G46" s="921"/>
      <c r="H46" s="922"/>
    </row>
    <row r="47" spans="1:8">
      <c r="A47" s="27">
        <v>590101</v>
      </c>
      <c r="B47" s="31" t="s">
        <v>1670</v>
      </c>
      <c r="C47" s="27" t="s">
        <v>1687</v>
      </c>
      <c r="D47" s="29">
        <v>6.38</v>
      </c>
      <c r="E47" s="33"/>
      <c r="F47" s="21">
        <f t="shared" ref="F47:F73" si="4">D47*E47</f>
        <v>0</v>
      </c>
      <c r="G47" s="33"/>
      <c r="H47" s="21">
        <f t="shared" ref="H47:H73" si="5">D47*G47</f>
        <v>0</v>
      </c>
    </row>
    <row r="48" spans="1:8">
      <c r="A48" s="27">
        <v>590102</v>
      </c>
      <c r="B48" s="31" t="s">
        <v>1688</v>
      </c>
      <c r="C48" s="27" t="s">
        <v>1687</v>
      </c>
      <c r="D48" s="29">
        <v>7.82</v>
      </c>
      <c r="E48" s="33"/>
      <c r="F48" s="21">
        <f t="shared" si="4"/>
        <v>0</v>
      </c>
      <c r="G48" s="33"/>
      <c r="H48" s="21">
        <f t="shared" si="5"/>
        <v>0</v>
      </c>
    </row>
    <row r="49" spans="1:8">
      <c r="A49" s="27">
        <v>590103</v>
      </c>
      <c r="B49" s="31" t="s">
        <v>1689</v>
      </c>
      <c r="C49" s="27" t="s">
        <v>1687</v>
      </c>
      <c r="D49" s="29">
        <v>9.8000000000000007</v>
      </c>
      <c r="E49" s="33"/>
      <c r="F49" s="21">
        <f t="shared" si="4"/>
        <v>0</v>
      </c>
      <c r="G49" s="33"/>
      <c r="H49" s="21">
        <f t="shared" si="5"/>
        <v>0</v>
      </c>
    </row>
    <row r="50" spans="1:8">
      <c r="A50" s="27">
        <v>590104</v>
      </c>
      <c r="B50" s="31" t="s">
        <v>1690</v>
      </c>
      <c r="C50" s="27" t="s">
        <v>1687</v>
      </c>
      <c r="D50" s="29">
        <v>8.08</v>
      </c>
      <c r="E50" s="34"/>
      <c r="F50" s="21">
        <f t="shared" si="4"/>
        <v>0</v>
      </c>
      <c r="G50" s="34"/>
      <c r="H50" s="21">
        <f t="shared" si="5"/>
        <v>0</v>
      </c>
    </row>
    <row r="51" spans="1:8">
      <c r="A51" s="27">
        <v>590105</v>
      </c>
      <c r="B51" s="31" t="s">
        <v>1691</v>
      </c>
      <c r="C51" s="27" t="s">
        <v>1687</v>
      </c>
      <c r="D51" s="29">
        <v>6.53</v>
      </c>
      <c r="E51" s="34"/>
      <c r="F51" s="21">
        <f t="shared" si="4"/>
        <v>0</v>
      </c>
      <c r="G51" s="34"/>
      <c r="H51" s="21">
        <f t="shared" si="5"/>
        <v>0</v>
      </c>
    </row>
    <row r="52" spans="1:8" ht="22.5">
      <c r="A52" s="27">
        <v>590106</v>
      </c>
      <c r="B52" s="31" t="s">
        <v>1692</v>
      </c>
      <c r="C52" s="27" t="s">
        <v>1687</v>
      </c>
      <c r="D52" s="29">
        <v>6.88</v>
      </c>
      <c r="E52" s="34"/>
      <c r="F52" s="21">
        <f t="shared" si="4"/>
        <v>0</v>
      </c>
      <c r="G52" s="34"/>
      <c r="H52" s="21">
        <f t="shared" si="5"/>
        <v>0</v>
      </c>
    </row>
    <row r="53" spans="1:8">
      <c r="A53" s="27">
        <v>590107</v>
      </c>
      <c r="B53" s="31" t="s">
        <v>1693</v>
      </c>
      <c r="C53" s="27" t="s">
        <v>1687</v>
      </c>
      <c r="D53" s="29">
        <v>6.38</v>
      </c>
      <c r="E53" s="34"/>
      <c r="F53" s="21">
        <f t="shared" si="4"/>
        <v>0</v>
      </c>
      <c r="G53" s="34"/>
      <c r="H53" s="21">
        <f t="shared" si="5"/>
        <v>0</v>
      </c>
    </row>
    <row r="54" spans="1:8" ht="22.5">
      <c r="A54" s="27">
        <v>590108</v>
      </c>
      <c r="B54" s="31" t="s">
        <v>1694</v>
      </c>
      <c r="C54" s="27" t="s">
        <v>1687</v>
      </c>
      <c r="D54" s="29" t="s">
        <v>1721</v>
      </c>
      <c r="E54" s="34"/>
      <c r="F54" s="21"/>
      <c r="G54" s="34"/>
      <c r="H54" s="21"/>
    </row>
    <row r="55" spans="1:8">
      <c r="A55" s="27">
        <v>590109</v>
      </c>
      <c r="B55" s="31" t="s">
        <v>1696</v>
      </c>
      <c r="C55" s="27" t="s">
        <v>1687</v>
      </c>
      <c r="D55" s="29">
        <v>9.84</v>
      </c>
      <c r="E55" s="34"/>
      <c r="F55" s="21">
        <f t="shared" si="4"/>
        <v>0</v>
      </c>
      <c r="G55" s="34"/>
      <c r="H55" s="21">
        <f t="shared" si="5"/>
        <v>0</v>
      </c>
    </row>
    <row r="56" spans="1:8">
      <c r="A56" s="27">
        <v>590110</v>
      </c>
      <c r="B56" s="31" t="s">
        <v>1697</v>
      </c>
      <c r="C56" s="27" t="s">
        <v>1687</v>
      </c>
      <c r="D56" s="29">
        <v>10.7</v>
      </c>
      <c r="E56" s="34"/>
      <c r="F56" s="21">
        <f t="shared" si="4"/>
        <v>0</v>
      </c>
      <c r="G56" s="34"/>
      <c r="H56" s="21">
        <f t="shared" si="5"/>
        <v>0</v>
      </c>
    </row>
    <row r="57" spans="1:8">
      <c r="A57" s="27">
        <v>590111</v>
      </c>
      <c r="B57" s="31" t="s">
        <v>1698</v>
      </c>
      <c r="C57" s="27" t="s">
        <v>1687</v>
      </c>
      <c r="D57" s="29">
        <v>6.88</v>
      </c>
      <c r="E57" s="34"/>
      <c r="F57" s="21">
        <f t="shared" si="4"/>
        <v>0</v>
      </c>
      <c r="G57" s="34"/>
      <c r="H57" s="21">
        <f t="shared" si="5"/>
        <v>0</v>
      </c>
    </row>
    <row r="58" spans="1:8">
      <c r="A58" s="27">
        <v>590112</v>
      </c>
      <c r="B58" s="31" t="s">
        <v>1699</v>
      </c>
      <c r="C58" s="27" t="s">
        <v>1687</v>
      </c>
      <c r="D58" s="29">
        <v>11.34</v>
      </c>
      <c r="E58" s="34"/>
      <c r="F58" s="21">
        <f t="shared" si="4"/>
        <v>0</v>
      </c>
      <c r="G58" s="34"/>
      <c r="H58" s="21">
        <f t="shared" si="5"/>
        <v>0</v>
      </c>
    </row>
    <row r="59" spans="1:8" ht="22.5">
      <c r="A59" s="27">
        <v>590113</v>
      </c>
      <c r="B59" s="31" t="s">
        <v>1700</v>
      </c>
      <c r="C59" s="27" t="s">
        <v>1687</v>
      </c>
      <c r="D59" s="29">
        <v>7.59</v>
      </c>
      <c r="E59" s="34"/>
      <c r="F59" s="21">
        <f t="shared" si="4"/>
        <v>0</v>
      </c>
      <c r="G59" s="34"/>
      <c r="H59" s="21">
        <f t="shared" si="5"/>
        <v>0</v>
      </c>
    </row>
    <row r="60" spans="1:8" ht="22.5">
      <c r="A60" s="27">
        <v>590114</v>
      </c>
      <c r="B60" s="31" t="s">
        <v>1701</v>
      </c>
      <c r="C60" s="27" t="s">
        <v>1702</v>
      </c>
      <c r="D60" s="29" t="s">
        <v>1722</v>
      </c>
      <c r="E60" s="34"/>
      <c r="F60" s="21"/>
      <c r="G60" s="34"/>
      <c r="H60" s="21"/>
    </row>
    <row r="61" spans="1:8" ht="22.5">
      <c r="A61" s="27">
        <v>590115</v>
      </c>
      <c r="B61" s="31" t="s">
        <v>1704</v>
      </c>
      <c r="C61" s="27" t="s">
        <v>1687</v>
      </c>
      <c r="D61" s="29" t="s">
        <v>1723</v>
      </c>
      <c r="E61" s="34"/>
      <c r="F61" s="21"/>
      <c r="G61" s="34"/>
      <c r="H61" s="21"/>
    </row>
    <row r="62" spans="1:8" ht="22.5">
      <c r="A62" s="27">
        <v>590116</v>
      </c>
      <c r="B62" s="31" t="s">
        <v>1706</v>
      </c>
      <c r="C62" s="27" t="s">
        <v>1687</v>
      </c>
      <c r="D62" s="29" t="s">
        <v>1724</v>
      </c>
      <c r="E62" s="34"/>
      <c r="F62" s="21"/>
      <c r="G62" s="34"/>
      <c r="H62" s="21"/>
    </row>
    <row r="63" spans="1:8" ht="22.5">
      <c r="A63" s="27">
        <v>590117</v>
      </c>
      <c r="B63" s="31" t="s">
        <v>1708</v>
      </c>
      <c r="C63" s="27" t="s">
        <v>1702</v>
      </c>
      <c r="D63" s="29" t="s">
        <v>1725</v>
      </c>
      <c r="E63" s="34"/>
      <c r="F63" s="21"/>
      <c r="G63" s="34"/>
      <c r="H63" s="21"/>
    </row>
    <row r="64" spans="1:8">
      <c r="A64" s="27">
        <v>590118</v>
      </c>
      <c r="B64" s="31" t="s">
        <v>1710</v>
      </c>
      <c r="C64" s="27" t="s">
        <v>1687</v>
      </c>
      <c r="D64" s="29">
        <v>6.07</v>
      </c>
      <c r="E64" s="34"/>
      <c r="F64" s="21">
        <f t="shared" si="4"/>
        <v>0</v>
      </c>
      <c r="G64" s="34"/>
      <c r="H64" s="21">
        <f t="shared" si="5"/>
        <v>0</v>
      </c>
    </row>
    <row r="65" spans="1:8">
      <c r="A65" s="27">
        <v>590119</v>
      </c>
      <c r="B65" s="31" t="s">
        <v>1711</v>
      </c>
      <c r="C65" s="27" t="s">
        <v>1687</v>
      </c>
      <c r="D65" s="29">
        <v>11.41</v>
      </c>
      <c r="E65" s="34"/>
      <c r="F65" s="21">
        <f t="shared" si="4"/>
        <v>0</v>
      </c>
      <c r="G65" s="34"/>
      <c r="H65" s="21">
        <f t="shared" si="5"/>
        <v>0</v>
      </c>
    </row>
    <row r="66" spans="1:8">
      <c r="A66" s="27">
        <v>590120</v>
      </c>
      <c r="B66" s="31" t="s">
        <v>1712</v>
      </c>
      <c r="C66" s="27" t="s">
        <v>1687</v>
      </c>
      <c r="D66" s="29">
        <v>10.08</v>
      </c>
      <c r="E66" s="34"/>
      <c r="F66" s="21">
        <f t="shared" si="4"/>
        <v>0</v>
      </c>
      <c r="G66" s="34"/>
      <c r="H66" s="21">
        <f t="shared" si="5"/>
        <v>0</v>
      </c>
    </row>
    <row r="67" spans="1:8">
      <c r="A67" s="27">
        <v>590121</v>
      </c>
      <c r="B67" s="31" t="s">
        <v>1681</v>
      </c>
      <c r="C67" s="27" t="s">
        <v>1702</v>
      </c>
      <c r="D67" s="29">
        <v>1681.83</v>
      </c>
      <c r="E67" s="34"/>
      <c r="F67" s="21">
        <f t="shared" si="4"/>
        <v>0</v>
      </c>
      <c r="G67" s="34"/>
      <c r="H67" s="21">
        <f t="shared" si="5"/>
        <v>0</v>
      </c>
    </row>
    <row r="68" spans="1:8">
      <c r="A68" s="27">
        <v>590122</v>
      </c>
      <c r="B68" s="31" t="s">
        <v>1713</v>
      </c>
      <c r="C68" s="27" t="s">
        <v>1702</v>
      </c>
      <c r="D68" s="29">
        <v>4519.2299999999996</v>
      </c>
      <c r="E68" s="34"/>
      <c r="F68" s="21">
        <f t="shared" si="4"/>
        <v>0</v>
      </c>
      <c r="G68" s="34"/>
      <c r="H68" s="21">
        <f t="shared" si="5"/>
        <v>0</v>
      </c>
    </row>
    <row r="69" spans="1:8" ht="22.5">
      <c r="A69" s="27">
        <v>590123</v>
      </c>
      <c r="B69" s="31" t="s">
        <v>1714</v>
      </c>
      <c r="C69" s="27" t="s">
        <v>1702</v>
      </c>
      <c r="D69" s="29" t="s">
        <v>1726</v>
      </c>
      <c r="E69" s="34"/>
      <c r="F69" s="21"/>
      <c r="G69" s="34"/>
      <c r="H69" s="21"/>
    </row>
    <row r="70" spans="1:8">
      <c r="A70" s="27">
        <v>590124</v>
      </c>
      <c r="B70" s="31" t="s">
        <v>1716</v>
      </c>
      <c r="C70" s="27" t="s">
        <v>1687</v>
      </c>
      <c r="D70" s="29">
        <v>7.59</v>
      </c>
      <c r="E70" s="34"/>
      <c r="F70" s="21">
        <f t="shared" si="4"/>
        <v>0</v>
      </c>
      <c r="G70" s="34"/>
      <c r="H70" s="21">
        <f t="shared" si="5"/>
        <v>0</v>
      </c>
    </row>
    <row r="71" spans="1:8">
      <c r="A71" s="27">
        <v>590125</v>
      </c>
      <c r="B71" s="31" t="s">
        <v>1717</v>
      </c>
      <c r="C71" s="27" t="s">
        <v>1687</v>
      </c>
      <c r="D71" s="29">
        <v>5.83</v>
      </c>
      <c r="E71" s="34"/>
      <c r="F71" s="21">
        <f t="shared" si="4"/>
        <v>0</v>
      </c>
      <c r="G71" s="34"/>
      <c r="H71" s="21">
        <f t="shared" si="5"/>
        <v>0</v>
      </c>
    </row>
    <row r="72" spans="1:8">
      <c r="A72" s="27">
        <v>590126</v>
      </c>
      <c r="B72" s="31" t="s">
        <v>1718</v>
      </c>
      <c r="C72" s="27" t="s">
        <v>1687</v>
      </c>
      <c r="D72" s="29">
        <v>7.4</v>
      </c>
      <c r="E72" s="34"/>
      <c r="F72" s="21">
        <f t="shared" si="4"/>
        <v>0</v>
      </c>
      <c r="G72" s="34"/>
      <c r="H72" s="21">
        <f t="shared" si="5"/>
        <v>0</v>
      </c>
    </row>
    <row r="73" spans="1:8" ht="23.25" thickBot="1">
      <c r="A73" s="27">
        <v>590127</v>
      </c>
      <c r="B73" s="31" t="s">
        <v>1719</v>
      </c>
      <c r="C73" s="27" t="s">
        <v>1687</v>
      </c>
      <c r="D73" s="29">
        <v>15.16</v>
      </c>
      <c r="E73" s="34"/>
      <c r="F73" s="368">
        <f t="shared" si="4"/>
        <v>0</v>
      </c>
      <c r="G73" s="34"/>
      <c r="H73" s="368">
        <f t="shared" si="5"/>
        <v>0</v>
      </c>
    </row>
    <row r="74" spans="1:8" ht="21" customHeight="1" thickBot="1">
      <c r="A74" s="918" t="s">
        <v>1841</v>
      </c>
      <c r="B74" s="919"/>
      <c r="C74" s="919"/>
      <c r="D74" s="919"/>
      <c r="E74" s="919"/>
      <c r="F74" s="369">
        <f>SUM(F10:F17,F19:F45,F47:F73)</f>
        <v>0</v>
      </c>
      <c r="G74" s="370"/>
      <c r="H74" s="369">
        <f>SUM(H10:H17,H19:H45,H47:H73)</f>
        <v>0</v>
      </c>
    </row>
  </sheetData>
  <mergeCells count="11">
    <mergeCell ref="A74:E74"/>
    <mergeCell ref="B46:H46"/>
    <mergeCell ref="A6:A8"/>
    <mergeCell ref="B6:B8"/>
    <mergeCell ref="C6:C8"/>
    <mergeCell ref="D6:D8"/>
    <mergeCell ref="E6:H6"/>
    <mergeCell ref="E7:F7"/>
    <mergeCell ref="G7:H7"/>
    <mergeCell ref="B9:H9"/>
    <mergeCell ref="B18:H18"/>
  </mergeCells>
  <conditionalFormatting sqref="A1:A1048576">
    <cfRule type="duplicateValues" dxfId="0" priority="2"/>
  </conditionalFormatting>
  <pageMargins left="0" right="0" top="0" bottom="0" header="0" footer="0"/>
  <pageSetup paperSize="9" scale="6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4" zoomScaleNormal="100" zoomScaleSheetLayoutView="100" workbookViewId="0">
      <selection activeCell="R28" sqref="R28"/>
    </sheetView>
  </sheetViews>
  <sheetFormatPr defaultColWidth="9.140625" defaultRowHeight="12.75"/>
  <cols>
    <col min="1" max="1" width="20.5703125" style="14" customWidth="1"/>
    <col min="2" max="2" width="7.85546875" style="14" customWidth="1"/>
    <col min="3" max="3" width="22.7109375" style="14" customWidth="1"/>
    <col min="4" max="4" width="12.5703125" style="14" customWidth="1"/>
    <col min="5" max="5" width="10.85546875" style="14" customWidth="1"/>
    <col min="6" max="6" width="8.85546875" style="14" customWidth="1"/>
    <col min="7" max="7" width="8.28515625" style="14" customWidth="1"/>
    <col min="8" max="8" width="11.42578125" style="14" customWidth="1"/>
    <col min="9" max="9" width="8.85546875" style="14" customWidth="1"/>
    <col min="10" max="10" width="6.42578125" style="14" customWidth="1"/>
    <col min="11" max="11" width="11" style="14" customWidth="1"/>
    <col min="12" max="16384" width="9.140625" style="14"/>
  </cols>
  <sheetData>
    <row r="1" spans="1:17">
      <c r="A1" s="588"/>
      <c r="B1" s="589" t="s">
        <v>51</v>
      </c>
      <c r="C1" s="590" t="str">
        <f>Kadar.ode.!C1</f>
        <v>Завод за здравствену заштиту студената Београд</v>
      </c>
      <c r="D1" s="591"/>
      <c r="E1" s="591"/>
      <c r="F1" s="591"/>
      <c r="G1" s="592"/>
      <c r="H1" s="704"/>
      <c r="I1" s="704"/>
      <c r="J1" s="704"/>
      <c r="K1" s="704"/>
      <c r="L1" s="704"/>
      <c r="M1" s="705"/>
    </row>
    <row r="2" spans="1:17">
      <c r="A2" s="595"/>
      <c r="B2" s="2" t="s">
        <v>52</v>
      </c>
      <c r="C2" s="3">
        <f>Kadar.ode.!C2</f>
        <v>7010117</v>
      </c>
      <c r="D2" s="4"/>
      <c r="E2" s="4"/>
      <c r="F2" s="4"/>
      <c r="G2" s="5"/>
      <c r="H2" s="706"/>
      <c r="I2" s="706"/>
      <c r="J2" s="706"/>
      <c r="K2" s="706"/>
      <c r="L2" s="706"/>
      <c r="M2" s="707"/>
    </row>
    <row r="3" spans="1:17">
      <c r="A3" s="595"/>
      <c r="B3" s="2" t="s">
        <v>53</v>
      </c>
      <c r="C3" s="3" t="str">
        <f>Kadar.ode.!C3</f>
        <v>01.01.2023.</v>
      </c>
      <c r="D3" s="4"/>
      <c r="E3" s="4"/>
      <c r="F3" s="4"/>
      <c r="G3" s="5"/>
      <c r="H3" s="706"/>
      <c r="I3" s="706"/>
      <c r="J3" s="706"/>
      <c r="K3" s="706"/>
      <c r="L3" s="706"/>
      <c r="M3" s="707"/>
    </row>
    <row r="4" spans="1:17" ht="14.25">
      <c r="A4" s="595"/>
      <c r="B4" s="2" t="s">
        <v>1727</v>
      </c>
      <c r="C4" s="7" t="s">
        <v>42</v>
      </c>
      <c r="D4" s="8"/>
      <c r="E4" s="8"/>
      <c r="F4" s="8"/>
      <c r="G4" s="9"/>
      <c r="H4" s="706"/>
      <c r="I4" s="706"/>
      <c r="J4" s="706"/>
      <c r="K4" s="706"/>
      <c r="L4" s="706"/>
      <c r="M4" s="707"/>
    </row>
    <row r="5" spans="1:17" ht="15.75">
      <c r="A5" s="708"/>
      <c r="B5" s="706"/>
      <c r="C5" s="706"/>
      <c r="D5" s="706"/>
      <c r="E5" s="706"/>
      <c r="F5" s="706"/>
      <c r="G5" s="706"/>
      <c r="H5" s="706"/>
      <c r="I5" s="706"/>
      <c r="J5" s="709"/>
      <c r="K5" s="709"/>
      <c r="L5" s="710"/>
      <c r="M5" s="711"/>
    </row>
    <row r="6" spans="1:17" ht="12.75" customHeight="1">
      <c r="A6" s="931" t="s">
        <v>1728</v>
      </c>
      <c r="B6" s="932" t="s">
        <v>1729</v>
      </c>
      <c r="C6" s="932" t="s">
        <v>1730</v>
      </c>
      <c r="D6" s="932" t="s">
        <v>1731</v>
      </c>
      <c r="E6" s="932" t="s">
        <v>1732</v>
      </c>
      <c r="F6" s="924" t="s">
        <v>1856</v>
      </c>
      <c r="G6" s="924"/>
      <c r="H6" s="924"/>
      <c r="I6" s="924" t="s">
        <v>1855</v>
      </c>
      <c r="J6" s="924"/>
      <c r="K6" s="924"/>
      <c r="L6" s="929" t="s">
        <v>1836</v>
      </c>
      <c r="M6" s="930"/>
    </row>
    <row r="7" spans="1:17" ht="45.75" thickBot="1">
      <c r="A7" s="931"/>
      <c r="B7" s="932"/>
      <c r="C7" s="932"/>
      <c r="D7" s="932"/>
      <c r="E7" s="932"/>
      <c r="F7" s="21" t="s">
        <v>1666</v>
      </c>
      <c r="G7" s="702" t="s">
        <v>1733</v>
      </c>
      <c r="H7" s="703" t="s">
        <v>1734</v>
      </c>
      <c r="I7" s="21" t="s">
        <v>1666</v>
      </c>
      <c r="J7" s="702" t="s">
        <v>1733</v>
      </c>
      <c r="K7" s="703" t="s">
        <v>1734</v>
      </c>
      <c r="L7" s="712" t="s">
        <v>1666</v>
      </c>
      <c r="M7" s="713" t="s">
        <v>1734</v>
      </c>
    </row>
    <row r="8" spans="1:17" s="231" customFormat="1" ht="13.5" thickBot="1">
      <c r="A8" s="714" t="s">
        <v>1735</v>
      </c>
      <c r="B8" s="715"/>
      <c r="C8" s="715"/>
      <c r="D8" s="715"/>
      <c r="E8" s="715"/>
      <c r="F8" s="715"/>
      <c r="G8" s="716"/>
      <c r="H8" s="341">
        <f>SUM(H9:H11)</f>
        <v>0</v>
      </c>
      <c r="I8" s="717"/>
      <c r="J8" s="718"/>
      <c r="K8" s="341">
        <f>SUM(K9:K11)</f>
        <v>0</v>
      </c>
      <c r="L8" s="717" t="e">
        <f>I8/F8*100</f>
        <v>#DIV/0!</v>
      </c>
      <c r="M8" s="341" t="e">
        <f t="shared" ref="M8:M34" si="0">K8/H8*100</f>
        <v>#DIV/0!</v>
      </c>
    </row>
    <row r="9" spans="1:17" s="231" customFormat="1" ht="11.1" customHeight="1">
      <c r="A9" s="719"/>
      <c r="B9" s="720"/>
      <c r="C9" s="720"/>
      <c r="D9" s="720"/>
      <c r="E9" s="720"/>
      <c r="F9" s="720"/>
      <c r="G9" s="720"/>
      <c r="H9" s="721"/>
      <c r="I9" s="720"/>
      <c r="J9" s="722"/>
      <c r="K9" s="721"/>
      <c r="L9" s="720" t="e">
        <f t="shared" ref="L9:L33" si="1">I9/F9*100</f>
        <v>#DIV/0!</v>
      </c>
      <c r="M9" s="723" t="e">
        <f t="shared" si="0"/>
        <v>#DIV/0!</v>
      </c>
    </row>
    <row r="10" spans="1:17" s="231" customFormat="1" ht="11.1" customHeight="1">
      <c r="A10" s="719"/>
      <c r="B10" s="720"/>
      <c r="C10" s="720"/>
      <c r="D10" s="720"/>
      <c r="E10" s="720"/>
      <c r="F10" s="720"/>
      <c r="G10" s="720"/>
      <c r="H10" s="720"/>
      <c r="I10" s="720"/>
      <c r="J10" s="722"/>
      <c r="K10" s="720"/>
      <c r="L10" s="720" t="e">
        <f t="shared" si="1"/>
        <v>#DIV/0!</v>
      </c>
      <c r="M10" s="724" t="e">
        <f t="shared" si="0"/>
        <v>#DIV/0!</v>
      </c>
      <c r="P10" s="343"/>
      <c r="Q10" s="343"/>
    </row>
    <row r="11" spans="1:17" s="231" customFormat="1" ht="11.1" customHeight="1" thickBot="1">
      <c r="A11" s="719"/>
      <c r="B11" s="720"/>
      <c r="C11" s="720"/>
      <c r="D11" s="720"/>
      <c r="E11" s="720"/>
      <c r="F11" s="720"/>
      <c r="G11" s="720"/>
      <c r="H11" s="344"/>
      <c r="I11" s="720"/>
      <c r="J11" s="722"/>
      <c r="K11" s="344"/>
      <c r="L11" s="720" t="e">
        <f t="shared" si="1"/>
        <v>#DIV/0!</v>
      </c>
      <c r="M11" s="725" t="e">
        <f t="shared" si="0"/>
        <v>#DIV/0!</v>
      </c>
      <c r="P11" s="343"/>
      <c r="Q11" s="343"/>
    </row>
    <row r="12" spans="1:17" s="231" customFormat="1" ht="15.75" thickBot="1">
      <c r="A12" s="726" t="s">
        <v>1736</v>
      </c>
      <c r="B12" s="715"/>
      <c r="C12" s="715"/>
      <c r="D12" s="715"/>
      <c r="E12" s="715"/>
      <c r="F12" s="715"/>
      <c r="G12" s="716"/>
      <c r="H12" s="341">
        <f>SUM(H13:H15)</f>
        <v>0</v>
      </c>
      <c r="I12" s="717"/>
      <c r="J12" s="718"/>
      <c r="K12" s="341">
        <f>SUM(K13:K15)</f>
        <v>0</v>
      </c>
      <c r="L12" s="717" t="e">
        <f t="shared" si="1"/>
        <v>#DIV/0!</v>
      </c>
      <c r="M12" s="341" t="e">
        <f t="shared" si="0"/>
        <v>#DIV/0!</v>
      </c>
      <c r="P12" s="343"/>
      <c r="Q12" s="343"/>
    </row>
    <row r="13" spans="1:17" s="231" customFormat="1" ht="11.1" customHeight="1">
      <c r="A13" s="719"/>
      <c r="B13" s="720"/>
      <c r="C13" s="720"/>
      <c r="D13" s="720"/>
      <c r="E13" s="720"/>
      <c r="F13" s="720"/>
      <c r="G13" s="720"/>
      <c r="H13" s="721"/>
      <c r="I13" s="720"/>
      <c r="J13" s="722"/>
      <c r="K13" s="721"/>
      <c r="L13" s="720" t="e">
        <f t="shared" si="1"/>
        <v>#DIV/0!</v>
      </c>
      <c r="M13" s="723" t="e">
        <f t="shared" si="0"/>
        <v>#DIV/0!</v>
      </c>
      <c r="P13" s="343"/>
      <c r="Q13" s="343"/>
    </row>
    <row r="14" spans="1:17" s="231" customFormat="1" ht="11.1" customHeight="1">
      <c r="A14" s="719"/>
      <c r="B14" s="720"/>
      <c r="C14" s="720"/>
      <c r="D14" s="720"/>
      <c r="E14" s="720"/>
      <c r="F14" s="720"/>
      <c r="G14" s="720"/>
      <c r="H14" s="720"/>
      <c r="I14" s="720"/>
      <c r="J14" s="722"/>
      <c r="K14" s="720"/>
      <c r="L14" s="720" t="e">
        <f t="shared" si="1"/>
        <v>#DIV/0!</v>
      </c>
      <c r="M14" s="724" t="e">
        <f t="shared" si="0"/>
        <v>#DIV/0!</v>
      </c>
      <c r="P14" s="343"/>
      <c r="Q14" s="343"/>
    </row>
    <row r="15" spans="1:17" s="231" customFormat="1" ht="11.1" customHeight="1" thickBot="1">
      <c r="A15" s="719"/>
      <c r="B15" s="720"/>
      <c r="C15" s="720"/>
      <c r="D15" s="720"/>
      <c r="E15" s="720"/>
      <c r="F15" s="720"/>
      <c r="G15" s="720"/>
      <c r="H15" s="344"/>
      <c r="I15" s="720"/>
      <c r="J15" s="722"/>
      <c r="K15" s="344"/>
      <c r="L15" s="720" t="e">
        <f t="shared" si="1"/>
        <v>#DIV/0!</v>
      </c>
      <c r="M15" s="725" t="e">
        <f t="shared" si="0"/>
        <v>#DIV/0!</v>
      </c>
      <c r="P15" s="343"/>
      <c r="Q15" s="343"/>
    </row>
    <row r="16" spans="1:17" s="231" customFormat="1" ht="15.75" thickBot="1">
      <c r="A16" s="726" t="s">
        <v>1737</v>
      </c>
      <c r="B16" s="715"/>
      <c r="C16" s="715"/>
      <c r="D16" s="715"/>
      <c r="E16" s="715"/>
      <c r="F16" s="715"/>
      <c r="G16" s="716"/>
      <c r="H16" s="341">
        <f>SUM(H17:H18)</f>
        <v>0</v>
      </c>
      <c r="I16" s="717"/>
      <c r="J16" s="718"/>
      <c r="K16" s="341">
        <f>SUM(K17:K18)</f>
        <v>0</v>
      </c>
      <c r="L16" s="717" t="e">
        <f t="shared" si="1"/>
        <v>#DIV/0!</v>
      </c>
      <c r="M16" s="341" t="e">
        <f t="shared" si="0"/>
        <v>#DIV/0!</v>
      </c>
      <c r="P16" s="343"/>
      <c r="Q16" s="343"/>
    </row>
    <row r="17" spans="1:13" s="231" customFormat="1" ht="11.1" customHeight="1">
      <c r="A17" s="719"/>
      <c r="B17" s="720"/>
      <c r="C17" s="720"/>
      <c r="D17" s="720"/>
      <c r="E17" s="720"/>
      <c r="F17" s="720"/>
      <c r="G17" s="720"/>
      <c r="H17" s="721"/>
      <c r="I17" s="720"/>
      <c r="J17" s="722"/>
      <c r="K17" s="721"/>
      <c r="L17" s="720" t="e">
        <f t="shared" si="1"/>
        <v>#DIV/0!</v>
      </c>
      <c r="M17" s="723" t="e">
        <f t="shared" si="0"/>
        <v>#DIV/0!</v>
      </c>
    </row>
    <row r="18" spans="1:13" s="231" customFormat="1" ht="11.1" customHeight="1" thickBot="1">
      <c r="A18" s="719"/>
      <c r="B18" s="720"/>
      <c r="C18" s="720"/>
      <c r="D18" s="720"/>
      <c r="E18" s="720"/>
      <c r="F18" s="720"/>
      <c r="G18" s="720"/>
      <c r="H18" s="344"/>
      <c r="I18" s="720"/>
      <c r="J18" s="722"/>
      <c r="K18" s="344"/>
      <c r="L18" s="720" t="e">
        <f t="shared" si="1"/>
        <v>#DIV/0!</v>
      </c>
      <c r="M18" s="725" t="e">
        <f t="shared" si="0"/>
        <v>#DIV/0!</v>
      </c>
    </row>
    <row r="19" spans="1:13" s="231" customFormat="1" ht="13.5" thickBot="1">
      <c r="A19" s="726" t="s">
        <v>1738</v>
      </c>
      <c r="B19" s="715"/>
      <c r="C19" s="715"/>
      <c r="D19" s="715"/>
      <c r="E19" s="715"/>
      <c r="F19" s="715"/>
      <c r="G19" s="716"/>
      <c r="H19" s="341">
        <f>SUM(H20:H33)</f>
        <v>0</v>
      </c>
      <c r="I19" s="717"/>
      <c r="J19" s="718"/>
      <c r="K19" s="341">
        <f>SUM(K20:K33)</f>
        <v>0</v>
      </c>
      <c r="L19" s="717" t="e">
        <f t="shared" si="1"/>
        <v>#DIV/0!</v>
      </c>
      <c r="M19" s="341" t="e">
        <f t="shared" si="0"/>
        <v>#DIV/0!</v>
      </c>
    </row>
    <row r="20" spans="1:13" s="231" customFormat="1" ht="13.5" customHeight="1">
      <c r="A20" s="726" t="s">
        <v>1739</v>
      </c>
      <c r="B20" s="720" t="s">
        <v>1740</v>
      </c>
      <c r="C20" s="727"/>
      <c r="D20" s="727"/>
      <c r="E20" s="727"/>
      <c r="F20" s="727"/>
      <c r="G20" s="727"/>
      <c r="H20" s="721"/>
      <c r="I20" s="728"/>
      <c r="J20" s="729"/>
      <c r="K20" s="721"/>
      <c r="L20" s="728" t="e">
        <f t="shared" si="1"/>
        <v>#DIV/0!</v>
      </c>
      <c r="M20" s="723" t="e">
        <f t="shared" si="0"/>
        <v>#DIV/0!</v>
      </c>
    </row>
    <row r="21" spans="1:13" s="231" customFormat="1" ht="13.5" customHeight="1">
      <c r="A21" s="726" t="s">
        <v>1741</v>
      </c>
      <c r="B21" s="720" t="s">
        <v>1742</v>
      </c>
      <c r="C21" s="727"/>
      <c r="D21" s="727"/>
      <c r="E21" s="727"/>
      <c r="F21" s="727"/>
      <c r="G21" s="727"/>
      <c r="H21" s="720"/>
      <c r="I21" s="728"/>
      <c r="J21" s="729"/>
      <c r="K21" s="720"/>
      <c r="L21" s="728" t="e">
        <f t="shared" si="1"/>
        <v>#DIV/0!</v>
      </c>
      <c r="M21" s="724" t="e">
        <f t="shared" si="0"/>
        <v>#DIV/0!</v>
      </c>
    </row>
    <row r="22" spans="1:13" s="231" customFormat="1" ht="13.5" customHeight="1">
      <c r="A22" s="726" t="s">
        <v>1743</v>
      </c>
      <c r="B22" s="720" t="s">
        <v>1744</v>
      </c>
      <c r="C22" s="727"/>
      <c r="D22" s="727"/>
      <c r="E22" s="727"/>
      <c r="F22" s="727"/>
      <c r="G22" s="727"/>
      <c r="H22" s="720"/>
      <c r="I22" s="728"/>
      <c r="J22" s="729"/>
      <c r="K22" s="720"/>
      <c r="L22" s="728" t="e">
        <f t="shared" si="1"/>
        <v>#DIV/0!</v>
      </c>
      <c r="M22" s="724" t="e">
        <f t="shared" si="0"/>
        <v>#DIV/0!</v>
      </c>
    </row>
    <row r="23" spans="1:13" s="231" customFormat="1" ht="13.5" customHeight="1">
      <c r="A23" s="726" t="s">
        <v>1745</v>
      </c>
      <c r="B23" s="720" t="s">
        <v>1746</v>
      </c>
      <c r="C23" s="727"/>
      <c r="D23" s="727"/>
      <c r="E23" s="727"/>
      <c r="F23" s="727"/>
      <c r="G23" s="727"/>
      <c r="H23" s="720"/>
      <c r="I23" s="728"/>
      <c r="J23" s="729"/>
      <c r="K23" s="720"/>
      <c r="L23" s="728" t="e">
        <f t="shared" si="1"/>
        <v>#DIV/0!</v>
      </c>
      <c r="M23" s="724" t="e">
        <f t="shared" si="0"/>
        <v>#DIV/0!</v>
      </c>
    </row>
    <row r="24" spans="1:13" s="231" customFormat="1" ht="24.75" customHeight="1">
      <c r="A24" s="726" t="s">
        <v>1747</v>
      </c>
      <c r="B24" s="720" t="s">
        <v>1748</v>
      </c>
      <c r="C24" s="727"/>
      <c r="D24" s="727"/>
      <c r="E24" s="727"/>
      <c r="F24" s="727"/>
      <c r="G24" s="727"/>
      <c r="H24" s="720"/>
      <c r="I24" s="728"/>
      <c r="J24" s="729"/>
      <c r="K24" s="720"/>
      <c r="L24" s="728" t="e">
        <f t="shared" si="1"/>
        <v>#DIV/0!</v>
      </c>
      <c r="M24" s="724" t="e">
        <f t="shared" si="0"/>
        <v>#DIV/0!</v>
      </c>
    </row>
    <row r="25" spans="1:13" s="231" customFormat="1" ht="13.5" customHeight="1">
      <c r="A25" s="726" t="s">
        <v>1749</v>
      </c>
      <c r="B25" s="720" t="s">
        <v>1750</v>
      </c>
      <c r="C25" s="727"/>
      <c r="D25" s="727"/>
      <c r="E25" s="727"/>
      <c r="F25" s="727"/>
      <c r="G25" s="727"/>
      <c r="H25" s="720"/>
      <c r="I25" s="728"/>
      <c r="J25" s="729"/>
      <c r="K25" s="720"/>
      <c r="L25" s="728" t="e">
        <f t="shared" si="1"/>
        <v>#DIV/0!</v>
      </c>
      <c r="M25" s="724" t="e">
        <f t="shared" si="0"/>
        <v>#DIV/0!</v>
      </c>
    </row>
    <row r="26" spans="1:13" s="231" customFormat="1" ht="13.5" customHeight="1">
      <c r="A26" s="726" t="s">
        <v>1751</v>
      </c>
      <c r="B26" s="720" t="s">
        <v>1752</v>
      </c>
      <c r="C26" s="727"/>
      <c r="D26" s="727"/>
      <c r="E26" s="727"/>
      <c r="F26" s="727"/>
      <c r="G26" s="727"/>
      <c r="H26" s="720"/>
      <c r="I26" s="728"/>
      <c r="J26" s="729"/>
      <c r="K26" s="720"/>
      <c r="L26" s="728" t="e">
        <f t="shared" si="1"/>
        <v>#DIV/0!</v>
      </c>
      <c r="M26" s="724" t="e">
        <f t="shared" si="0"/>
        <v>#DIV/0!</v>
      </c>
    </row>
    <row r="27" spans="1:13" s="231" customFormat="1" ht="13.5" customHeight="1">
      <c r="A27" s="726" t="s">
        <v>1753</v>
      </c>
      <c r="B27" s="720" t="s">
        <v>1754</v>
      </c>
      <c r="C27" s="727"/>
      <c r="D27" s="727"/>
      <c r="E27" s="727"/>
      <c r="F27" s="727"/>
      <c r="G27" s="727"/>
      <c r="H27" s="720"/>
      <c r="I27" s="728"/>
      <c r="J27" s="729"/>
      <c r="K27" s="720"/>
      <c r="L27" s="728" t="e">
        <f t="shared" si="1"/>
        <v>#DIV/0!</v>
      </c>
      <c r="M27" s="724" t="e">
        <f t="shared" si="0"/>
        <v>#DIV/0!</v>
      </c>
    </row>
    <row r="28" spans="1:13" s="231" customFormat="1" ht="13.5" customHeight="1">
      <c r="A28" s="726" t="s">
        <v>1755</v>
      </c>
      <c r="B28" s="720" t="s">
        <v>1756</v>
      </c>
      <c r="C28" s="727"/>
      <c r="D28" s="727"/>
      <c r="E28" s="727"/>
      <c r="F28" s="727"/>
      <c r="G28" s="727"/>
      <c r="H28" s="720"/>
      <c r="I28" s="728"/>
      <c r="J28" s="729"/>
      <c r="K28" s="720"/>
      <c r="L28" s="728" t="e">
        <f t="shared" si="1"/>
        <v>#DIV/0!</v>
      </c>
      <c r="M28" s="724" t="e">
        <f t="shared" si="0"/>
        <v>#DIV/0!</v>
      </c>
    </row>
    <row r="29" spans="1:13" s="231" customFormat="1" ht="13.5" customHeight="1">
      <c r="A29" s="726" t="s">
        <v>1757</v>
      </c>
      <c r="B29" s="720" t="s">
        <v>1758</v>
      </c>
      <c r="C29" s="727"/>
      <c r="D29" s="727"/>
      <c r="E29" s="727"/>
      <c r="F29" s="727"/>
      <c r="G29" s="727"/>
      <c r="H29" s="720"/>
      <c r="I29" s="728"/>
      <c r="J29" s="729"/>
      <c r="K29" s="720"/>
      <c r="L29" s="728" t="e">
        <f t="shared" si="1"/>
        <v>#DIV/0!</v>
      </c>
      <c r="M29" s="724" t="e">
        <f t="shared" si="0"/>
        <v>#DIV/0!</v>
      </c>
    </row>
    <row r="30" spans="1:13" s="231" customFormat="1" ht="13.5" customHeight="1">
      <c r="A30" s="726" t="s">
        <v>1759</v>
      </c>
      <c r="B30" s="720" t="s">
        <v>1760</v>
      </c>
      <c r="C30" s="727"/>
      <c r="D30" s="727"/>
      <c r="E30" s="727"/>
      <c r="F30" s="727"/>
      <c r="G30" s="727"/>
      <c r="H30" s="720"/>
      <c r="I30" s="728"/>
      <c r="J30" s="728"/>
      <c r="K30" s="720"/>
      <c r="L30" s="728" t="e">
        <f t="shared" si="1"/>
        <v>#DIV/0!</v>
      </c>
      <c r="M30" s="724" t="e">
        <f t="shared" si="0"/>
        <v>#DIV/0!</v>
      </c>
    </row>
    <row r="31" spans="1:13" s="231" customFormat="1" ht="13.5" customHeight="1">
      <c r="A31" s="726" t="s">
        <v>1761</v>
      </c>
      <c r="B31" s="720" t="s">
        <v>1762</v>
      </c>
      <c r="C31" s="727"/>
      <c r="D31" s="727"/>
      <c r="E31" s="727"/>
      <c r="F31" s="727"/>
      <c r="G31" s="727"/>
      <c r="H31" s="720"/>
      <c r="I31" s="728"/>
      <c r="J31" s="728"/>
      <c r="K31" s="720"/>
      <c r="L31" s="728" t="e">
        <f t="shared" si="1"/>
        <v>#DIV/0!</v>
      </c>
      <c r="M31" s="724" t="e">
        <f t="shared" si="0"/>
        <v>#DIV/0!</v>
      </c>
    </row>
    <row r="32" spans="1:13" s="231" customFormat="1" ht="13.5" customHeight="1">
      <c r="A32" s="726" t="s">
        <v>1763</v>
      </c>
      <c r="B32" s="720" t="s">
        <v>1764</v>
      </c>
      <c r="C32" s="727"/>
      <c r="D32" s="727"/>
      <c r="E32" s="727"/>
      <c r="F32" s="727"/>
      <c r="G32" s="727"/>
      <c r="H32" s="720"/>
      <c r="I32" s="728"/>
      <c r="J32" s="728"/>
      <c r="K32" s="720"/>
      <c r="L32" s="728" t="e">
        <f t="shared" si="1"/>
        <v>#DIV/0!</v>
      </c>
      <c r="M32" s="724" t="e">
        <f t="shared" si="0"/>
        <v>#DIV/0!</v>
      </c>
    </row>
    <row r="33" spans="1:13" s="231" customFormat="1" ht="13.5" thickBot="1">
      <c r="A33" s="726" t="s">
        <v>1765</v>
      </c>
      <c r="B33" s="720" t="s">
        <v>1766</v>
      </c>
      <c r="C33" s="727"/>
      <c r="D33" s="727"/>
      <c r="E33" s="727"/>
      <c r="F33" s="727"/>
      <c r="G33" s="727"/>
      <c r="H33" s="344"/>
      <c r="I33" s="728"/>
      <c r="J33" s="728"/>
      <c r="K33" s="344"/>
      <c r="L33" s="728" t="e">
        <f t="shared" si="1"/>
        <v>#DIV/0!</v>
      </c>
      <c r="M33" s="725" t="e">
        <f t="shared" si="0"/>
        <v>#DIV/0!</v>
      </c>
    </row>
    <row r="34" spans="1:13" s="231" customFormat="1" ht="15" thickBot="1">
      <c r="A34" s="926" t="s">
        <v>127</v>
      </c>
      <c r="B34" s="927"/>
      <c r="C34" s="927"/>
      <c r="D34" s="927"/>
      <c r="E34" s="928"/>
      <c r="F34" s="730"/>
      <c r="G34" s="731"/>
      <c r="H34" s="552">
        <v>1012599.7800000001</v>
      </c>
      <c r="I34" s="732"/>
      <c r="J34" s="733"/>
      <c r="K34" s="552">
        <v>1212375</v>
      </c>
      <c r="L34" s="734"/>
      <c r="M34" s="559">
        <f t="shared" si="0"/>
        <v>119.72894167525889</v>
      </c>
    </row>
    <row r="35" spans="1:13" s="231" customFormat="1" ht="13.5" thickBot="1">
      <c r="A35" s="735" t="s">
        <v>2161</v>
      </c>
      <c r="B35" s="736"/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7"/>
    </row>
    <row r="36" spans="1:13" s="345" customFormat="1" ht="15.75"/>
  </sheetData>
  <mergeCells count="9">
    <mergeCell ref="A34:E34"/>
    <mergeCell ref="L6:M6"/>
    <mergeCell ref="F6:H6"/>
    <mergeCell ref="I6:K6"/>
    <mergeCell ref="A6:A7"/>
    <mergeCell ref="B6:B7"/>
    <mergeCell ref="C6:C7"/>
    <mergeCell ref="D6:D7"/>
    <mergeCell ref="E6:E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75" fitToHeight="0" orientation="portrait" horizontalDpi="1200" verticalDpi="1200" r:id="rId1"/>
  <headerFooter alignWithMargins="0">
    <oddFooter>&amp;R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48"/>
  <sheetViews>
    <sheetView view="pageBreakPreview" zoomScaleNormal="100" workbookViewId="0">
      <selection activeCell="S14" sqref="S14"/>
    </sheetView>
  </sheetViews>
  <sheetFormatPr defaultColWidth="9.140625" defaultRowHeight="11.25"/>
  <cols>
    <col min="1" max="1" width="9.42578125" style="16" customWidth="1"/>
    <col min="2" max="2" width="28.42578125" style="16" customWidth="1"/>
    <col min="3" max="5" width="7.7109375" style="16" customWidth="1"/>
    <col min="6" max="6" width="9.140625" style="16" customWidth="1"/>
    <col min="7" max="9" width="7.7109375" style="16" customWidth="1"/>
    <col min="10" max="10" width="9.42578125" style="16" customWidth="1"/>
    <col min="11" max="16384" width="9.140625" style="16"/>
  </cols>
  <sheetData>
    <row r="1" spans="1:13" ht="12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13" ht="12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13" ht="12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13" ht="14.25">
      <c r="A4" s="1"/>
      <c r="B4" s="2" t="s">
        <v>1767</v>
      </c>
      <c r="C4" s="7" t="s">
        <v>44</v>
      </c>
      <c r="D4" s="8"/>
      <c r="E4" s="8"/>
      <c r="F4" s="8"/>
      <c r="G4" s="9"/>
    </row>
    <row r="5" spans="1:13" s="15" customFormat="1" ht="15.75"/>
    <row r="6" spans="1:13" ht="11.25" customHeight="1">
      <c r="A6" s="932" t="s">
        <v>185</v>
      </c>
      <c r="B6" s="932" t="s">
        <v>1768</v>
      </c>
      <c r="C6" s="938" t="s">
        <v>1856</v>
      </c>
      <c r="D6" s="939"/>
      <c r="E6" s="939"/>
      <c r="F6" s="940"/>
      <c r="G6" s="938" t="s">
        <v>1855</v>
      </c>
      <c r="H6" s="939"/>
      <c r="I6" s="939"/>
      <c r="J6" s="940"/>
      <c r="K6" s="935" t="s">
        <v>1836</v>
      </c>
      <c r="L6" s="936"/>
      <c r="M6" s="937"/>
    </row>
    <row r="7" spans="1:13" ht="67.5">
      <c r="A7" s="932"/>
      <c r="B7" s="932"/>
      <c r="C7" s="21" t="s">
        <v>1666</v>
      </c>
      <c r="D7" s="20" t="s">
        <v>1667</v>
      </c>
      <c r="E7" s="20" t="s">
        <v>1769</v>
      </c>
      <c r="F7" s="20" t="s">
        <v>1770</v>
      </c>
      <c r="G7" s="21" t="s">
        <v>1666</v>
      </c>
      <c r="H7" s="20" t="s">
        <v>1667</v>
      </c>
      <c r="I7" s="20" t="s">
        <v>1769</v>
      </c>
      <c r="J7" s="22" t="s">
        <v>1771</v>
      </c>
      <c r="K7" s="232" t="s">
        <v>1666</v>
      </c>
      <c r="L7" s="188" t="s">
        <v>1667</v>
      </c>
      <c r="M7" s="357" t="s">
        <v>1771</v>
      </c>
    </row>
    <row r="8" spans="1:13" s="351" customFormat="1" ht="12.75">
      <c r="A8" s="347" t="s">
        <v>1837</v>
      </c>
      <c r="B8" s="348"/>
      <c r="C8" s="349">
        <f>SUM(C9:C10)</f>
        <v>0</v>
      </c>
      <c r="D8" s="349">
        <f t="shared" ref="D8:J8" si="0">SUM(D9:D10)</f>
        <v>0</v>
      </c>
      <c r="E8" s="349">
        <f t="shared" si="0"/>
        <v>0</v>
      </c>
      <c r="F8" s="349">
        <f t="shared" si="0"/>
        <v>0</v>
      </c>
      <c r="G8" s="349">
        <f t="shared" si="0"/>
        <v>0</v>
      </c>
      <c r="H8" s="349">
        <f t="shared" si="0"/>
        <v>0</v>
      </c>
      <c r="I8" s="349">
        <f t="shared" si="0"/>
        <v>0</v>
      </c>
      <c r="J8" s="349">
        <f t="shared" si="0"/>
        <v>0</v>
      </c>
      <c r="K8" s="350" t="e">
        <f>G8/C8*100</f>
        <v>#DIV/0!</v>
      </c>
      <c r="L8" s="350" t="e">
        <f>H8/D8*100</f>
        <v>#DIV/0!</v>
      </c>
      <c r="M8" s="350" t="e">
        <f>J8/F8*100</f>
        <v>#DIV/0!</v>
      </c>
    </row>
    <row r="9" spans="1:13" s="351" customFormat="1" ht="12.75">
      <c r="A9" s="352"/>
      <c r="B9" s="353"/>
      <c r="C9" s="354"/>
      <c r="D9" s="354"/>
      <c r="E9" s="354"/>
      <c r="F9" s="354"/>
      <c r="G9" s="354"/>
      <c r="H9" s="354"/>
      <c r="I9" s="354"/>
      <c r="J9" s="354"/>
      <c r="K9" s="354" t="e">
        <f t="shared" ref="K9:L40" si="1">G9/C9*100</f>
        <v>#DIV/0!</v>
      </c>
      <c r="L9" s="354" t="e">
        <f t="shared" si="1"/>
        <v>#DIV/0!</v>
      </c>
      <c r="M9" s="354" t="e">
        <f t="shared" ref="M9:M44" si="2">J9/F9*100</f>
        <v>#DIV/0!</v>
      </c>
    </row>
    <row r="10" spans="1:13" s="351" customFormat="1" ht="12.75">
      <c r="A10" s="352"/>
      <c r="B10" s="353"/>
      <c r="C10" s="354"/>
      <c r="D10" s="354"/>
      <c r="E10" s="354"/>
      <c r="F10" s="354"/>
      <c r="G10" s="354"/>
      <c r="H10" s="354"/>
      <c r="I10" s="354"/>
      <c r="J10" s="354"/>
      <c r="K10" s="354" t="e">
        <f t="shared" si="1"/>
        <v>#DIV/0!</v>
      </c>
      <c r="L10" s="354" t="e">
        <f t="shared" si="1"/>
        <v>#DIV/0!</v>
      </c>
      <c r="M10" s="354" t="e">
        <f t="shared" si="2"/>
        <v>#DIV/0!</v>
      </c>
    </row>
    <row r="11" spans="1:13" s="351" customFormat="1" ht="12.75">
      <c r="A11" s="347" t="s">
        <v>1772</v>
      </c>
      <c r="B11" s="348"/>
      <c r="C11" s="349">
        <f>SUM(C12:C13)</f>
        <v>0</v>
      </c>
      <c r="D11" s="349">
        <f t="shared" ref="D11:J11" si="3">SUM(D12:D13)</f>
        <v>0</v>
      </c>
      <c r="E11" s="349">
        <f t="shared" si="3"/>
        <v>0</v>
      </c>
      <c r="F11" s="349">
        <f t="shared" si="3"/>
        <v>0</v>
      </c>
      <c r="G11" s="349">
        <f t="shared" si="3"/>
        <v>0</v>
      </c>
      <c r="H11" s="349">
        <f t="shared" si="3"/>
        <v>0</v>
      </c>
      <c r="I11" s="349">
        <f t="shared" si="3"/>
        <v>0</v>
      </c>
      <c r="J11" s="349">
        <f t="shared" si="3"/>
        <v>0</v>
      </c>
      <c r="K11" s="350" t="e">
        <f t="shared" si="1"/>
        <v>#DIV/0!</v>
      </c>
      <c r="L11" s="350" t="e">
        <f t="shared" si="1"/>
        <v>#DIV/0!</v>
      </c>
      <c r="M11" s="350" t="e">
        <f t="shared" si="2"/>
        <v>#DIV/0!</v>
      </c>
    </row>
    <row r="12" spans="1:13" s="351" customFormat="1" ht="12.75">
      <c r="A12" s="352"/>
      <c r="B12" s="353"/>
      <c r="C12" s="354"/>
      <c r="D12" s="354"/>
      <c r="E12" s="354"/>
      <c r="F12" s="354"/>
      <c r="G12" s="354"/>
      <c r="H12" s="354"/>
      <c r="I12" s="354"/>
      <c r="J12" s="354"/>
      <c r="K12" s="354" t="e">
        <f t="shared" si="1"/>
        <v>#DIV/0!</v>
      </c>
      <c r="L12" s="354" t="e">
        <f t="shared" si="1"/>
        <v>#DIV/0!</v>
      </c>
      <c r="M12" s="354" t="e">
        <f t="shared" si="2"/>
        <v>#DIV/0!</v>
      </c>
    </row>
    <row r="13" spans="1:13" s="351" customFormat="1" ht="12.75">
      <c r="A13" s="352"/>
      <c r="B13" s="353"/>
      <c r="C13" s="354"/>
      <c r="D13" s="354"/>
      <c r="E13" s="354"/>
      <c r="F13" s="354"/>
      <c r="G13" s="354"/>
      <c r="H13" s="354"/>
      <c r="I13" s="354"/>
      <c r="J13" s="354"/>
      <c r="K13" s="354" t="e">
        <f t="shared" si="1"/>
        <v>#DIV/0!</v>
      </c>
      <c r="L13" s="354" t="e">
        <f t="shared" si="1"/>
        <v>#DIV/0!</v>
      </c>
      <c r="M13" s="354" t="e">
        <f t="shared" si="2"/>
        <v>#DIV/0!</v>
      </c>
    </row>
    <row r="14" spans="1:13" s="351" customFormat="1" ht="12.75">
      <c r="A14" s="347" t="s">
        <v>1773</v>
      </c>
      <c r="B14" s="348"/>
      <c r="C14" s="349">
        <f>SUM(C15:C16)</f>
        <v>0</v>
      </c>
      <c r="D14" s="349">
        <f t="shared" ref="D14:J14" si="4">SUM(D15:D16)</f>
        <v>0</v>
      </c>
      <c r="E14" s="349">
        <f t="shared" si="4"/>
        <v>0</v>
      </c>
      <c r="F14" s="349">
        <f t="shared" si="4"/>
        <v>0</v>
      </c>
      <c r="G14" s="349">
        <f t="shared" si="4"/>
        <v>0</v>
      </c>
      <c r="H14" s="349">
        <f t="shared" si="4"/>
        <v>0</v>
      </c>
      <c r="I14" s="349">
        <f t="shared" si="4"/>
        <v>0</v>
      </c>
      <c r="J14" s="349">
        <f t="shared" si="4"/>
        <v>0</v>
      </c>
      <c r="K14" s="350" t="e">
        <f t="shared" si="1"/>
        <v>#DIV/0!</v>
      </c>
      <c r="L14" s="350" t="e">
        <f t="shared" si="1"/>
        <v>#DIV/0!</v>
      </c>
      <c r="M14" s="350" t="e">
        <f t="shared" si="2"/>
        <v>#DIV/0!</v>
      </c>
    </row>
    <row r="15" spans="1:13" s="351" customFormat="1" ht="12.75">
      <c r="A15" s="352"/>
      <c r="B15" s="353"/>
      <c r="C15" s="354"/>
      <c r="D15" s="354"/>
      <c r="E15" s="354"/>
      <c r="F15" s="354"/>
      <c r="G15" s="354"/>
      <c r="H15" s="354"/>
      <c r="I15" s="354"/>
      <c r="J15" s="354"/>
      <c r="K15" s="354" t="e">
        <f t="shared" si="1"/>
        <v>#DIV/0!</v>
      </c>
      <c r="L15" s="354" t="e">
        <f t="shared" si="1"/>
        <v>#DIV/0!</v>
      </c>
      <c r="M15" s="354" t="e">
        <f t="shared" si="2"/>
        <v>#DIV/0!</v>
      </c>
    </row>
    <row r="16" spans="1:13" s="351" customFormat="1" ht="12.75">
      <c r="A16" s="352"/>
      <c r="B16" s="353"/>
      <c r="C16" s="354"/>
      <c r="D16" s="354"/>
      <c r="E16" s="354"/>
      <c r="F16" s="354"/>
      <c r="G16" s="354"/>
      <c r="H16" s="354"/>
      <c r="I16" s="354"/>
      <c r="J16" s="354"/>
      <c r="K16" s="354" t="e">
        <f t="shared" si="1"/>
        <v>#DIV/0!</v>
      </c>
      <c r="L16" s="354" t="e">
        <f t="shared" si="1"/>
        <v>#DIV/0!</v>
      </c>
      <c r="M16" s="354" t="e">
        <f t="shared" si="2"/>
        <v>#DIV/0!</v>
      </c>
    </row>
    <row r="17" spans="1:13" s="351" customFormat="1" ht="12.75">
      <c r="A17" s="347" t="s">
        <v>1774</v>
      </c>
      <c r="B17" s="348"/>
      <c r="C17" s="349">
        <f>SUM(C18:C19)</f>
        <v>0</v>
      </c>
      <c r="D17" s="349">
        <f t="shared" ref="D17:J17" si="5">SUM(D18:D19)</f>
        <v>0</v>
      </c>
      <c r="E17" s="349">
        <f t="shared" si="5"/>
        <v>0</v>
      </c>
      <c r="F17" s="349">
        <f t="shared" si="5"/>
        <v>0</v>
      </c>
      <c r="G17" s="349">
        <f t="shared" si="5"/>
        <v>0</v>
      </c>
      <c r="H17" s="349">
        <f t="shared" si="5"/>
        <v>0</v>
      </c>
      <c r="I17" s="349">
        <f t="shared" si="5"/>
        <v>0</v>
      </c>
      <c r="J17" s="349">
        <f t="shared" si="5"/>
        <v>0</v>
      </c>
      <c r="K17" s="350" t="e">
        <f t="shared" si="1"/>
        <v>#DIV/0!</v>
      </c>
      <c r="L17" s="350" t="e">
        <f t="shared" si="1"/>
        <v>#DIV/0!</v>
      </c>
      <c r="M17" s="350" t="e">
        <f t="shared" si="2"/>
        <v>#DIV/0!</v>
      </c>
    </row>
    <row r="18" spans="1:13" s="351" customFormat="1" ht="12.75">
      <c r="A18" s="352"/>
      <c r="B18" s="353"/>
      <c r="C18" s="354"/>
      <c r="D18" s="354"/>
      <c r="E18" s="354"/>
      <c r="F18" s="354"/>
      <c r="G18" s="354"/>
      <c r="H18" s="354"/>
      <c r="I18" s="354"/>
      <c r="J18" s="354"/>
      <c r="K18" s="354" t="e">
        <f t="shared" si="1"/>
        <v>#DIV/0!</v>
      </c>
      <c r="L18" s="354" t="e">
        <f t="shared" si="1"/>
        <v>#DIV/0!</v>
      </c>
      <c r="M18" s="354" t="e">
        <f t="shared" si="2"/>
        <v>#DIV/0!</v>
      </c>
    </row>
    <row r="19" spans="1:13" s="351" customFormat="1" ht="12.75">
      <c r="A19" s="352"/>
      <c r="B19" s="353"/>
      <c r="C19" s="354"/>
      <c r="D19" s="354"/>
      <c r="E19" s="354"/>
      <c r="F19" s="354"/>
      <c r="G19" s="354"/>
      <c r="H19" s="354"/>
      <c r="I19" s="354"/>
      <c r="J19" s="354"/>
      <c r="K19" s="354" t="e">
        <f t="shared" si="1"/>
        <v>#DIV/0!</v>
      </c>
      <c r="L19" s="354" t="e">
        <f t="shared" si="1"/>
        <v>#DIV/0!</v>
      </c>
      <c r="M19" s="354" t="e">
        <f t="shared" si="2"/>
        <v>#DIV/0!</v>
      </c>
    </row>
    <row r="20" spans="1:13" s="351" customFormat="1" ht="12.75">
      <c r="A20" s="347" t="s">
        <v>1775</v>
      </c>
      <c r="B20" s="348"/>
      <c r="C20" s="349">
        <f>SUM(C21:C22)</f>
        <v>0</v>
      </c>
      <c r="D20" s="349">
        <f t="shared" ref="D20:J20" si="6">SUM(D21:D22)</f>
        <v>0</v>
      </c>
      <c r="E20" s="349">
        <f t="shared" si="6"/>
        <v>0</v>
      </c>
      <c r="F20" s="349">
        <f t="shared" si="6"/>
        <v>0</v>
      </c>
      <c r="G20" s="349">
        <f t="shared" si="6"/>
        <v>0</v>
      </c>
      <c r="H20" s="349">
        <f t="shared" si="6"/>
        <v>0</v>
      </c>
      <c r="I20" s="349">
        <f t="shared" si="6"/>
        <v>0</v>
      </c>
      <c r="J20" s="349">
        <f t="shared" si="6"/>
        <v>0</v>
      </c>
      <c r="K20" s="350" t="e">
        <f t="shared" si="1"/>
        <v>#DIV/0!</v>
      </c>
      <c r="L20" s="350" t="e">
        <f t="shared" si="1"/>
        <v>#DIV/0!</v>
      </c>
      <c r="M20" s="350" t="e">
        <f t="shared" si="2"/>
        <v>#DIV/0!</v>
      </c>
    </row>
    <row r="21" spans="1:13" s="351" customFormat="1" ht="12.75">
      <c r="A21" s="352"/>
      <c r="B21" s="353"/>
      <c r="C21" s="354"/>
      <c r="D21" s="354"/>
      <c r="E21" s="354"/>
      <c r="F21" s="354"/>
      <c r="G21" s="354"/>
      <c r="H21" s="354"/>
      <c r="I21" s="354"/>
      <c r="J21" s="354"/>
      <c r="K21" s="354" t="e">
        <f t="shared" si="1"/>
        <v>#DIV/0!</v>
      </c>
      <c r="L21" s="354" t="e">
        <f t="shared" si="1"/>
        <v>#DIV/0!</v>
      </c>
      <c r="M21" s="354" t="e">
        <f t="shared" si="2"/>
        <v>#DIV/0!</v>
      </c>
    </row>
    <row r="22" spans="1:13" s="351" customFormat="1" ht="12.75">
      <c r="A22" s="352"/>
      <c r="B22" s="353"/>
      <c r="C22" s="354"/>
      <c r="D22" s="354"/>
      <c r="E22" s="354"/>
      <c r="F22" s="354"/>
      <c r="G22" s="354"/>
      <c r="H22" s="354"/>
      <c r="I22" s="354"/>
      <c r="J22" s="354"/>
      <c r="K22" s="354" t="e">
        <f t="shared" si="1"/>
        <v>#DIV/0!</v>
      </c>
      <c r="L22" s="354" t="e">
        <f t="shared" si="1"/>
        <v>#DIV/0!</v>
      </c>
      <c r="M22" s="354" t="e">
        <f t="shared" si="2"/>
        <v>#DIV/0!</v>
      </c>
    </row>
    <row r="23" spans="1:13" s="351" customFormat="1" ht="12.75">
      <c r="A23" s="347" t="s">
        <v>1776</v>
      </c>
      <c r="B23" s="348"/>
      <c r="C23" s="349">
        <f>SUM(C24:C25)</f>
        <v>0</v>
      </c>
      <c r="D23" s="349">
        <f t="shared" ref="D23:J23" si="7">SUM(D24:D25)</f>
        <v>0</v>
      </c>
      <c r="E23" s="349">
        <f t="shared" si="7"/>
        <v>0</v>
      </c>
      <c r="F23" s="349">
        <f t="shared" si="7"/>
        <v>0</v>
      </c>
      <c r="G23" s="349">
        <f t="shared" si="7"/>
        <v>0</v>
      </c>
      <c r="H23" s="349">
        <f t="shared" si="7"/>
        <v>0</v>
      </c>
      <c r="I23" s="349">
        <f t="shared" si="7"/>
        <v>0</v>
      </c>
      <c r="J23" s="349">
        <f t="shared" si="7"/>
        <v>0</v>
      </c>
      <c r="K23" s="350" t="e">
        <f t="shared" si="1"/>
        <v>#DIV/0!</v>
      </c>
      <c r="L23" s="350" t="e">
        <f t="shared" si="1"/>
        <v>#DIV/0!</v>
      </c>
      <c r="M23" s="350" t="e">
        <f t="shared" si="2"/>
        <v>#DIV/0!</v>
      </c>
    </row>
    <row r="24" spans="1:13" s="351" customFormat="1" ht="12.75">
      <c r="A24" s="352"/>
      <c r="B24" s="353"/>
      <c r="C24" s="354"/>
      <c r="D24" s="354"/>
      <c r="E24" s="354"/>
      <c r="F24" s="354"/>
      <c r="G24" s="354"/>
      <c r="H24" s="354"/>
      <c r="I24" s="354"/>
      <c r="J24" s="354"/>
      <c r="K24" s="354" t="e">
        <f t="shared" si="1"/>
        <v>#DIV/0!</v>
      </c>
      <c r="L24" s="354" t="e">
        <f t="shared" si="1"/>
        <v>#DIV/0!</v>
      </c>
      <c r="M24" s="354" t="e">
        <f t="shared" si="2"/>
        <v>#DIV/0!</v>
      </c>
    </row>
    <row r="25" spans="1:13" s="351" customFormat="1" ht="12.75">
      <c r="A25" s="352"/>
      <c r="B25" s="353"/>
      <c r="C25" s="354"/>
      <c r="D25" s="354"/>
      <c r="E25" s="354"/>
      <c r="F25" s="354"/>
      <c r="G25" s="354"/>
      <c r="H25" s="354"/>
      <c r="I25" s="354"/>
      <c r="J25" s="354"/>
      <c r="K25" s="354" t="e">
        <f t="shared" si="1"/>
        <v>#DIV/0!</v>
      </c>
      <c r="L25" s="354" t="e">
        <f t="shared" si="1"/>
        <v>#DIV/0!</v>
      </c>
      <c r="M25" s="354" t="e">
        <f t="shared" si="2"/>
        <v>#DIV/0!</v>
      </c>
    </row>
    <row r="26" spans="1:13" s="351" customFormat="1" ht="12.75">
      <c r="A26" s="347" t="s">
        <v>1777</v>
      </c>
      <c r="B26" s="348"/>
      <c r="C26" s="349">
        <f>SUM(C27:C28)</f>
        <v>0</v>
      </c>
      <c r="D26" s="349">
        <f t="shared" ref="D26:J26" si="8">SUM(D27:D28)</f>
        <v>0</v>
      </c>
      <c r="E26" s="349">
        <f t="shared" si="8"/>
        <v>0</v>
      </c>
      <c r="F26" s="349">
        <f t="shared" si="8"/>
        <v>0</v>
      </c>
      <c r="G26" s="349">
        <f t="shared" si="8"/>
        <v>0</v>
      </c>
      <c r="H26" s="349">
        <f t="shared" si="8"/>
        <v>0</v>
      </c>
      <c r="I26" s="349">
        <f t="shared" si="8"/>
        <v>0</v>
      </c>
      <c r="J26" s="349">
        <f t="shared" si="8"/>
        <v>0</v>
      </c>
      <c r="K26" s="350" t="e">
        <f t="shared" si="1"/>
        <v>#DIV/0!</v>
      </c>
      <c r="L26" s="350" t="e">
        <f t="shared" si="1"/>
        <v>#DIV/0!</v>
      </c>
      <c r="M26" s="350" t="e">
        <f t="shared" si="2"/>
        <v>#DIV/0!</v>
      </c>
    </row>
    <row r="27" spans="1:13" s="351" customFormat="1" ht="12.75">
      <c r="A27" s="352"/>
      <c r="B27" s="353"/>
      <c r="C27" s="354"/>
      <c r="D27" s="354"/>
      <c r="E27" s="354"/>
      <c r="F27" s="354"/>
      <c r="G27" s="354"/>
      <c r="H27" s="354"/>
      <c r="I27" s="354"/>
      <c r="J27" s="354"/>
      <c r="K27" s="354" t="e">
        <f t="shared" si="1"/>
        <v>#DIV/0!</v>
      </c>
      <c r="L27" s="354" t="e">
        <f t="shared" si="1"/>
        <v>#DIV/0!</v>
      </c>
      <c r="M27" s="354" t="e">
        <f t="shared" si="2"/>
        <v>#DIV/0!</v>
      </c>
    </row>
    <row r="28" spans="1:13" s="351" customFormat="1" ht="12.75">
      <c r="A28" s="352"/>
      <c r="B28" s="353"/>
      <c r="C28" s="354"/>
      <c r="D28" s="354"/>
      <c r="E28" s="354"/>
      <c r="F28" s="354"/>
      <c r="G28" s="354"/>
      <c r="H28" s="354"/>
      <c r="I28" s="354"/>
      <c r="J28" s="354"/>
      <c r="K28" s="354" t="e">
        <f t="shared" si="1"/>
        <v>#DIV/0!</v>
      </c>
      <c r="L28" s="354" t="e">
        <f t="shared" si="1"/>
        <v>#DIV/0!</v>
      </c>
      <c r="M28" s="354" t="e">
        <f t="shared" si="2"/>
        <v>#DIV/0!</v>
      </c>
    </row>
    <row r="29" spans="1:13" s="351" customFormat="1" ht="12" customHeight="1">
      <c r="A29" s="350" t="s">
        <v>1778</v>
      </c>
      <c r="B29" s="347"/>
      <c r="C29" s="349">
        <f>SUM(C30:C31)</f>
        <v>0</v>
      </c>
      <c r="D29" s="349">
        <f t="shared" ref="D29:J29" si="9">SUM(D30:D31)</f>
        <v>0</v>
      </c>
      <c r="E29" s="349">
        <f t="shared" si="9"/>
        <v>0</v>
      </c>
      <c r="F29" s="349">
        <f t="shared" si="9"/>
        <v>0</v>
      </c>
      <c r="G29" s="349">
        <f t="shared" si="9"/>
        <v>0</v>
      </c>
      <c r="H29" s="349">
        <f t="shared" si="9"/>
        <v>0</v>
      </c>
      <c r="I29" s="349">
        <f t="shared" si="9"/>
        <v>0</v>
      </c>
      <c r="J29" s="349">
        <f t="shared" si="9"/>
        <v>0</v>
      </c>
      <c r="K29" s="350" t="e">
        <f t="shared" si="1"/>
        <v>#DIV/0!</v>
      </c>
      <c r="L29" s="350" t="e">
        <f t="shared" si="1"/>
        <v>#DIV/0!</v>
      </c>
      <c r="M29" s="350" t="e">
        <f t="shared" si="2"/>
        <v>#DIV/0!</v>
      </c>
    </row>
    <row r="30" spans="1:13" s="351" customFormat="1" ht="12" customHeight="1">
      <c r="A30" s="352"/>
      <c r="B30" s="352"/>
      <c r="C30" s="354"/>
      <c r="D30" s="354"/>
      <c r="E30" s="354"/>
      <c r="F30" s="354"/>
      <c r="G30" s="354"/>
      <c r="H30" s="354"/>
      <c r="I30" s="354"/>
      <c r="J30" s="354"/>
      <c r="K30" s="354" t="e">
        <f t="shared" si="1"/>
        <v>#DIV/0!</v>
      </c>
      <c r="L30" s="354" t="e">
        <f t="shared" si="1"/>
        <v>#DIV/0!</v>
      </c>
      <c r="M30" s="354" t="e">
        <f t="shared" si="2"/>
        <v>#DIV/0!</v>
      </c>
    </row>
    <row r="31" spans="1:13" s="351" customFormat="1" ht="12" customHeight="1">
      <c r="A31" s="352"/>
      <c r="B31" s="352"/>
      <c r="C31" s="354"/>
      <c r="D31" s="354"/>
      <c r="E31" s="354"/>
      <c r="F31" s="354"/>
      <c r="G31" s="354"/>
      <c r="H31" s="354"/>
      <c r="I31" s="354"/>
      <c r="J31" s="354"/>
      <c r="K31" s="354" t="e">
        <f t="shared" si="1"/>
        <v>#DIV/0!</v>
      </c>
      <c r="L31" s="354" t="e">
        <f t="shared" si="1"/>
        <v>#DIV/0!</v>
      </c>
      <c r="M31" s="354" t="e">
        <f t="shared" si="2"/>
        <v>#DIV/0!</v>
      </c>
    </row>
    <row r="32" spans="1:13" s="351" customFormat="1" ht="12" customHeight="1">
      <c r="A32" s="350" t="s">
        <v>1779</v>
      </c>
      <c r="B32" s="347"/>
      <c r="C32" s="349">
        <f>SUM(C33:C34)</f>
        <v>0</v>
      </c>
      <c r="D32" s="349">
        <f t="shared" ref="D32:J32" si="10">SUM(D33:D34)</f>
        <v>0</v>
      </c>
      <c r="E32" s="349">
        <f t="shared" si="10"/>
        <v>0</v>
      </c>
      <c r="F32" s="349">
        <f t="shared" si="10"/>
        <v>0</v>
      </c>
      <c r="G32" s="349">
        <f t="shared" si="10"/>
        <v>0</v>
      </c>
      <c r="H32" s="349">
        <f t="shared" si="10"/>
        <v>0</v>
      </c>
      <c r="I32" s="349">
        <f t="shared" si="10"/>
        <v>0</v>
      </c>
      <c r="J32" s="349">
        <f t="shared" si="10"/>
        <v>0</v>
      </c>
      <c r="K32" s="350" t="e">
        <f t="shared" si="1"/>
        <v>#DIV/0!</v>
      </c>
      <c r="L32" s="350" t="e">
        <f t="shared" si="1"/>
        <v>#DIV/0!</v>
      </c>
      <c r="M32" s="350" t="e">
        <f t="shared" si="2"/>
        <v>#DIV/0!</v>
      </c>
    </row>
    <row r="33" spans="1:13" s="351" customFormat="1" ht="12" customHeight="1">
      <c r="A33" s="352"/>
      <c r="B33" s="352"/>
      <c r="C33" s="354"/>
      <c r="D33" s="354"/>
      <c r="E33" s="354"/>
      <c r="F33" s="354"/>
      <c r="G33" s="354"/>
      <c r="H33" s="354"/>
      <c r="I33" s="354"/>
      <c r="J33" s="354"/>
      <c r="K33" s="354" t="e">
        <f t="shared" si="1"/>
        <v>#DIV/0!</v>
      </c>
      <c r="L33" s="354" t="e">
        <f t="shared" si="1"/>
        <v>#DIV/0!</v>
      </c>
      <c r="M33" s="354" t="e">
        <f t="shared" si="2"/>
        <v>#DIV/0!</v>
      </c>
    </row>
    <row r="34" spans="1:13" s="355" customFormat="1" ht="12" customHeight="1">
      <c r="A34" s="352"/>
      <c r="B34" s="352"/>
      <c r="C34" s="354"/>
      <c r="D34" s="354"/>
      <c r="E34" s="354"/>
      <c r="F34" s="354"/>
      <c r="G34" s="354"/>
      <c r="H34" s="354"/>
      <c r="I34" s="354"/>
      <c r="J34" s="354"/>
      <c r="K34" s="354" t="e">
        <f t="shared" si="1"/>
        <v>#DIV/0!</v>
      </c>
      <c r="L34" s="354" t="e">
        <f t="shared" si="1"/>
        <v>#DIV/0!</v>
      </c>
      <c r="M34" s="354" t="e">
        <f t="shared" si="2"/>
        <v>#DIV/0!</v>
      </c>
    </row>
    <row r="35" spans="1:13" s="351" customFormat="1" ht="12" customHeight="1">
      <c r="A35" s="350" t="s">
        <v>1780</v>
      </c>
      <c r="B35" s="347"/>
      <c r="C35" s="349">
        <f>SUM(C36:C37)</f>
        <v>0</v>
      </c>
      <c r="D35" s="349">
        <f t="shared" ref="D35:J35" si="11">SUM(D36:D37)</f>
        <v>0</v>
      </c>
      <c r="E35" s="349">
        <f t="shared" si="11"/>
        <v>0</v>
      </c>
      <c r="F35" s="349">
        <f t="shared" si="11"/>
        <v>0</v>
      </c>
      <c r="G35" s="349">
        <f t="shared" si="11"/>
        <v>0</v>
      </c>
      <c r="H35" s="349">
        <f t="shared" si="11"/>
        <v>0</v>
      </c>
      <c r="I35" s="349">
        <f t="shared" si="11"/>
        <v>0</v>
      </c>
      <c r="J35" s="349">
        <f t="shared" si="11"/>
        <v>0</v>
      </c>
      <c r="K35" s="350" t="e">
        <f t="shared" si="1"/>
        <v>#DIV/0!</v>
      </c>
      <c r="L35" s="350" t="e">
        <f t="shared" si="1"/>
        <v>#DIV/0!</v>
      </c>
      <c r="M35" s="350" t="e">
        <f t="shared" si="2"/>
        <v>#DIV/0!</v>
      </c>
    </row>
    <row r="36" spans="1:13" s="351" customFormat="1" ht="12" customHeight="1">
      <c r="A36" s="352"/>
      <c r="B36" s="352"/>
      <c r="C36" s="354"/>
      <c r="D36" s="354"/>
      <c r="E36" s="354"/>
      <c r="F36" s="354"/>
      <c r="G36" s="354"/>
      <c r="H36" s="354"/>
      <c r="I36" s="354"/>
      <c r="J36" s="354"/>
      <c r="K36" s="354" t="e">
        <f t="shared" si="1"/>
        <v>#DIV/0!</v>
      </c>
      <c r="L36" s="354" t="e">
        <f t="shared" si="1"/>
        <v>#DIV/0!</v>
      </c>
      <c r="M36" s="354" t="e">
        <f t="shared" si="2"/>
        <v>#DIV/0!</v>
      </c>
    </row>
    <row r="37" spans="1:13" s="351" customFormat="1" ht="12.75">
      <c r="A37" s="352"/>
      <c r="B37" s="353"/>
      <c r="C37" s="354"/>
      <c r="D37" s="354"/>
      <c r="E37" s="354"/>
      <c r="F37" s="354"/>
      <c r="G37" s="354"/>
      <c r="H37" s="354"/>
      <c r="I37" s="354"/>
      <c r="J37" s="354"/>
      <c r="K37" s="354" t="e">
        <f t="shared" si="1"/>
        <v>#DIV/0!</v>
      </c>
      <c r="L37" s="354" t="e">
        <f t="shared" si="1"/>
        <v>#DIV/0!</v>
      </c>
      <c r="M37" s="354" t="e">
        <f t="shared" si="2"/>
        <v>#DIV/0!</v>
      </c>
    </row>
    <row r="38" spans="1:13" s="351" customFormat="1" ht="12" customHeight="1">
      <c r="A38" s="350" t="s">
        <v>1781</v>
      </c>
      <c r="B38" s="347"/>
      <c r="C38" s="349">
        <f>SUM(C39:C40)</f>
        <v>0</v>
      </c>
      <c r="D38" s="349">
        <f t="shared" ref="D38:J38" si="12">SUM(D39:D40)</f>
        <v>0</v>
      </c>
      <c r="E38" s="349">
        <f t="shared" si="12"/>
        <v>0</v>
      </c>
      <c r="F38" s="349">
        <f t="shared" si="12"/>
        <v>0</v>
      </c>
      <c r="G38" s="349">
        <f t="shared" si="12"/>
        <v>0</v>
      </c>
      <c r="H38" s="349">
        <f t="shared" si="12"/>
        <v>0</v>
      </c>
      <c r="I38" s="349">
        <f t="shared" si="12"/>
        <v>0</v>
      </c>
      <c r="J38" s="349">
        <f t="shared" si="12"/>
        <v>0</v>
      </c>
      <c r="K38" s="350" t="e">
        <f t="shared" si="1"/>
        <v>#DIV/0!</v>
      </c>
      <c r="L38" s="350" t="e">
        <f t="shared" si="1"/>
        <v>#DIV/0!</v>
      </c>
      <c r="M38" s="350" t="e">
        <f t="shared" si="2"/>
        <v>#DIV/0!</v>
      </c>
    </row>
    <row r="39" spans="1:13" s="351" customFormat="1" ht="12" customHeight="1">
      <c r="A39" s="352"/>
      <c r="B39" s="352"/>
      <c r="C39" s="354"/>
      <c r="D39" s="354"/>
      <c r="E39" s="354"/>
      <c r="F39" s="354"/>
      <c r="G39" s="354"/>
      <c r="H39" s="354"/>
      <c r="I39" s="354"/>
      <c r="J39" s="354"/>
      <c r="K39" s="354" t="e">
        <f t="shared" si="1"/>
        <v>#DIV/0!</v>
      </c>
      <c r="L39" s="354" t="e">
        <f t="shared" si="1"/>
        <v>#DIV/0!</v>
      </c>
      <c r="M39" s="354" t="e">
        <f t="shared" si="2"/>
        <v>#DIV/0!</v>
      </c>
    </row>
    <row r="40" spans="1:13" s="351" customFormat="1" ht="12.75">
      <c r="A40" s="352"/>
      <c r="B40" s="353"/>
      <c r="C40" s="354"/>
      <c r="D40" s="354"/>
      <c r="E40" s="354"/>
      <c r="F40" s="354"/>
      <c r="G40" s="354"/>
      <c r="H40" s="354"/>
      <c r="I40" s="354"/>
      <c r="J40" s="354"/>
      <c r="K40" s="354" t="e">
        <f t="shared" si="1"/>
        <v>#DIV/0!</v>
      </c>
      <c r="L40" s="354" t="e">
        <f t="shared" si="1"/>
        <v>#DIV/0!</v>
      </c>
      <c r="M40" s="354" t="e">
        <f t="shared" si="2"/>
        <v>#DIV/0!</v>
      </c>
    </row>
    <row r="41" spans="1:13" s="351" customFormat="1" ht="12" customHeight="1">
      <c r="A41" s="350" t="s">
        <v>1782</v>
      </c>
      <c r="B41" s="347"/>
      <c r="C41" s="349">
        <f>SUM(C42:C43)</f>
        <v>0</v>
      </c>
      <c r="D41" s="349">
        <f t="shared" ref="D41:J41" si="13">SUM(D42:D43)</f>
        <v>0</v>
      </c>
      <c r="E41" s="349">
        <f t="shared" si="13"/>
        <v>0</v>
      </c>
      <c r="F41" s="349">
        <f t="shared" si="13"/>
        <v>0</v>
      </c>
      <c r="G41" s="349">
        <f t="shared" si="13"/>
        <v>0</v>
      </c>
      <c r="H41" s="349">
        <f t="shared" si="13"/>
        <v>0</v>
      </c>
      <c r="I41" s="349">
        <f t="shared" si="13"/>
        <v>0</v>
      </c>
      <c r="J41" s="349">
        <f t="shared" si="13"/>
        <v>0</v>
      </c>
      <c r="K41" s="350" t="e">
        <f>G41/C41*100</f>
        <v>#DIV/0!</v>
      </c>
      <c r="L41" s="350" t="e">
        <f t="shared" ref="L41:L44" si="14">H41/D41*100</f>
        <v>#DIV/0!</v>
      </c>
      <c r="M41" s="350" t="e">
        <f t="shared" si="2"/>
        <v>#DIV/0!</v>
      </c>
    </row>
    <row r="42" spans="1:13" s="351" customFormat="1" ht="12.75">
      <c r="A42" s="352"/>
      <c r="B42" s="352"/>
      <c r="C42" s="354"/>
      <c r="D42" s="354"/>
      <c r="E42" s="354"/>
      <c r="F42" s="354"/>
      <c r="G42" s="354"/>
      <c r="H42" s="354"/>
      <c r="I42" s="354"/>
      <c r="J42" s="354"/>
      <c r="K42" s="354" t="e">
        <f t="shared" ref="K42:K44" si="15">G42/C42*100</f>
        <v>#DIV/0!</v>
      </c>
      <c r="L42" s="354" t="e">
        <f t="shared" si="14"/>
        <v>#DIV/0!</v>
      </c>
      <c r="M42" s="354" t="e">
        <f t="shared" si="2"/>
        <v>#DIV/0!</v>
      </c>
    </row>
    <row r="43" spans="1:13" s="351" customFormat="1" ht="12.75">
      <c r="A43" s="352"/>
      <c r="B43" s="352"/>
      <c r="C43" s="354"/>
      <c r="D43" s="354"/>
      <c r="E43" s="354"/>
      <c r="F43" s="354"/>
      <c r="G43" s="354"/>
      <c r="H43" s="354"/>
      <c r="I43" s="354"/>
      <c r="J43" s="354"/>
      <c r="K43" s="354" t="e">
        <f t="shared" si="15"/>
        <v>#DIV/0!</v>
      </c>
      <c r="L43" s="354" t="e">
        <f t="shared" si="14"/>
        <v>#DIV/0!</v>
      </c>
      <c r="M43" s="354" t="e">
        <f t="shared" si="2"/>
        <v>#DIV/0!</v>
      </c>
    </row>
    <row r="44" spans="1:13" s="351" customFormat="1" ht="12.75">
      <c r="A44" s="933" t="s">
        <v>127</v>
      </c>
      <c r="B44" s="934"/>
      <c r="C44" s="356">
        <f>SUM(C8+C11+C14+C17+C20+C23+C26+C29+C32+C35+C38+C41)</f>
        <v>0</v>
      </c>
      <c r="D44" s="356">
        <f t="shared" ref="D44:J44" si="16">SUM(D8+D11+D14+D17+D20+D23+D26+D29+D32+D35+D38+D41)</f>
        <v>0</v>
      </c>
      <c r="E44" s="356"/>
      <c r="F44" s="356">
        <f t="shared" si="16"/>
        <v>0</v>
      </c>
      <c r="G44" s="349">
        <f t="shared" si="16"/>
        <v>0</v>
      </c>
      <c r="H44" s="349">
        <f t="shared" si="16"/>
        <v>0</v>
      </c>
      <c r="I44" s="349"/>
      <c r="J44" s="349">
        <f t="shared" si="16"/>
        <v>0</v>
      </c>
      <c r="K44" s="349" t="e">
        <f t="shared" si="15"/>
        <v>#DIV/0!</v>
      </c>
      <c r="L44" s="349" t="e">
        <f t="shared" si="14"/>
        <v>#DIV/0!</v>
      </c>
      <c r="M44" s="349" t="e">
        <f t="shared" si="2"/>
        <v>#DIV/0!</v>
      </c>
    </row>
    <row r="45" spans="1:13" s="351" customFormat="1"/>
    <row r="46" spans="1:13" s="351" customFormat="1"/>
    <row r="47" spans="1:13" s="351" customFormat="1"/>
    <row r="48" spans="1:13" s="351" customFormat="1"/>
  </sheetData>
  <mergeCells count="6">
    <mergeCell ref="A44:B44"/>
    <mergeCell ref="K6:M6"/>
    <mergeCell ref="C6:F6"/>
    <mergeCell ref="G6:J6"/>
    <mergeCell ref="A6:A7"/>
    <mergeCell ref="B6:B7"/>
  </mergeCells>
  <pageMargins left="0.23622047244094499" right="0.23622047244094499" top="0.35433070866141703" bottom="0.35433070866141703" header="0.31496062992126" footer="0.31496062992126"/>
  <pageSetup paperSize="9" scale="85" fitToHeight="0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17"/>
  <sheetViews>
    <sheetView zoomScaleNormal="100" workbookViewId="0">
      <selection activeCell="M17" sqref="M17"/>
    </sheetView>
  </sheetViews>
  <sheetFormatPr defaultColWidth="9.140625" defaultRowHeight="11.25"/>
  <cols>
    <col min="1" max="1" width="5.42578125" style="16" customWidth="1"/>
    <col min="2" max="2" width="40" style="16" customWidth="1"/>
    <col min="3" max="3" width="12.7109375" style="16" customWidth="1"/>
    <col min="4" max="4" width="12.5703125" style="16" customWidth="1"/>
    <col min="5" max="16384" width="9.140625" style="16"/>
  </cols>
  <sheetData>
    <row r="1" spans="1:7" s="15" customFormat="1" ht="15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7" s="15" customFormat="1" ht="15.75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7" s="15" customFormat="1" ht="15.75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7" ht="14.25">
      <c r="A4" s="1"/>
      <c r="B4" s="2" t="s">
        <v>1783</v>
      </c>
      <c r="C4" s="7" t="s">
        <v>46</v>
      </c>
      <c r="D4" s="8"/>
      <c r="E4" s="8"/>
      <c r="F4" s="8"/>
      <c r="G4" s="9"/>
    </row>
    <row r="5" spans="1:7" ht="15.75">
      <c r="A5" s="17"/>
      <c r="B5" s="18"/>
      <c r="C5" s="11"/>
      <c r="D5" s="19"/>
    </row>
    <row r="6" spans="1:7" ht="12.75" customHeight="1">
      <c r="A6" s="806" t="s">
        <v>192</v>
      </c>
      <c r="B6" s="932" t="s">
        <v>1784</v>
      </c>
      <c r="C6" s="873" t="s">
        <v>1734</v>
      </c>
      <c r="D6" s="873"/>
      <c r="E6" s="873"/>
    </row>
    <row r="7" spans="1:7" ht="24">
      <c r="A7" s="806"/>
      <c r="B7" s="932"/>
      <c r="C7" s="188" t="s">
        <v>1856</v>
      </c>
      <c r="D7" s="20" t="s">
        <v>1855</v>
      </c>
      <c r="E7" s="364" t="s">
        <v>1836</v>
      </c>
    </row>
    <row r="8" spans="1:7" s="346" customFormat="1">
      <c r="A8" s="358" t="s">
        <v>1785</v>
      </c>
      <c r="B8" s="359" t="s">
        <v>1786</v>
      </c>
      <c r="C8" s="358"/>
      <c r="D8" s="360"/>
      <c r="E8" s="555"/>
    </row>
    <row r="9" spans="1:7" s="346" customFormat="1">
      <c r="A9" s="358" t="s">
        <v>1787</v>
      </c>
      <c r="B9" s="359" t="s">
        <v>1788</v>
      </c>
      <c r="C9" s="358"/>
      <c r="D9" s="358"/>
      <c r="E9" s="556"/>
    </row>
    <row r="10" spans="1:7" s="373" customFormat="1" ht="22.5">
      <c r="A10" s="358" t="s">
        <v>1789</v>
      </c>
      <c r="B10" s="359" t="s">
        <v>1790</v>
      </c>
      <c r="C10" s="557">
        <v>2158305.2599999998</v>
      </c>
      <c r="D10" s="557">
        <v>1875000</v>
      </c>
      <c r="E10" s="553">
        <f t="shared" ref="E10:E16" si="0">D10/C10*100</f>
        <v>86.873716834661295</v>
      </c>
    </row>
    <row r="11" spans="1:7" s="346" customFormat="1">
      <c r="A11" s="358" t="s">
        <v>1791</v>
      </c>
      <c r="B11" s="361" t="s">
        <v>1792</v>
      </c>
      <c r="C11" s="557"/>
      <c r="D11" s="557"/>
      <c r="E11" s="553"/>
    </row>
    <row r="12" spans="1:7" s="345" customFormat="1" ht="15.75">
      <c r="A12" s="358" t="s">
        <v>1793</v>
      </c>
      <c r="B12" s="359" t="s">
        <v>1794</v>
      </c>
      <c r="C12" s="557"/>
      <c r="D12" s="557"/>
      <c r="E12" s="553"/>
    </row>
    <row r="13" spans="1:7" s="345" customFormat="1" ht="15.75">
      <c r="A13" s="358" t="s">
        <v>1839</v>
      </c>
      <c r="B13" s="359" t="s">
        <v>1840</v>
      </c>
      <c r="C13" s="557"/>
      <c r="D13" s="557"/>
      <c r="E13" s="553"/>
    </row>
    <row r="14" spans="1:7" s="345" customFormat="1" ht="23.25">
      <c r="A14" s="362" t="s">
        <v>1795</v>
      </c>
      <c r="B14" s="359" t="s">
        <v>1796</v>
      </c>
      <c r="C14" s="557">
        <v>787063.74</v>
      </c>
      <c r="D14" s="557">
        <v>791000</v>
      </c>
      <c r="E14" s="553">
        <f t="shared" si="0"/>
        <v>100.50011959641287</v>
      </c>
    </row>
    <row r="15" spans="1:7" s="345" customFormat="1" ht="23.25">
      <c r="A15" s="358" t="s">
        <v>1797</v>
      </c>
      <c r="B15" s="359" t="s">
        <v>1798</v>
      </c>
      <c r="C15" s="557">
        <v>409405.76</v>
      </c>
      <c r="D15" s="557">
        <v>500000</v>
      </c>
      <c r="E15" s="553">
        <f t="shared" si="0"/>
        <v>122.1282279956198</v>
      </c>
    </row>
    <row r="16" spans="1:7" s="346" customFormat="1" ht="22.5">
      <c r="A16" s="358" t="s">
        <v>21</v>
      </c>
      <c r="B16" s="363" t="s">
        <v>1799</v>
      </c>
      <c r="C16" s="558">
        <f>SUM(C8:C10,C13:C15)</f>
        <v>3354774.76</v>
      </c>
      <c r="D16" s="558">
        <f>SUM(D8:D10,D13:D15)</f>
        <v>3166000</v>
      </c>
      <c r="E16" s="554">
        <f t="shared" si="0"/>
        <v>94.372952776120215</v>
      </c>
    </row>
    <row r="17" spans="1:1" s="346" customFormat="1">
      <c r="A17" s="346" t="s">
        <v>2161</v>
      </c>
    </row>
  </sheetData>
  <mergeCells count="3">
    <mergeCell ref="A6:A7"/>
    <mergeCell ref="B6:B7"/>
    <mergeCell ref="C6:E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7"/>
  <sheetViews>
    <sheetView view="pageBreakPreview" topLeftCell="A19" zoomScaleNormal="100" zoomScaleSheetLayoutView="100" workbookViewId="0">
      <selection activeCell="C7" sqref="C7"/>
    </sheetView>
  </sheetViews>
  <sheetFormatPr defaultRowHeight="12.75"/>
  <cols>
    <col min="1" max="1" width="8.85546875" style="376" customWidth="1"/>
    <col min="2" max="2" width="53" style="376" customWidth="1"/>
    <col min="3" max="3" width="9.42578125" style="376" bestFit="1" customWidth="1"/>
    <col min="4" max="4" width="11.5703125" style="376" customWidth="1"/>
    <col min="5" max="6" width="11.7109375" style="376" customWidth="1"/>
    <col min="7" max="7" width="9.42578125" style="376" customWidth="1"/>
    <col min="8" max="8" width="9.42578125" style="375" customWidth="1"/>
    <col min="9" max="9" width="12.42578125" style="375" customWidth="1"/>
    <col min="10" max="16384" width="9.140625" style="375"/>
  </cols>
  <sheetData>
    <row r="1" spans="1:9" ht="15.75">
      <c r="A1" s="381"/>
      <c r="B1" s="382" t="s">
        <v>51</v>
      </c>
      <c r="C1" s="145" t="str">
        <f>[1]Kadar.ode.!C1</f>
        <v>Унети назив здравствене установе</v>
      </c>
      <c r="D1" s="146"/>
      <c r="E1" s="146"/>
      <c r="F1" s="147"/>
      <c r="G1" s="374"/>
    </row>
    <row r="2" spans="1:9" ht="15.75">
      <c r="A2" s="381"/>
      <c r="B2" s="382" t="s">
        <v>52</v>
      </c>
      <c r="C2" s="145" t="str">
        <f>[1]Kadar.ode.!C2</f>
        <v>Унети матични број здравствене установе</v>
      </c>
      <c r="D2" s="146"/>
      <c r="E2" s="146"/>
      <c r="F2" s="147"/>
      <c r="G2" s="374"/>
    </row>
    <row r="3" spans="1:9" ht="15.75">
      <c r="A3" s="381"/>
      <c r="B3" s="382" t="s">
        <v>53</v>
      </c>
      <c r="C3" s="145" t="str">
        <f>Kadar.ode.!C3</f>
        <v>01.01.2023.</v>
      </c>
      <c r="D3" s="146"/>
      <c r="E3" s="146"/>
      <c r="F3" s="147"/>
      <c r="G3" s="374"/>
    </row>
    <row r="4" spans="1:9" ht="15.75">
      <c r="A4" s="381"/>
      <c r="B4" s="382" t="s">
        <v>1800</v>
      </c>
      <c r="C4" s="149" t="s">
        <v>48</v>
      </c>
      <c r="D4" s="150"/>
      <c r="E4" s="150"/>
      <c r="F4" s="151"/>
      <c r="G4" s="374"/>
    </row>
    <row r="5" spans="1:9" ht="15.75">
      <c r="A5" s="374"/>
      <c r="B5" s="375"/>
      <c r="C5" s="375"/>
      <c r="D5" s="375"/>
    </row>
    <row r="6" spans="1:9" ht="93.75" customHeight="1">
      <c r="A6" s="377" t="s">
        <v>1622</v>
      </c>
      <c r="B6" s="377" t="s">
        <v>1801</v>
      </c>
      <c r="C6" s="394" t="s">
        <v>1845</v>
      </c>
      <c r="D6" s="394" t="s">
        <v>1857</v>
      </c>
      <c r="E6" s="394" t="s">
        <v>1858</v>
      </c>
      <c r="F6" s="188" t="s">
        <v>1859</v>
      </c>
      <c r="G6" s="188" t="s">
        <v>1860</v>
      </c>
      <c r="H6" s="188" t="s">
        <v>1861</v>
      </c>
      <c r="I6" s="188" t="s">
        <v>1862</v>
      </c>
    </row>
    <row r="7" spans="1:9">
      <c r="A7" s="378" t="s">
        <v>1802</v>
      </c>
      <c r="B7" s="378"/>
      <c r="C7" s="377"/>
      <c r="D7" s="377"/>
      <c r="E7" s="377"/>
      <c r="F7" s="379"/>
      <c r="G7" s="379"/>
      <c r="H7" s="379"/>
      <c r="I7" s="380"/>
    </row>
    <row r="8" spans="1:9">
      <c r="A8" s="379"/>
      <c r="B8" s="377"/>
      <c r="C8" s="377"/>
      <c r="D8" s="377"/>
      <c r="E8" s="377"/>
      <c r="F8" s="379"/>
      <c r="G8" s="379"/>
      <c r="H8" s="379"/>
      <c r="I8" s="380"/>
    </row>
    <row r="9" spans="1:9">
      <c r="A9" s="378" t="s">
        <v>1803</v>
      </c>
      <c r="B9" s="378"/>
      <c r="C9" s="377"/>
      <c r="D9" s="377"/>
      <c r="E9" s="377"/>
      <c r="F9" s="379"/>
      <c r="G9" s="379"/>
      <c r="H9" s="379"/>
      <c r="I9" s="380"/>
    </row>
    <row r="10" spans="1:9">
      <c r="A10" s="379"/>
      <c r="B10" s="377"/>
      <c r="C10" s="377"/>
      <c r="D10" s="377"/>
      <c r="E10" s="377"/>
      <c r="F10" s="379"/>
      <c r="G10" s="379"/>
      <c r="H10" s="379"/>
      <c r="I10" s="380"/>
    </row>
    <row r="11" spans="1:9">
      <c r="A11" s="378" t="s">
        <v>1804</v>
      </c>
      <c r="B11" s="378"/>
      <c r="C11" s="377"/>
      <c r="D11" s="377"/>
      <c r="E11" s="377"/>
      <c r="F11" s="379"/>
      <c r="G11" s="379"/>
      <c r="H11" s="379"/>
      <c r="I11" s="380"/>
    </row>
    <row r="12" spans="1:9">
      <c r="A12" s="379"/>
      <c r="B12" s="377"/>
      <c r="C12" s="377"/>
      <c r="D12" s="377"/>
      <c r="E12" s="377"/>
      <c r="F12" s="379"/>
      <c r="G12" s="379"/>
      <c r="H12" s="379"/>
      <c r="I12" s="380"/>
    </row>
    <row r="13" spans="1:9">
      <c r="A13" s="379"/>
      <c r="B13" s="377"/>
      <c r="C13" s="377"/>
      <c r="D13" s="377"/>
      <c r="E13" s="377"/>
      <c r="F13" s="379"/>
      <c r="G13" s="379"/>
      <c r="H13" s="379"/>
      <c r="I13" s="380"/>
    </row>
    <row r="14" spans="1:9">
      <c r="A14" s="378" t="s">
        <v>1805</v>
      </c>
      <c r="B14" s="378"/>
      <c r="C14" s="377">
        <f>SUM(C15,C18)</f>
        <v>0</v>
      </c>
      <c r="D14" s="377">
        <f t="shared" ref="D14:H14" si="0">SUM(D15,D18)</f>
        <v>0</v>
      </c>
      <c r="E14" s="377">
        <f t="shared" si="0"/>
        <v>0</v>
      </c>
      <c r="F14" s="379">
        <f t="shared" si="0"/>
        <v>0</v>
      </c>
      <c r="G14" s="379">
        <f t="shared" si="0"/>
        <v>0</v>
      </c>
      <c r="H14" s="379">
        <f t="shared" si="0"/>
        <v>0</v>
      </c>
      <c r="I14" s="380"/>
    </row>
    <row r="15" spans="1:9">
      <c r="A15" s="383" t="s">
        <v>1806</v>
      </c>
      <c r="B15" s="377"/>
      <c r="C15" s="377"/>
      <c r="D15" s="377"/>
      <c r="E15" s="377"/>
      <c r="F15" s="379"/>
      <c r="G15" s="379"/>
      <c r="H15" s="379"/>
      <c r="I15" s="380"/>
    </row>
    <row r="16" spans="1:9">
      <c r="A16" s="383"/>
      <c r="B16" s="377"/>
      <c r="C16" s="377"/>
      <c r="D16" s="377"/>
      <c r="E16" s="377"/>
      <c r="F16" s="379"/>
      <c r="G16" s="379"/>
      <c r="H16" s="379"/>
      <c r="I16" s="380"/>
    </row>
    <row r="17" spans="1:9">
      <c r="A17" s="383"/>
      <c r="B17" s="377"/>
      <c r="C17" s="377"/>
      <c r="D17" s="377"/>
      <c r="E17" s="377"/>
      <c r="F17" s="379"/>
      <c r="G17" s="379"/>
      <c r="H17" s="379"/>
      <c r="I17" s="380"/>
    </row>
    <row r="18" spans="1:9">
      <c r="A18" s="383" t="s">
        <v>1807</v>
      </c>
      <c r="B18" s="377"/>
      <c r="C18" s="377"/>
      <c r="D18" s="377"/>
      <c r="E18" s="377"/>
      <c r="F18" s="379"/>
      <c r="G18" s="379"/>
      <c r="H18" s="379"/>
      <c r="I18" s="380"/>
    </row>
    <row r="19" spans="1:9">
      <c r="A19" s="383"/>
      <c r="B19" s="377"/>
      <c r="C19" s="377"/>
      <c r="D19" s="377"/>
      <c r="E19" s="377"/>
      <c r="F19" s="379"/>
      <c r="G19" s="379"/>
      <c r="H19" s="379"/>
      <c r="I19" s="380"/>
    </row>
    <row r="20" spans="1:9">
      <c r="A20" s="383"/>
      <c r="B20" s="377"/>
      <c r="C20" s="377"/>
      <c r="D20" s="377"/>
      <c r="E20" s="377"/>
      <c r="F20" s="379"/>
      <c r="G20" s="379"/>
      <c r="H20" s="379"/>
      <c r="I20" s="380"/>
    </row>
    <row r="21" spans="1:9">
      <c r="A21" s="378" t="s">
        <v>1808</v>
      </c>
      <c r="B21" s="378"/>
      <c r="C21" s="377"/>
      <c r="D21" s="377"/>
      <c r="E21" s="377"/>
      <c r="F21" s="379"/>
      <c r="G21" s="379"/>
      <c r="H21" s="379"/>
      <c r="I21" s="380"/>
    </row>
    <row r="22" spans="1:9">
      <c r="A22" s="379"/>
      <c r="B22" s="377"/>
      <c r="C22" s="377"/>
      <c r="D22" s="377"/>
      <c r="E22" s="377"/>
      <c r="F22" s="379"/>
      <c r="G22" s="379"/>
      <c r="H22" s="379"/>
      <c r="I22" s="380"/>
    </row>
    <row r="23" spans="1:9">
      <c r="A23" s="379"/>
      <c r="B23" s="377"/>
      <c r="C23" s="377"/>
      <c r="D23" s="377"/>
      <c r="E23" s="377"/>
      <c r="F23" s="379"/>
      <c r="G23" s="379"/>
      <c r="H23" s="379"/>
      <c r="I23" s="380"/>
    </row>
    <row r="24" spans="1:9">
      <c r="A24" s="378" t="s">
        <v>1809</v>
      </c>
      <c r="B24" s="378"/>
      <c r="C24" s="377"/>
      <c r="D24" s="377"/>
      <c r="E24" s="377"/>
      <c r="F24" s="379"/>
      <c r="G24" s="379"/>
      <c r="H24" s="379"/>
      <c r="I24" s="380"/>
    </row>
    <row r="25" spans="1:9">
      <c r="A25" s="379"/>
      <c r="B25" s="377"/>
      <c r="C25" s="377"/>
      <c r="D25" s="377"/>
      <c r="E25" s="377"/>
      <c r="F25" s="379"/>
      <c r="G25" s="379"/>
      <c r="H25" s="379"/>
      <c r="I25" s="380"/>
    </row>
    <row r="26" spans="1:9">
      <c r="A26" s="379"/>
      <c r="B26" s="377"/>
      <c r="C26" s="377"/>
      <c r="D26" s="377"/>
      <c r="E26" s="377"/>
      <c r="F26" s="379"/>
      <c r="G26" s="379"/>
      <c r="H26" s="379"/>
      <c r="I26" s="380"/>
    </row>
    <row r="27" spans="1:9">
      <c r="A27" s="378" t="s">
        <v>1810</v>
      </c>
      <c r="B27" s="378"/>
      <c r="C27" s="377"/>
      <c r="D27" s="377"/>
      <c r="E27" s="377"/>
      <c r="F27" s="379"/>
      <c r="G27" s="379"/>
      <c r="H27" s="379"/>
      <c r="I27" s="380"/>
    </row>
    <row r="28" spans="1:9">
      <c r="A28" s="379"/>
      <c r="B28" s="377"/>
      <c r="C28" s="377"/>
      <c r="D28" s="377"/>
      <c r="E28" s="377"/>
      <c r="F28" s="379"/>
      <c r="G28" s="379"/>
      <c r="H28" s="379"/>
      <c r="I28" s="380"/>
    </row>
    <row r="29" spans="1:9">
      <c r="A29" s="379"/>
      <c r="B29" s="377"/>
      <c r="C29" s="377"/>
      <c r="D29" s="377"/>
      <c r="E29" s="377"/>
      <c r="F29" s="379"/>
      <c r="G29" s="379"/>
      <c r="H29" s="379"/>
      <c r="I29" s="380"/>
    </row>
    <row r="30" spans="1:9" s="376" customFormat="1">
      <c r="A30" s="378" t="s">
        <v>1811</v>
      </c>
      <c r="B30" s="378"/>
      <c r="C30" s="377"/>
      <c r="D30" s="377"/>
      <c r="E30" s="377"/>
      <c r="F30" s="384"/>
      <c r="G30" s="384"/>
      <c r="H30" s="384"/>
      <c r="I30" s="385"/>
    </row>
    <row r="31" spans="1:9">
      <c r="A31" s="379"/>
      <c r="B31" s="377"/>
      <c r="C31" s="377"/>
      <c r="D31" s="377"/>
      <c r="E31" s="377"/>
      <c r="F31" s="379"/>
      <c r="G31" s="379"/>
      <c r="H31" s="379"/>
      <c r="I31" s="380"/>
    </row>
    <row r="32" spans="1:9">
      <c r="A32" s="379"/>
      <c r="B32" s="377"/>
      <c r="C32" s="377"/>
      <c r="D32" s="377"/>
      <c r="E32" s="377"/>
      <c r="F32" s="379"/>
      <c r="G32" s="379"/>
      <c r="H32" s="379"/>
      <c r="I32" s="380"/>
    </row>
    <row r="33" spans="1:9">
      <c r="A33" s="378" t="s">
        <v>1846</v>
      </c>
      <c r="B33" s="378"/>
      <c r="C33" s="377">
        <f>SUM(C34:C35)</f>
        <v>0</v>
      </c>
      <c r="D33" s="377">
        <f t="shared" ref="D33:H33" si="1">SUM(D34:D35)</f>
        <v>0</v>
      </c>
      <c r="E33" s="377">
        <f t="shared" si="1"/>
        <v>0</v>
      </c>
      <c r="F33" s="379">
        <f t="shared" si="1"/>
        <v>0</v>
      </c>
      <c r="G33" s="379">
        <f t="shared" si="1"/>
        <v>0</v>
      </c>
      <c r="H33" s="379">
        <f t="shared" si="1"/>
        <v>0</v>
      </c>
      <c r="I33" s="380"/>
    </row>
    <row r="34" spans="1:9">
      <c r="A34" s="379"/>
      <c r="B34" s="377" t="s">
        <v>1842</v>
      </c>
      <c r="C34" s="377"/>
      <c r="D34" s="377"/>
      <c r="E34" s="377"/>
      <c r="F34" s="379"/>
      <c r="G34" s="379"/>
      <c r="H34" s="379"/>
      <c r="I34" s="380"/>
    </row>
    <row r="35" spans="1:9">
      <c r="A35" s="379"/>
      <c r="B35" s="377" t="s">
        <v>1843</v>
      </c>
      <c r="C35" s="377"/>
      <c r="D35" s="377"/>
      <c r="E35" s="377"/>
      <c r="F35" s="379"/>
      <c r="G35" s="379"/>
      <c r="H35" s="379"/>
      <c r="I35" s="380"/>
    </row>
    <row r="36" spans="1:9" s="391" customFormat="1" ht="25.5" customHeight="1">
      <c r="A36" s="941" t="s">
        <v>127</v>
      </c>
      <c r="B36" s="941"/>
      <c r="C36" s="388">
        <f>SUM(C7,C9,C11,C14,C21,C24,C27,C30,C33)</f>
        <v>0</v>
      </c>
      <c r="D36" s="388">
        <f t="shared" ref="D36:H36" si="2">SUM(D7,D9,D11,D14,D21,D24,D27,D30,D33)</f>
        <v>0</v>
      </c>
      <c r="E36" s="388">
        <f t="shared" si="2"/>
        <v>0</v>
      </c>
      <c r="F36" s="389">
        <f t="shared" si="2"/>
        <v>0</v>
      </c>
      <c r="G36" s="389">
        <f t="shared" si="2"/>
        <v>0</v>
      </c>
      <c r="H36" s="389">
        <f t="shared" si="2"/>
        <v>0</v>
      </c>
      <c r="I36" s="390"/>
    </row>
    <row r="37" spans="1:9">
      <c r="A37" s="386"/>
      <c r="B37" s="386"/>
      <c r="C37" s="386"/>
      <c r="D37" s="386"/>
      <c r="E37" s="386"/>
      <c r="F37" s="386"/>
      <c r="G37" s="386"/>
      <c r="H37" s="387"/>
      <c r="I37" s="387"/>
    </row>
  </sheetData>
  <mergeCells count="1">
    <mergeCell ref="A36:B36"/>
  </mergeCells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zoomScaleNormal="100" zoomScaleSheetLayoutView="100" workbookViewId="0">
      <selection activeCell="K29" sqref="K29"/>
    </sheetView>
  </sheetViews>
  <sheetFormatPr defaultColWidth="9" defaultRowHeight="12"/>
  <cols>
    <col min="1" max="1" width="12.7109375" customWidth="1"/>
    <col min="2" max="2" width="48.28515625" customWidth="1"/>
    <col min="3" max="8" width="6.7109375" customWidth="1"/>
  </cols>
  <sheetData>
    <row r="1" spans="1:8" ht="12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  <c r="H1" s="6"/>
    </row>
    <row r="2" spans="1:8" ht="12.75">
      <c r="A2" s="1"/>
      <c r="B2" s="2" t="s">
        <v>52</v>
      </c>
      <c r="C2" s="808">
        <f>Kadar.ode.!C2</f>
        <v>7010117</v>
      </c>
      <c r="D2" s="809"/>
      <c r="E2" s="4"/>
      <c r="F2" s="4"/>
      <c r="G2" s="5"/>
      <c r="H2" s="6"/>
    </row>
    <row r="3" spans="1:8" ht="12.75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  <c r="H3" s="6"/>
    </row>
    <row r="4" spans="1:8" ht="48.75" customHeight="1">
      <c r="A4" s="1"/>
      <c r="B4" s="2" t="s">
        <v>1812</v>
      </c>
      <c r="C4" s="942" t="s">
        <v>50</v>
      </c>
      <c r="D4" s="943"/>
      <c r="E4" s="943"/>
      <c r="F4" s="943"/>
      <c r="G4" s="943"/>
      <c r="H4" s="943"/>
    </row>
    <row r="5" spans="1:8" ht="14.25">
      <c r="A5" s="1"/>
      <c r="B5" s="2" t="s">
        <v>184</v>
      </c>
      <c r="C5" s="7"/>
      <c r="D5" s="8"/>
      <c r="E5" s="8"/>
      <c r="F5" s="8"/>
      <c r="G5" s="9"/>
      <c r="H5" s="6"/>
    </row>
    <row r="6" spans="1:8" ht="15.75">
      <c r="A6" s="10"/>
      <c r="B6" s="10"/>
      <c r="C6" s="10"/>
      <c r="D6" s="10"/>
      <c r="E6" s="10"/>
      <c r="F6" s="10"/>
      <c r="G6" s="11"/>
      <c r="H6" s="11"/>
    </row>
    <row r="7" spans="1:8" ht="36" customHeight="1">
      <c r="A7" s="12" t="s">
        <v>1622</v>
      </c>
      <c r="B7" s="944" t="s">
        <v>1623</v>
      </c>
      <c r="C7" s="945"/>
      <c r="D7" s="945"/>
      <c r="E7" s="945"/>
      <c r="F7" s="945"/>
      <c r="G7" s="945"/>
      <c r="H7" s="945"/>
    </row>
    <row r="8" spans="1:8" ht="13.5" thickBot="1">
      <c r="A8" s="13"/>
      <c r="B8" s="946"/>
      <c r="C8" s="947"/>
      <c r="D8" s="947"/>
      <c r="E8" s="947"/>
      <c r="F8" s="947"/>
      <c r="G8" s="947"/>
      <c r="H8" s="947"/>
    </row>
    <row r="9" spans="1:8" ht="13.5" thickTop="1">
      <c r="A9" s="455" t="s">
        <v>1867</v>
      </c>
      <c r="B9" s="948" t="s">
        <v>1868</v>
      </c>
      <c r="C9" s="948"/>
      <c r="D9" s="948"/>
      <c r="E9" s="948"/>
      <c r="F9" s="948"/>
      <c r="G9" s="948"/>
      <c r="H9" s="949"/>
    </row>
    <row r="10" spans="1:8" ht="12.75">
      <c r="A10" s="455" t="s">
        <v>1882</v>
      </c>
      <c r="B10" s="948" t="s">
        <v>1883</v>
      </c>
      <c r="C10" s="948"/>
      <c r="D10" s="948"/>
      <c r="E10" s="948"/>
      <c r="F10" s="948"/>
      <c r="G10" s="948"/>
      <c r="H10" s="949"/>
    </row>
    <row r="11" spans="1:8" ht="12.75">
      <c r="A11" s="455">
        <v>260074</v>
      </c>
      <c r="B11" s="948" t="s">
        <v>1998</v>
      </c>
      <c r="C11" s="948"/>
      <c r="D11" s="948"/>
      <c r="E11" s="948"/>
      <c r="F11" s="948"/>
      <c r="G11" s="948"/>
      <c r="H11" s="949"/>
    </row>
    <row r="12" spans="1:8" ht="12.75">
      <c r="A12" s="455">
        <v>270101</v>
      </c>
      <c r="B12" s="948" t="s">
        <v>1999</v>
      </c>
      <c r="C12" s="948"/>
      <c r="D12" s="948"/>
      <c r="E12" s="948"/>
      <c r="F12" s="948"/>
      <c r="G12" s="948"/>
      <c r="H12" s="949"/>
    </row>
    <row r="13" spans="1:8" ht="12.75">
      <c r="A13" s="455" t="s">
        <v>1990</v>
      </c>
      <c r="B13" s="948" t="s">
        <v>1991</v>
      </c>
      <c r="C13" s="948"/>
      <c r="D13" s="948"/>
      <c r="E13" s="948"/>
      <c r="F13" s="948"/>
      <c r="G13" s="948"/>
      <c r="H13" s="949"/>
    </row>
    <row r="14" spans="1:8" ht="12.75">
      <c r="A14" s="455" t="s">
        <v>1992</v>
      </c>
      <c r="B14" s="948" t="s">
        <v>1993</v>
      </c>
      <c r="C14" s="948"/>
      <c r="D14" s="948"/>
      <c r="E14" s="948"/>
      <c r="F14" s="948"/>
      <c r="G14" s="948"/>
      <c r="H14" s="949"/>
    </row>
    <row r="15" spans="1:8" ht="12.75">
      <c r="A15" s="455" t="s">
        <v>1994</v>
      </c>
      <c r="B15" s="948" t="s">
        <v>1995</v>
      </c>
      <c r="C15" s="948"/>
      <c r="D15" s="948"/>
      <c r="E15" s="948"/>
      <c r="F15" s="948"/>
      <c r="G15" s="948"/>
      <c r="H15" s="949"/>
    </row>
    <row r="16" spans="1:8" ht="12.75">
      <c r="A16" s="455" t="s">
        <v>1996</v>
      </c>
      <c r="B16" s="948" t="s">
        <v>1997</v>
      </c>
      <c r="C16" s="948"/>
      <c r="D16" s="948"/>
      <c r="E16" s="948"/>
      <c r="F16" s="948"/>
      <c r="G16" s="948"/>
      <c r="H16" s="949"/>
    </row>
    <row r="17" spans="1:8" ht="12.75">
      <c r="A17" s="455" t="s">
        <v>1925</v>
      </c>
      <c r="B17" s="948" t="s">
        <v>1926</v>
      </c>
      <c r="C17" s="948"/>
      <c r="D17" s="948"/>
      <c r="E17" s="948"/>
      <c r="F17" s="948"/>
      <c r="G17" s="948"/>
      <c r="H17" s="949"/>
    </row>
    <row r="18" spans="1:8" ht="12.75">
      <c r="A18" s="455" t="s">
        <v>1965</v>
      </c>
      <c r="B18" s="948" t="s">
        <v>1966</v>
      </c>
      <c r="C18" s="948"/>
      <c r="D18" s="948"/>
      <c r="E18" s="948"/>
      <c r="F18" s="948"/>
      <c r="G18" s="948"/>
      <c r="H18" s="949"/>
    </row>
    <row r="19" spans="1:8" ht="12.75">
      <c r="A19" s="455" t="s">
        <v>1969</v>
      </c>
      <c r="B19" s="948" t="s">
        <v>1970</v>
      </c>
      <c r="C19" s="948"/>
      <c r="D19" s="948"/>
      <c r="E19" s="948"/>
      <c r="F19" s="948"/>
      <c r="G19" s="948"/>
      <c r="H19" s="949"/>
    </row>
    <row r="20" spans="1:8" ht="12.75">
      <c r="A20" s="455" t="s">
        <v>1985</v>
      </c>
      <c r="B20" s="948" t="s">
        <v>1986</v>
      </c>
      <c r="C20" s="948"/>
      <c r="D20" s="948"/>
      <c r="E20" s="948"/>
      <c r="F20" s="948"/>
      <c r="G20" s="948"/>
      <c r="H20" s="949"/>
    </row>
    <row r="21" spans="1:8" ht="12.75">
      <c r="A21" s="455" t="s">
        <v>1927</v>
      </c>
      <c r="B21" s="948" t="s">
        <v>1928</v>
      </c>
      <c r="C21" s="948"/>
      <c r="D21" s="948"/>
      <c r="E21" s="948"/>
      <c r="F21" s="948"/>
      <c r="G21" s="948"/>
      <c r="H21" s="949"/>
    </row>
    <row r="22" spans="1:8" ht="12.75">
      <c r="A22" s="455" t="s">
        <v>1929</v>
      </c>
      <c r="B22" s="948" t="s">
        <v>1930</v>
      </c>
      <c r="C22" s="948"/>
      <c r="D22" s="948"/>
      <c r="E22" s="948"/>
      <c r="F22" s="948"/>
      <c r="G22" s="948"/>
      <c r="H22" s="949"/>
    </row>
    <row r="23" spans="1:8" ht="12.75">
      <c r="A23" s="455" t="s">
        <v>1937</v>
      </c>
      <c r="B23" s="948" t="s">
        <v>1938</v>
      </c>
      <c r="C23" s="948"/>
      <c r="D23" s="948"/>
      <c r="E23" s="948"/>
      <c r="F23" s="948"/>
      <c r="G23" s="948"/>
      <c r="H23" s="949"/>
    </row>
    <row r="24" spans="1:8" ht="12.75">
      <c r="A24" s="455" t="s">
        <v>1931</v>
      </c>
      <c r="B24" s="948" t="s">
        <v>1932</v>
      </c>
      <c r="C24" s="948"/>
      <c r="D24" s="948"/>
      <c r="E24" s="948"/>
      <c r="F24" s="948"/>
      <c r="G24" s="948"/>
      <c r="H24" s="949"/>
    </row>
    <row r="25" spans="1:8" ht="12.75">
      <c r="A25" s="455" t="s">
        <v>1933</v>
      </c>
      <c r="B25" s="948" t="s">
        <v>1934</v>
      </c>
      <c r="C25" s="948"/>
      <c r="D25" s="948"/>
      <c r="E25" s="948"/>
      <c r="F25" s="948"/>
      <c r="G25" s="948"/>
      <c r="H25" s="949"/>
    </row>
    <row r="26" spans="1:8" ht="12.75">
      <c r="A26" s="455" t="s">
        <v>1935</v>
      </c>
      <c r="B26" s="948" t="s">
        <v>1936</v>
      </c>
      <c r="C26" s="948"/>
      <c r="D26" s="948"/>
      <c r="E26" s="948"/>
      <c r="F26" s="948"/>
      <c r="G26" s="948"/>
      <c r="H26" s="949"/>
    </row>
    <row r="27" spans="1:8" ht="12.75">
      <c r="A27" s="455" t="s">
        <v>1884</v>
      </c>
      <c r="B27" s="948" t="s">
        <v>1885</v>
      </c>
      <c r="C27" s="948"/>
      <c r="D27" s="948"/>
      <c r="E27" s="948"/>
      <c r="F27" s="948"/>
      <c r="G27" s="948"/>
      <c r="H27" s="949"/>
    </row>
    <row r="28" spans="1:8" ht="12.75">
      <c r="A28" s="455" t="s">
        <v>1886</v>
      </c>
      <c r="B28" s="948" t="s">
        <v>1887</v>
      </c>
      <c r="C28" s="948"/>
      <c r="D28" s="948"/>
      <c r="E28" s="948"/>
      <c r="F28" s="948"/>
      <c r="G28" s="948"/>
      <c r="H28" s="949"/>
    </row>
    <row r="29" spans="1:8" ht="12.75">
      <c r="A29" s="455" t="s">
        <v>1888</v>
      </c>
      <c r="B29" s="948" t="s">
        <v>1889</v>
      </c>
      <c r="C29" s="948"/>
      <c r="D29" s="948"/>
      <c r="E29" s="948"/>
      <c r="F29" s="948"/>
      <c r="G29" s="948"/>
      <c r="H29" s="949"/>
    </row>
    <row r="30" spans="1:8" ht="12.75">
      <c r="A30" s="455" t="s">
        <v>1890</v>
      </c>
      <c r="B30" s="948" t="s">
        <v>1891</v>
      </c>
      <c r="C30" s="948"/>
      <c r="D30" s="948"/>
      <c r="E30" s="948"/>
      <c r="F30" s="948"/>
      <c r="G30" s="948"/>
      <c r="H30" s="949"/>
    </row>
    <row r="31" spans="1:8" ht="12.75">
      <c r="A31" s="455" t="s">
        <v>1892</v>
      </c>
      <c r="B31" s="948" t="s">
        <v>1893</v>
      </c>
      <c r="C31" s="948"/>
      <c r="D31" s="948"/>
      <c r="E31" s="948"/>
      <c r="F31" s="948"/>
      <c r="G31" s="948"/>
      <c r="H31" s="949"/>
    </row>
    <row r="32" spans="1:8" ht="12.75">
      <c r="A32" s="455" t="s">
        <v>1894</v>
      </c>
      <c r="B32" s="948" t="s">
        <v>1895</v>
      </c>
      <c r="C32" s="948"/>
      <c r="D32" s="948"/>
      <c r="E32" s="948"/>
      <c r="F32" s="948"/>
      <c r="G32" s="948"/>
      <c r="H32" s="949"/>
    </row>
    <row r="33" spans="1:8" ht="12.75">
      <c r="A33" s="455" t="s">
        <v>1939</v>
      </c>
      <c r="B33" s="948" t="s">
        <v>1940</v>
      </c>
      <c r="C33" s="948"/>
      <c r="D33" s="948"/>
      <c r="E33" s="948"/>
      <c r="F33" s="948"/>
      <c r="G33" s="948"/>
      <c r="H33" s="949"/>
    </row>
    <row r="34" spans="1:8" ht="12.75">
      <c r="A34" s="455" t="s">
        <v>1941</v>
      </c>
      <c r="B34" s="948" t="s">
        <v>1942</v>
      </c>
      <c r="C34" s="948"/>
      <c r="D34" s="948"/>
      <c r="E34" s="948"/>
      <c r="F34" s="948"/>
      <c r="G34" s="948"/>
      <c r="H34" s="949"/>
    </row>
    <row r="35" spans="1:8" ht="12.75" customHeight="1">
      <c r="A35" s="537" t="s">
        <v>1896</v>
      </c>
      <c r="B35" s="950" t="s">
        <v>1897</v>
      </c>
      <c r="C35" s="951"/>
      <c r="D35" s="951"/>
      <c r="E35" s="951"/>
      <c r="F35" s="951"/>
      <c r="G35" s="951"/>
      <c r="H35" s="538"/>
    </row>
    <row r="36" spans="1:8" ht="12.75" customHeight="1">
      <c r="A36" s="539" t="s">
        <v>1898</v>
      </c>
      <c r="B36" s="540" t="s">
        <v>1899</v>
      </c>
      <c r="C36" s="438"/>
      <c r="D36" s="438"/>
      <c r="E36" s="438"/>
      <c r="F36" s="438"/>
      <c r="G36" s="438"/>
      <c r="H36" s="541"/>
    </row>
    <row r="37" spans="1:8" ht="12.75">
      <c r="A37" s="542" t="s">
        <v>1877</v>
      </c>
      <c r="B37" s="474" t="s">
        <v>1878</v>
      </c>
      <c r="C37" s="474"/>
      <c r="D37" s="474"/>
      <c r="E37" s="472"/>
      <c r="F37" s="472"/>
      <c r="G37" s="543"/>
      <c r="H37" s="544"/>
    </row>
    <row r="38" spans="1:8" ht="12.75">
      <c r="A38" s="542" t="s">
        <v>1900</v>
      </c>
      <c r="B38" s="474" t="s">
        <v>1901</v>
      </c>
      <c r="C38" s="474"/>
      <c r="D38" s="474"/>
      <c r="E38" s="474"/>
      <c r="F38" s="474"/>
      <c r="G38" s="474"/>
      <c r="H38" s="545"/>
    </row>
    <row r="39" spans="1:8" ht="12.75">
      <c r="A39" s="542" t="s">
        <v>1902</v>
      </c>
      <c r="B39" s="474" t="s">
        <v>1903</v>
      </c>
      <c r="C39" s="474"/>
      <c r="D39" s="474"/>
      <c r="E39" s="474"/>
      <c r="F39" s="474"/>
      <c r="G39" s="474"/>
      <c r="H39" s="545"/>
    </row>
    <row r="40" spans="1:8" ht="12.75">
      <c r="A40" s="542" t="s">
        <v>1943</v>
      </c>
      <c r="B40" s="474" t="s">
        <v>1944</v>
      </c>
      <c r="C40" s="474"/>
      <c r="D40" s="474"/>
      <c r="E40" s="474"/>
      <c r="F40" s="474"/>
      <c r="G40" s="474"/>
      <c r="H40" s="545"/>
    </row>
    <row r="41" spans="1:8" ht="12.75">
      <c r="A41" s="542" t="s">
        <v>1904</v>
      </c>
      <c r="B41" s="474" t="s">
        <v>1905</v>
      </c>
      <c r="C41" s="474"/>
      <c r="D41" s="474"/>
      <c r="E41" s="474"/>
      <c r="F41" s="474"/>
      <c r="G41" s="474"/>
      <c r="H41" s="545"/>
    </row>
    <row r="42" spans="1:8" ht="12.75">
      <c r="A42" s="542" t="s">
        <v>1625</v>
      </c>
      <c r="B42" s="474" t="s">
        <v>1906</v>
      </c>
      <c r="C42" s="474"/>
      <c r="D42" s="474"/>
      <c r="E42" s="474"/>
      <c r="F42" s="474"/>
      <c r="G42" s="474"/>
      <c r="H42" s="545"/>
    </row>
    <row r="43" spans="1:8" ht="12.75">
      <c r="A43" s="542" t="s">
        <v>1907</v>
      </c>
      <c r="B43" s="474" t="s">
        <v>1908</v>
      </c>
      <c r="C43" s="474"/>
      <c r="D43" s="474"/>
      <c r="E43" s="474"/>
      <c r="F43" s="474"/>
      <c r="G43" s="474"/>
      <c r="H43" s="545"/>
    </row>
    <row r="44" spans="1:8" ht="12.75">
      <c r="A44" s="542" t="s">
        <v>1909</v>
      </c>
      <c r="B44" s="474" t="s">
        <v>1910</v>
      </c>
      <c r="C44" s="474"/>
      <c r="D44" s="474"/>
      <c r="E44" s="474"/>
      <c r="F44" s="474"/>
      <c r="G44" s="474"/>
      <c r="H44" s="545"/>
    </row>
    <row r="45" spans="1:8" ht="12.75">
      <c r="A45" s="542" t="s">
        <v>1911</v>
      </c>
      <c r="B45" s="474" t="s">
        <v>1912</v>
      </c>
      <c r="C45" s="474"/>
      <c r="D45" s="474"/>
      <c r="E45" s="474"/>
      <c r="F45" s="474"/>
      <c r="G45" s="474"/>
      <c r="H45" s="545"/>
    </row>
    <row r="46" spans="1:8" ht="12.75">
      <c r="A46" s="542" t="s">
        <v>1913</v>
      </c>
      <c r="B46" s="474" t="s">
        <v>1914</v>
      </c>
      <c r="C46" s="474"/>
      <c r="D46" s="474"/>
      <c r="E46" s="474"/>
      <c r="F46" s="474"/>
      <c r="G46" s="474"/>
      <c r="H46" s="545"/>
    </row>
    <row r="47" spans="1:8" ht="12.75">
      <c r="A47" s="542" t="s">
        <v>1873</v>
      </c>
      <c r="B47" s="474" t="s">
        <v>1874</v>
      </c>
      <c r="C47" s="474"/>
      <c r="D47" s="474"/>
      <c r="E47" s="474"/>
      <c r="F47" s="474"/>
      <c r="G47" s="474"/>
      <c r="H47" s="545"/>
    </row>
    <row r="48" spans="1:8" ht="12.75">
      <c r="A48" s="542" t="s">
        <v>1977</v>
      </c>
      <c r="B48" s="474" t="s">
        <v>1978</v>
      </c>
      <c r="C48" s="474"/>
      <c r="D48" s="474"/>
      <c r="E48" s="474"/>
      <c r="F48" s="474"/>
      <c r="G48" s="474"/>
      <c r="H48" s="545"/>
    </row>
    <row r="49" spans="1:8" ht="12.75">
      <c r="A49" s="542" t="s">
        <v>1979</v>
      </c>
      <c r="B49" s="474" t="s">
        <v>1980</v>
      </c>
      <c r="C49" s="474"/>
      <c r="D49" s="474"/>
      <c r="E49" s="474"/>
      <c r="F49" s="474"/>
      <c r="G49" s="474"/>
      <c r="H49" s="545"/>
    </row>
    <row r="50" spans="1:8" ht="12.75">
      <c r="A50" s="542" t="s">
        <v>1971</v>
      </c>
      <c r="B50" s="474" t="s">
        <v>1972</v>
      </c>
      <c r="C50" s="474"/>
      <c r="D50" s="474"/>
      <c r="E50" s="474"/>
      <c r="F50" s="474"/>
      <c r="G50" s="474"/>
      <c r="H50" s="545"/>
    </row>
    <row r="51" spans="1:8" ht="12.75">
      <c r="A51" s="542" t="s">
        <v>1967</v>
      </c>
      <c r="B51" s="474" t="s">
        <v>1968</v>
      </c>
      <c r="C51" s="474"/>
      <c r="D51" s="474"/>
      <c r="E51" s="474"/>
      <c r="F51" s="474"/>
      <c r="G51" s="474"/>
      <c r="H51" s="545"/>
    </row>
    <row r="52" spans="1:8" ht="12.75">
      <c r="A52" s="542" t="s">
        <v>1983</v>
      </c>
      <c r="B52" s="474" t="s">
        <v>1984</v>
      </c>
      <c r="C52" s="474"/>
      <c r="D52" s="474"/>
      <c r="E52" s="474"/>
      <c r="F52" s="474"/>
      <c r="G52" s="474"/>
      <c r="H52" s="545"/>
    </row>
    <row r="53" spans="1:8" ht="12.75">
      <c r="A53" s="542" t="s">
        <v>1915</v>
      </c>
      <c r="B53" s="474" t="s">
        <v>1916</v>
      </c>
      <c r="C53" s="474"/>
      <c r="D53" s="474"/>
      <c r="E53" s="474"/>
      <c r="F53" s="474"/>
      <c r="G53" s="474"/>
      <c r="H53" s="545"/>
    </row>
    <row r="54" spans="1:8" ht="12.75">
      <c r="A54" s="542" t="s">
        <v>1917</v>
      </c>
      <c r="B54" s="474" t="s">
        <v>1918</v>
      </c>
      <c r="C54" s="474"/>
      <c r="D54" s="474"/>
      <c r="E54" s="474"/>
      <c r="F54" s="474"/>
      <c r="G54" s="474"/>
      <c r="H54" s="545"/>
    </row>
    <row r="55" spans="1:8" ht="12.75">
      <c r="A55" s="542" t="s">
        <v>1919</v>
      </c>
      <c r="B55" s="474" t="s">
        <v>1920</v>
      </c>
      <c r="C55" s="474"/>
      <c r="D55" s="474"/>
      <c r="E55" s="474"/>
      <c r="F55" s="474"/>
      <c r="G55" s="474"/>
      <c r="H55" s="545"/>
    </row>
    <row r="56" spans="1:8" ht="12.75">
      <c r="A56" s="542" t="s">
        <v>1921</v>
      </c>
      <c r="B56" s="474" t="s">
        <v>1922</v>
      </c>
      <c r="C56" s="474"/>
      <c r="D56" s="474"/>
      <c r="E56" s="474"/>
      <c r="F56" s="474"/>
      <c r="G56" s="474"/>
      <c r="H56" s="545"/>
    </row>
    <row r="57" spans="1:8" ht="12.75">
      <c r="A57" s="542" t="s">
        <v>1923</v>
      </c>
      <c r="B57" s="474" t="s">
        <v>1924</v>
      </c>
      <c r="C57" s="474"/>
      <c r="D57" s="474"/>
      <c r="E57" s="474"/>
      <c r="F57" s="474"/>
      <c r="G57" s="474"/>
      <c r="H57" s="545"/>
    </row>
    <row r="58" spans="1:8" ht="12.75">
      <c r="A58" s="542" t="s">
        <v>2062</v>
      </c>
      <c r="B58" s="474" t="s">
        <v>2063</v>
      </c>
      <c r="C58" s="474"/>
      <c r="D58" s="474"/>
      <c r="E58" s="474"/>
      <c r="F58" s="474"/>
      <c r="G58" s="474"/>
      <c r="H58" s="545"/>
    </row>
    <row r="59" spans="1:8" ht="12.75">
      <c r="A59" s="542" t="s">
        <v>2054</v>
      </c>
      <c r="B59" s="474" t="s">
        <v>2055</v>
      </c>
      <c r="C59" s="474"/>
      <c r="D59" s="474"/>
      <c r="E59" s="474"/>
      <c r="F59" s="474"/>
      <c r="G59" s="474"/>
      <c r="H59" s="545"/>
    </row>
    <row r="60" spans="1:8" ht="12.75">
      <c r="A60" s="542" t="s">
        <v>2056</v>
      </c>
      <c r="B60" s="474" t="s">
        <v>2057</v>
      </c>
      <c r="C60" s="474"/>
      <c r="D60" s="474"/>
      <c r="E60" s="474"/>
      <c r="F60" s="474"/>
      <c r="G60" s="474"/>
      <c r="H60" s="545"/>
    </row>
    <row r="61" spans="1:8" ht="12.75">
      <c r="A61" s="542" t="s">
        <v>2058</v>
      </c>
      <c r="B61" s="474" t="s">
        <v>2059</v>
      </c>
      <c r="C61" s="474"/>
      <c r="D61" s="474"/>
      <c r="E61" s="474"/>
      <c r="F61" s="474"/>
      <c r="G61" s="474"/>
      <c r="H61" s="545"/>
    </row>
    <row r="62" spans="1:8" ht="12.75">
      <c r="A62" s="542" t="s">
        <v>2000</v>
      </c>
      <c r="B62" s="474" t="s">
        <v>2001</v>
      </c>
      <c r="C62" s="474"/>
      <c r="D62" s="474"/>
      <c r="E62" s="474"/>
      <c r="F62" s="474"/>
      <c r="G62" s="474"/>
      <c r="H62" s="545"/>
    </row>
    <row r="63" spans="1:8" ht="12.75">
      <c r="A63" s="542" t="s">
        <v>2064</v>
      </c>
      <c r="B63" s="474" t="s">
        <v>2065</v>
      </c>
      <c r="C63" s="474"/>
      <c r="D63" s="474"/>
      <c r="E63" s="474"/>
      <c r="F63" s="474"/>
      <c r="G63" s="474"/>
      <c r="H63" s="545"/>
    </row>
    <row r="64" spans="1:8" ht="12.75">
      <c r="A64" s="542" t="s">
        <v>2039</v>
      </c>
      <c r="B64" s="474" t="s">
        <v>2040</v>
      </c>
      <c r="C64" s="474"/>
      <c r="D64" s="474"/>
      <c r="E64" s="474"/>
      <c r="F64" s="474"/>
      <c r="G64" s="474"/>
      <c r="H64" s="545"/>
    </row>
    <row r="65" spans="1:8" ht="12.75">
      <c r="A65" s="542" t="s">
        <v>2041</v>
      </c>
      <c r="B65" s="474" t="s">
        <v>2042</v>
      </c>
      <c r="C65" s="474"/>
      <c r="D65" s="474"/>
      <c r="E65" s="474"/>
      <c r="F65" s="474"/>
      <c r="G65" s="474"/>
      <c r="H65" s="545"/>
    </row>
    <row r="66" spans="1:8" ht="12.75">
      <c r="A66" s="542" t="s">
        <v>2047</v>
      </c>
      <c r="B66" s="474" t="s">
        <v>2048</v>
      </c>
      <c r="C66" s="474"/>
      <c r="D66" s="474"/>
      <c r="E66" s="474"/>
      <c r="F66" s="474"/>
      <c r="G66" s="474"/>
      <c r="H66" s="545"/>
    </row>
    <row r="67" spans="1:8" ht="12.75">
      <c r="A67" s="542" t="s">
        <v>2043</v>
      </c>
      <c r="B67" s="474" t="s">
        <v>2044</v>
      </c>
      <c r="C67" s="474"/>
      <c r="D67" s="474"/>
      <c r="E67" s="474"/>
      <c r="F67" s="474"/>
      <c r="G67" s="474"/>
      <c r="H67" s="545"/>
    </row>
    <row r="68" spans="1:8" ht="12.75">
      <c r="A68" s="542" t="s">
        <v>2051</v>
      </c>
      <c r="B68" s="474" t="s">
        <v>2052</v>
      </c>
      <c r="C68" s="474"/>
      <c r="D68" s="474"/>
      <c r="E68" s="474"/>
      <c r="F68" s="474"/>
      <c r="G68" s="474"/>
      <c r="H68" s="545"/>
    </row>
    <row r="69" spans="1:8" ht="12.75">
      <c r="A69" s="542" t="s">
        <v>2049</v>
      </c>
      <c r="B69" s="474" t="s">
        <v>2050</v>
      </c>
      <c r="C69" s="474"/>
      <c r="D69" s="474"/>
      <c r="E69" s="474"/>
      <c r="F69" s="474"/>
      <c r="G69" s="474"/>
      <c r="H69" s="545"/>
    </row>
    <row r="70" spans="1:8" ht="12.75">
      <c r="A70" s="542" t="s">
        <v>2002</v>
      </c>
      <c r="B70" s="474" t="s">
        <v>1946</v>
      </c>
      <c r="C70" s="474"/>
      <c r="D70" s="474"/>
      <c r="E70" s="474"/>
      <c r="F70" s="474"/>
      <c r="G70" s="474"/>
      <c r="H70" s="545"/>
    </row>
    <row r="71" spans="1:8" ht="12.75">
      <c r="A71" s="542" t="s">
        <v>2003</v>
      </c>
      <c r="B71" s="474" t="s">
        <v>2004</v>
      </c>
      <c r="C71" s="474"/>
      <c r="D71" s="474"/>
      <c r="E71" s="474"/>
      <c r="F71" s="474"/>
      <c r="G71" s="474"/>
      <c r="H71" s="545"/>
    </row>
    <row r="72" spans="1:8" ht="12.75">
      <c r="A72" s="542" t="s">
        <v>1973</v>
      </c>
      <c r="B72" s="474" t="s">
        <v>1974</v>
      </c>
      <c r="C72" s="474"/>
      <c r="D72" s="474"/>
      <c r="E72" s="474"/>
      <c r="F72" s="474"/>
      <c r="G72" s="474"/>
      <c r="H72" s="545"/>
    </row>
    <row r="73" spans="1:8" ht="12.75">
      <c r="A73" s="542" t="s">
        <v>1975</v>
      </c>
      <c r="B73" s="474" t="s">
        <v>1976</v>
      </c>
      <c r="C73" s="474"/>
      <c r="D73" s="474"/>
      <c r="E73" s="474"/>
      <c r="F73" s="474"/>
      <c r="G73" s="474"/>
      <c r="H73" s="545"/>
    </row>
    <row r="74" spans="1:8" ht="12.75">
      <c r="A74" s="542" t="s">
        <v>1987</v>
      </c>
      <c r="B74" s="474" t="s">
        <v>1988</v>
      </c>
      <c r="C74" s="474"/>
      <c r="D74" s="474"/>
      <c r="E74" s="474"/>
      <c r="F74" s="474"/>
      <c r="G74" s="474"/>
      <c r="H74" s="545"/>
    </row>
    <row r="75" spans="1:8" ht="12.75">
      <c r="A75" s="542" t="s">
        <v>1947</v>
      </c>
      <c r="B75" s="474" t="s">
        <v>1948</v>
      </c>
      <c r="C75" s="474"/>
      <c r="D75" s="474"/>
      <c r="E75" s="474"/>
      <c r="F75" s="474"/>
      <c r="G75" s="474"/>
      <c r="H75" s="545"/>
    </row>
    <row r="76" spans="1:8" ht="12.75">
      <c r="A76" s="542" t="s">
        <v>1949</v>
      </c>
      <c r="B76" s="474" t="s">
        <v>1950</v>
      </c>
      <c r="C76" s="474"/>
      <c r="D76" s="474"/>
      <c r="E76" s="474"/>
      <c r="F76" s="474"/>
      <c r="G76" s="474"/>
      <c r="H76" s="545"/>
    </row>
    <row r="77" spans="1:8" ht="12.75">
      <c r="A77" s="542" t="s">
        <v>2060</v>
      </c>
      <c r="B77" s="474" t="s">
        <v>2061</v>
      </c>
      <c r="C77" s="474"/>
      <c r="D77" s="474"/>
      <c r="E77" s="474"/>
      <c r="F77" s="474"/>
      <c r="G77" s="474"/>
      <c r="H77" s="545"/>
    </row>
    <row r="78" spans="1:8" ht="12.75">
      <c r="A78" s="542" t="s">
        <v>1869</v>
      </c>
      <c r="B78" s="474" t="s">
        <v>1870</v>
      </c>
      <c r="C78" s="474"/>
      <c r="D78" s="474"/>
      <c r="E78" s="474"/>
      <c r="F78" s="474"/>
      <c r="G78" s="474"/>
      <c r="H78" s="545"/>
    </row>
    <row r="79" spans="1:8" ht="12.75">
      <c r="A79" s="542" t="s">
        <v>2005</v>
      </c>
      <c r="B79" s="474" t="s">
        <v>2006</v>
      </c>
      <c r="C79" s="474"/>
      <c r="D79" s="474"/>
      <c r="E79" s="474"/>
      <c r="F79" s="474"/>
      <c r="G79" s="474"/>
      <c r="H79" s="545"/>
    </row>
    <row r="80" spans="1:8" ht="12.75">
      <c r="A80" s="542" t="s">
        <v>1951</v>
      </c>
      <c r="B80" s="474" t="s">
        <v>1952</v>
      </c>
      <c r="C80" s="474"/>
      <c r="D80" s="474"/>
      <c r="E80" s="474"/>
      <c r="F80" s="474"/>
      <c r="G80" s="474"/>
      <c r="H80" s="545"/>
    </row>
    <row r="81" spans="1:8" ht="12.75">
      <c r="A81" s="542" t="s">
        <v>1951</v>
      </c>
      <c r="B81" s="474" t="s">
        <v>1952</v>
      </c>
      <c r="C81" s="474"/>
      <c r="D81" s="474"/>
      <c r="E81" s="474"/>
      <c r="F81" s="474"/>
      <c r="G81" s="474"/>
      <c r="H81" s="545"/>
    </row>
    <row r="82" spans="1:8" ht="12.75">
      <c r="A82" s="542" t="s">
        <v>1953</v>
      </c>
      <c r="B82" s="474" t="s">
        <v>1954</v>
      </c>
      <c r="C82" s="474"/>
      <c r="D82" s="474"/>
      <c r="E82" s="474"/>
      <c r="F82" s="474"/>
      <c r="G82" s="474"/>
      <c r="H82" s="545"/>
    </row>
    <row r="83" spans="1:8" ht="12.75">
      <c r="A83" s="542" t="s">
        <v>2007</v>
      </c>
      <c r="B83" s="474" t="s">
        <v>2008</v>
      </c>
      <c r="C83" s="474"/>
      <c r="D83" s="474"/>
      <c r="E83" s="474"/>
      <c r="F83" s="474"/>
      <c r="G83" s="474"/>
      <c r="H83" s="545"/>
    </row>
    <row r="84" spans="1:8" ht="12.75">
      <c r="A84" s="542" t="s">
        <v>1875</v>
      </c>
      <c r="B84" s="474" t="s">
        <v>1876</v>
      </c>
      <c r="C84" s="474"/>
      <c r="D84" s="474"/>
      <c r="E84" s="474"/>
      <c r="F84" s="474"/>
      <c r="G84" s="474"/>
      <c r="H84" s="545"/>
    </row>
    <row r="85" spans="1:8" ht="12.75">
      <c r="A85" s="542" t="s">
        <v>1871</v>
      </c>
      <c r="B85" s="474" t="s">
        <v>1872</v>
      </c>
      <c r="C85" s="474"/>
      <c r="D85" s="474"/>
      <c r="E85" s="474"/>
      <c r="F85" s="474"/>
      <c r="G85" s="474"/>
      <c r="H85" s="545"/>
    </row>
    <row r="86" spans="1:8" ht="12.75">
      <c r="A86" s="542" t="s">
        <v>1879</v>
      </c>
      <c r="B86" s="474" t="s">
        <v>1880</v>
      </c>
      <c r="C86" s="474"/>
      <c r="D86" s="474"/>
      <c r="E86" s="474"/>
      <c r="F86" s="474"/>
      <c r="G86" s="474"/>
      <c r="H86" s="545"/>
    </row>
    <row r="87" spans="1:8" ht="12.75">
      <c r="A87" s="542" t="s">
        <v>2026</v>
      </c>
      <c r="B87" s="474" t="s">
        <v>2027</v>
      </c>
      <c r="C87" s="474"/>
      <c r="D87" s="474"/>
      <c r="E87" s="474"/>
      <c r="F87" s="474"/>
      <c r="G87" s="474"/>
      <c r="H87" s="545"/>
    </row>
    <row r="88" spans="1:8" ht="12.75">
      <c r="A88" s="542" t="s">
        <v>1955</v>
      </c>
      <c r="B88" s="474" t="s">
        <v>1956</v>
      </c>
      <c r="C88" s="474"/>
      <c r="D88" s="474"/>
      <c r="E88" s="474"/>
      <c r="F88" s="474"/>
      <c r="G88" s="474"/>
      <c r="H88" s="545"/>
    </row>
    <row r="89" spans="1:8" ht="12.75">
      <c r="A89" s="542" t="s">
        <v>2028</v>
      </c>
      <c r="B89" s="474" t="s">
        <v>2029</v>
      </c>
      <c r="C89" s="474"/>
      <c r="D89" s="474"/>
      <c r="E89" s="474"/>
      <c r="F89" s="474"/>
      <c r="G89" s="474"/>
      <c r="H89" s="545"/>
    </row>
    <row r="90" spans="1:8" ht="12.75">
      <c r="A90" s="542" t="s">
        <v>2011</v>
      </c>
      <c r="B90" s="474" t="s">
        <v>2012</v>
      </c>
      <c r="C90" s="474"/>
      <c r="D90" s="474"/>
      <c r="E90" s="474"/>
      <c r="F90" s="474"/>
      <c r="G90" s="474"/>
      <c r="H90" s="545"/>
    </row>
    <row r="91" spans="1:8" ht="12.75">
      <c r="A91" s="542" t="s">
        <v>2013</v>
      </c>
      <c r="B91" s="474" t="s">
        <v>2014</v>
      </c>
      <c r="C91" s="474"/>
      <c r="D91" s="474"/>
      <c r="E91" s="474"/>
      <c r="F91" s="474"/>
      <c r="G91" s="474"/>
      <c r="H91" s="545"/>
    </row>
    <row r="92" spans="1:8" ht="12.75">
      <c r="A92" s="542" t="s">
        <v>2015</v>
      </c>
      <c r="B92" s="474" t="s">
        <v>2016</v>
      </c>
      <c r="C92" s="474"/>
      <c r="D92" s="474"/>
      <c r="E92" s="474"/>
      <c r="F92" s="474"/>
      <c r="G92" s="474"/>
      <c r="H92" s="545"/>
    </row>
    <row r="93" spans="1:8" ht="12.75">
      <c r="A93" s="542" t="s">
        <v>2017</v>
      </c>
      <c r="B93" s="474" t="s">
        <v>2018</v>
      </c>
      <c r="C93" s="474"/>
      <c r="D93" s="474"/>
      <c r="E93" s="474"/>
      <c r="F93" s="474"/>
      <c r="G93" s="474"/>
      <c r="H93" s="545"/>
    </row>
    <row r="94" spans="1:8" ht="12.75">
      <c r="A94" s="542" t="s">
        <v>1957</v>
      </c>
      <c r="B94" s="474" t="s">
        <v>2019</v>
      </c>
      <c r="C94" s="474"/>
      <c r="D94" s="474"/>
      <c r="E94" s="474"/>
      <c r="F94" s="474"/>
      <c r="G94" s="474"/>
      <c r="H94" s="545"/>
    </row>
    <row r="95" spans="1:8" ht="12.75">
      <c r="A95" s="542" t="s">
        <v>1959</v>
      </c>
      <c r="B95" s="474" t="s">
        <v>1960</v>
      </c>
      <c r="C95" s="474"/>
      <c r="D95" s="474"/>
      <c r="E95" s="474"/>
      <c r="F95" s="474"/>
      <c r="G95" s="474"/>
      <c r="H95" s="545"/>
    </row>
    <row r="96" spans="1:8" ht="12.75">
      <c r="A96" s="542" t="s">
        <v>2020</v>
      </c>
      <c r="B96" s="474" t="s">
        <v>2021</v>
      </c>
      <c r="C96" s="474"/>
      <c r="D96" s="474"/>
      <c r="E96" s="474"/>
      <c r="F96" s="474"/>
      <c r="G96" s="474"/>
      <c r="H96" s="545"/>
    </row>
    <row r="97" spans="1:8" ht="12.75">
      <c r="A97" s="542" t="s">
        <v>2022</v>
      </c>
      <c r="B97" s="474" t="s">
        <v>2023</v>
      </c>
      <c r="C97" s="474"/>
      <c r="D97" s="474"/>
      <c r="E97" s="474"/>
      <c r="F97" s="474"/>
      <c r="G97" s="474"/>
      <c r="H97" s="545"/>
    </row>
    <row r="98" spans="1:8" ht="12.75">
      <c r="A98" s="542" t="s">
        <v>2024</v>
      </c>
      <c r="B98" s="474" t="s">
        <v>2025</v>
      </c>
      <c r="C98" s="474"/>
      <c r="D98" s="474"/>
      <c r="E98" s="474"/>
      <c r="F98" s="474"/>
      <c r="G98" s="474"/>
      <c r="H98" s="545"/>
    </row>
    <row r="99" spans="1:8" ht="12.75">
      <c r="A99" s="542" t="s">
        <v>1961</v>
      </c>
      <c r="B99" s="474" t="s">
        <v>1962</v>
      </c>
      <c r="C99" s="474"/>
      <c r="D99" s="474"/>
      <c r="E99" s="474"/>
      <c r="F99" s="474"/>
      <c r="G99" s="474"/>
      <c r="H99" s="545"/>
    </row>
    <row r="100" spans="1:8" ht="12.75">
      <c r="A100" s="542" t="s">
        <v>1963</v>
      </c>
      <c r="B100" s="474" t="s">
        <v>1964</v>
      </c>
      <c r="C100" s="474"/>
      <c r="D100" s="474"/>
      <c r="E100" s="474"/>
      <c r="F100" s="474"/>
      <c r="G100" s="474"/>
      <c r="H100" s="545"/>
    </row>
    <row r="101" spans="1:8" ht="12.75">
      <c r="A101" s="542" t="s">
        <v>2030</v>
      </c>
      <c r="B101" s="474" t="s">
        <v>2031</v>
      </c>
      <c r="C101" s="474"/>
      <c r="D101" s="474"/>
      <c r="E101" s="474"/>
      <c r="F101" s="474"/>
      <c r="G101" s="474"/>
      <c r="H101" s="545"/>
    </row>
    <row r="102" spans="1:8" ht="12.75">
      <c r="A102" s="542" t="s">
        <v>2032</v>
      </c>
      <c r="B102" s="474" t="s">
        <v>2033</v>
      </c>
      <c r="C102" s="474"/>
      <c r="D102" s="474"/>
      <c r="E102" s="474"/>
      <c r="F102" s="474"/>
      <c r="G102" s="474"/>
      <c r="H102" s="545"/>
    </row>
    <row r="103" spans="1:8" ht="12.75">
      <c r="A103" s="542" t="s">
        <v>2034</v>
      </c>
      <c r="B103" s="474" t="s">
        <v>2035</v>
      </c>
      <c r="C103" s="474"/>
      <c r="D103" s="474"/>
      <c r="E103" s="474"/>
      <c r="F103" s="474"/>
      <c r="G103" s="474"/>
      <c r="H103" s="545"/>
    </row>
    <row r="104" spans="1:8" ht="12.75">
      <c r="A104" s="542" t="s">
        <v>2036</v>
      </c>
      <c r="B104" s="474" t="s">
        <v>2037</v>
      </c>
      <c r="C104" s="474"/>
      <c r="D104" s="474"/>
      <c r="E104" s="474"/>
      <c r="F104" s="474"/>
      <c r="G104" s="474"/>
      <c r="H104" s="545"/>
    </row>
    <row r="105" spans="1:8" ht="12.75">
      <c r="A105" s="542" t="s">
        <v>2070</v>
      </c>
      <c r="B105" s="474" t="s">
        <v>2071</v>
      </c>
      <c r="C105" s="474"/>
      <c r="D105" s="474"/>
      <c r="E105" s="474"/>
      <c r="F105" s="474"/>
      <c r="G105" s="474"/>
      <c r="H105" s="545"/>
    </row>
    <row r="106" spans="1:8" ht="12.75">
      <c r="A106" s="542" t="s">
        <v>2072</v>
      </c>
      <c r="B106" s="474" t="s">
        <v>2073</v>
      </c>
      <c r="C106" s="474"/>
      <c r="D106" s="474"/>
      <c r="E106" s="474"/>
      <c r="F106" s="474"/>
      <c r="G106" s="474"/>
      <c r="H106" s="545"/>
    </row>
    <row r="107" spans="1:8" ht="12.75">
      <c r="A107" s="542" t="s">
        <v>2074</v>
      </c>
      <c r="B107" s="474" t="s">
        <v>2075</v>
      </c>
      <c r="C107" s="474"/>
      <c r="D107" s="474"/>
      <c r="E107" s="474"/>
      <c r="F107" s="474"/>
      <c r="G107" s="474"/>
      <c r="H107" s="545"/>
    </row>
    <row r="108" spans="1:8" ht="12.75">
      <c r="A108" s="542" t="s">
        <v>2076</v>
      </c>
      <c r="B108" s="474" t="s">
        <v>2077</v>
      </c>
      <c r="C108" s="474"/>
      <c r="D108" s="474"/>
      <c r="E108" s="474"/>
      <c r="F108" s="474"/>
      <c r="G108" s="474"/>
      <c r="H108" s="545"/>
    </row>
    <row r="109" spans="1:8" ht="12.75">
      <c r="A109" s="542" t="s">
        <v>2081</v>
      </c>
      <c r="B109" s="474" t="s">
        <v>2082</v>
      </c>
      <c r="C109" s="474"/>
      <c r="D109" s="474"/>
      <c r="E109" s="474"/>
      <c r="F109" s="474"/>
      <c r="G109" s="474"/>
      <c r="H109" s="545"/>
    </row>
    <row r="110" spans="1:8" ht="12.75">
      <c r="A110" s="542" t="s">
        <v>2079</v>
      </c>
      <c r="B110" s="474" t="s">
        <v>2080</v>
      </c>
      <c r="C110" s="474"/>
      <c r="D110" s="474"/>
      <c r="E110" s="474"/>
      <c r="F110" s="474"/>
      <c r="G110" s="474"/>
      <c r="H110" s="545"/>
    </row>
    <row r="111" spans="1:8" ht="12.75">
      <c r="A111" s="542" t="s">
        <v>2113</v>
      </c>
      <c r="B111" s="474" t="s">
        <v>2114</v>
      </c>
      <c r="C111" s="474"/>
      <c r="D111" s="474"/>
      <c r="E111" s="474"/>
      <c r="F111" s="474"/>
      <c r="G111" s="474"/>
      <c r="H111" s="545"/>
    </row>
    <row r="112" spans="1:8" ht="12.75">
      <c r="A112" s="542" t="s">
        <v>2083</v>
      </c>
      <c r="B112" s="474" t="s">
        <v>2084</v>
      </c>
      <c r="C112" s="474"/>
      <c r="D112" s="474"/>
      <c r="E112" s="474"/>
      <c r="F112" s="474"/>
      <c r="G112" s="474"/>
      <c r="H112" s="545"/>
    </row>
    <row r="113" spans="1:8" ht="12.75">
      <c r="A113" s="542" t="s">
        <v>2085</v>
      </c>
      <c r="B113" s="474" t="s">
        <v>2086</v>
      </c>
      <c r="C113" s="474"/>
      <c r="D113" s="474"/>
      <c r="E113" s="474"/>
      <c r="F113" s="474"/>
      <c r="G113" s="474"/>
      <c r="H113" s="545"/>
    </row>
    <row r="114" spans="1:8" ht="12.75">
      <c r="A114" s="542" t="s">
        <v>2087</v>
      </c>
      <c r="B114" s="474" t="s">
        <v>2088</v>
      </c>
      <c r="C114" s="474"/>
      <c r="D114" s="474"/>
      <c r="E114" s="474"/>
      <c r="F114" s="474"/>
      <c r="G114" s="474"/>
      <c r="H114" s="545"/>
    </row>
    <row r="115" spans="1:8" ht="12.75">
      <c r="A115" s="542" t="s">
        <v>2089</v>
      </c>
      <c r="B115" s="474" t="s">
        <v>2090</v>
      </c>
      <c r="C115" s="474"/>
      <c r="D115" s="474"/>
      <c r="E115" s="474"/>
      <c r="F115" s="474"/>
      <c r="G115" s="474"/>
      <c r="H115" s="545"/>
    </row>
    <row r="116" spans="1:8" ht="12.75">
      <c r="A116" s="542" t="s">
        <v>2091</v>
      </c>
      <c r="B116" s="474" t="s">
        <v>2092</v>
      </c>
      <c r="C116" s="474"/>
      <c r="D116" s="474"/>
      <c r="E116" s="474"/>
      <c r="F116" s="474"/>
      <c r="G116" s="474"/>
      <c r="H116" s="545"/>
    </row>
    <row r="117" spans="1:8" ht="12.75">
      <c r="A117" s="542" t="s">
        <v>2093</v>
      </c>
      <c r="B117" s="474" t="s">
        <v>2094</v>
      </c>
      <c r="C117" s="474"/>
      <c r="D117" s="474"/>
      <c r="E117" s="474"/>
      <c r="F117" s="474"/>
      <c r="G117" s="474"/>
      <c r="H117" s="545"/>
    </row>
    <row r="118" spans="1:8" ht="12.75">
      <c r="A118" s="542" t="s">
        <v>2095</v>
      </c>
      <c r="B118" s="474" t="s">
        <v>2096</v>
      </c>
      <c r="C118" s="474"/>
      <c r="D118" s="474"/>
      <c r="E118" s="474"/>
      <c r="F118" s="474"/>
      <c r="G118" s="474"/>
      <c r="H118" s="545"/>
    </row>
    <row r="119" spans="1:8" ht="12.75">
      <c r="A119" s="542" t="s">
        <v>2097</v>
      </c>
      <c r="B119" s="474" t="s">
        <v>2098</v>
      </c>
      <c r="C119" s="474"/>
      <c r="D119" s="474"/>
      <c r="E119" s="474"/>
      <c r="F119" s="474"/>
      <c r="G119" s="474"/>
      <c r="H119" s="545"/>
    </row>
    <row r="120" spans="1:8" ht="12.75">
      <c r="A120" s="542" t="s">
        <v>2099</v>
      </c>
      <c r="B120" s="474" t="s">
        <v>2100</v>
      </c>
      <c r="C120" s="474"/>
      <c r="D120" s="474"/>
      <c r="E120" s="474"/>
      <c r="F120" s="474"/>
      <c r="G120" s="474"/>
      <c r="H120" s="545"/>
    </row>
    <row r="121" spans="1:8" ht="12.75">
      <c r="A121" s="542" t="s">
        <v>2101</v>
      </c>
      <c r="B121" s="474" t="s">
        <v>2102</v>
      </c>
      <c r="C121" s="474"/>
      <c r="D121" s="474"/>
      <c r="E121" s="474"/>
      <c r="F121" s="474"/>
      <c r="G121" s="474"/>
      <c r="H121" s="545"/>
    </row>
    <row r="122" spans="1:8" ht="12.75">
      <c r="A122" s="542" t="s">
        <v>2103</v>
      </c>
      <c r="B122" s="474" t="s">
        <v>2104</v>
      </c>
      <c r="C122" s="474"/>
      <c r="D122" s="474"/>
      <c r="E122" s="474"/>
      <c r="F122" s="474"/>
      <c r="G122" s="474"/>
      <c r="H122" s="545"/>
    </row>
    <row r="123" spans="1:8" ht="12.75">
      <c r="A123" s="542" t="s">
        <v>2105</v>
      </c>
      <c r="B123" s="474" t="s">
        <v>2106</v>
      </c>
      <c r="C123" s="474"/>
      <c r="D123" s="474"/>
      <c r="E123" s="474"/>
      <c r="F123" s="474"/>
      <c r="G123" s="474"/>
      <c r="H123" s="545"/>
    </row>
    <row r="124" spans="1:8" ht="12.75">
      <c r="A124" s="542" t="s">
        <v>2107</v>
      </c>
      <c r="B124" s="474" t="s">
        <v>2108</v>
      </c>
      <c r="C124" s="474"/>
      <c r="D124" s="474"/>
      <c r="E124" s="474"/>
      <c r="F124" s="474"/>
      <c r="G124" s="474"/>
      <c r="H124" s="545"/>
    </row>
    <row r="125" spans="1:8" ht="12.75">
      <c r="A125" s="542" t="s">
        <v>2109</v>
      </c>
      <c r="B125" s="474" t="s">
        <v>2110</v>
      </c>
      <c r="C125" s="474"/>
      <c r="D125" s="474"/>
      <c r="E125" s="474"/>
      <c r="F125" s="474"/>
      <c r="G125" s="474"/>
      <c r="H125" s="545"/>
    </row>
    <row r="126" spans="1:8" ht="12.75">
      <c r="A126" s="542" t="s">
        <v>2111</v>
      </c>
      <c r="B126" s="474" t="s">
        <v>2112</v>
      </c>
      <c r="C126" s="474"/>
      <c r="D126" s="474"/>
      <c r="E126" s="474"/>
      <c r="F126" s="474"/>
      <c r="G126" s="474"/>
      <c r="H126" s="545"/>
    </row>
    <row r="127" spans="1:8" ht="12.75">
      <c r="A127" s="542" t="s">
        <v>2115</v>
      </c>
      <c r="B127" s="474" t="s">
        <v>2116</v>
      </c>
      <c r="C127" s="474"/>
      <c r="D127" s="474"/>
      <c r="E127" s="474"/>
      <c r="F127" s="474"/>
      <c r="G127" s="474"/>
      <c r="H127" s="545"/>
    </row>
    <row r="128" spans="1:8" ht="12.75">
      <c r="A128" s="542" t="s">
        <v>2117</v>
      </c>
      <c r="B128" s="474" t="s">
        <v>2118</v>
      </c>
      <c r="C128" s="474"/>
      <c r="D128" s="474"/>
      <c r="E128" s="474"/>
      <c r="F128" s="474"/>
      <c r="G128" s="474"/>
      <c r="H128" s="545"/>
    </row>
    <row r="129" spans="1:8" ht="12.75">
      <c r="A129" s="542" t="s">
        <v>2119</v>
      </c>
      <c r="B129" s="474" t="s">
        <v>2120</v>
      </c>
      <c r="C129" s="474"/>
      <c r="D129" s="474"/>
      <c r="E129" s="474"/>
      <c r="F129" s="474"/>
      <c r="G129" s="474"/>
      <c r="H129" s="545"/>
    </row>
    <row r="130" spans="1:8" ht="12.75">
      <c r="A130" s="542" t="s">
        <v>2121</v>
      </c>
      <c r="B130" s="474" t="s">
        <v>2122</v>
      </c>
      <c r="C130" s="474"/>
      <c r="D130" s="474"/>
      <c r="E130" s="474"/>
      <c r="F130" s="474"/>
      <c r="G130" s="474"/>
      <c r="H130" s="545"/>
    </row>
    <row r="131" spans="1:8" ht="12.75">
      <c r="A131" s="542" t="s">
        <v>2123</v>
      </c>
      <c r="B131" s="474" t="s">
        <v>2124</v>
      </c>
      <c r="C131" s="474"/>
      <c r="D131" s="474"/>
      <c r="E131" s="474"/>
      <c r="F131" s="474"/>
      <c r="G131" s="474"/>
      <c r="H131" s="545"/>
    </row>
    <row r="132" spans="1:8" ht="12.75">
      <c r="A132" s="542" t="s">
        <v>2125</v>
      </c>
      <c r="B132" s="474" t="s">
        <v>2126</v>
      </c>
      <c r="C132" s="474"/>
      <c r="D132" s="474"/>
      <c r="E132" s="474"/>
      <c r="F132" s="474"/>
      <c r="G132" s="474"/>
      <c r="H132" s="545"/>
    </row>
    <row r="133" spans="1:8" ht="12.75">
      <c r="A133" s="542" t="s">
        <v>2145</v>
      </c>
      <c r="B133" s="474" t="s">
        <v>2146</v>
      </c>
      <c r="C133" s="474"/>
      <c r="D133" s="474"/>
      <c r="E133" s="474"/>
      <c r="F133" s="474"/>
      <c r="G133" s="474"/>
      <c r="H133" s="545"/>
    </row>
    <row r="134" spans="1:8" ht="12.75">
      <c r="A134" s="542" t="s">
        <v>2151</v>
      </c>
      <c r="B134" s="474" t="s">
        <v>2152</v>
      </c>
      <c r="C134" s="474"/>
      <c r="D134" s="474"/>
      <c r="E134" s="474"/>
      <c r="F134" s="474"/>
      <c r="G134" s="474"/>
      <c r="H134" s="545"/>
    </row>
    <row r="135" spans="1:8" ht="12.75">
      <c r="A135" s="542" t="s">
        <v>2147</v>
      </c>
      <c r="B135" s="474" t="s">
        <v>2148</v>
      </c>
      <c r="C135" s="474"/>
      <c r="D135" s="474"/>
      <c r="E135" s="474"/>
      <c r="F135" s="474"/>
      <c r="G135" s="474"/>
      <c r="H135" s="545"/>
    </row>
    <row r="136" spans="1:8" ht="12.75">
      <c r="A136" s="542" t="s">
        <v>2149</v>
      </c>
      <c r="B136" s="474" t="s">
        <v>2150</v>
      </c>
      <c r="C136" s="474"/>
      <c r="D136" s="474"/>
      <c r="E136" s="474"/>
      <c r="F136" s="474"/>
      <c r="G136" s="474"/>
      <c r="H136" s="545"/>
    </row>
    <row r="137" spans="1:8" ht="12.75">
      <c r="A137" s="542" t="s">
        <v>2153</v>
      </c>
      <c r="B137" s="474" t="s">
        <v>2154</v>
      </c>
      <c r="C137" s="474"/>
      <c r="D137" s="474"/>
      <c r="E137" s="474"/>
      <c r="F137" s="474"/>
      <c r="G137" s="474"/>
      <c r="H137" s="545"/>
    </row>
    <row r="138" spans="1:8" ht="12.75">
      <c r="A138" s="542" t="s">
        <v>2127</v>
      </c>
      <c r="B138" s="474" t="s">
        <v>2128</v>
      </c>
      <c r="C138" s="474"/>
      <c r="D138" s="474"/>
      <c r="E138" s="474"/>
      <c r="F138" s="474"/>
      <c r="G138" s="474"/>
      <c r="H138" s="545"/>
    </row>
    <row r="139" spans="1:8" ht="12.75">
      <c r="A139" s="542" t="s">
        <v>2129</v>
      </c>
      <c r="B139" s="474" t="s">
        <v>2130</v>
      </c>
      <c r="C139" s="474"/>
      <c r="D139" s="474"/>
      <c r="E139" s="474"/>
      <c r="F139" s="474"/>
      <c r="G139" s="474"/>
      <c r="H139" s="545"/>
    </row>
    <row r="140" spans="1:8" ht="12.75">
      <c r="A140" s="542" t="s">
        <v>2131</v>
      </c>
      <c r="B140" s="474" t="s">
        <v>2132</v>
      </c>
      <c r="C140" s="474"/>
      <c r="D140" s="474"/>
      <c r="E140" s="474"/>
      <c r="F140" s="474"/>
      <c r="G140" s="474"/>
      <c r="H140" s="545"/>
    </row>
    <row r="141" spans="1:8" ht="12.75">
      <c r="A141" s="542" t="s">
        <v>2135</v>
      </c>
      <c r="B141" s="474" t="s">
        <v>2136</v>
      </c>
      <c r="C141" s="474"/>
      <c r="D141" s="474"/>
      <c r="E141" s="474"/>
      <c r="F141" s="474"/>
      <c r="G141" s="474"/>
      <c r="H141" s="545"/>
    </row>
    <row r="142" spans="1:8" ht="12.75">
      <c r="A142" s="542" t="s">
        <v>2137</v>
      </c>
      <c r="B142" s="474" t="s">
        <v>2138</v>
      </c>
      <c r="C142" s="474"/>
      <c r="D142" s="474"/>
      <c r="E142" s="474"/>
      <c r="F142" s="474"/>
      <c r="G142" s="474"/>
      <c r="H142" s="545"/>
    </row>
    <row r="143" spans="1:8" ht="12.75">
      <c r="A143" s="542" t="s">
        <v>2139</v>
      </c>
      <c r="B143" s="474" t="s">
        <v>2140</v>
      </c>
      <c r="C143" s="474"/>
      <c r="D143" s="474"/>
      <c r="E143" s="474"/>
      <c r="F143" s="474"/>
      <c r="G143" s="474"/>
      <c r="H143" s="545"/>
    </row>
    <row r="144" spans="1:8" ht="12.75">
      <c r="A144" s="542" t="s">
        <v>2133</v>
      </c>
      <c r="B144" s="474" t="s">
        <v>2134</v>
      </c>
      <c r="C144" s="474"/>
      <c r="D144" s="474"/>
      <c r="E144" s="474"/>
      <c r="F144" s="474"/>
      <c r="G144" s="474"/>
      <c r="H144" s="545"/>
    </row>
    <row r="145" spans="1:8" ht="12.75">
      <c r="A145" s="542" t="s">
        <v>2141</v>
      </c>
      <c r="B145" s="474" t="s">
        <v>2142</v>
      </c>
      <c r="C145" s="474"/>
      <c r="D145" s="474"/>
      <c r="E145" s="474"/>
      <c r="F145" s="474"/>
      <c r="G145" s="474"/>
      <c r="H145" s="545"/>
    </row>
    <row r="146" spans="1:8" ht="12.75">
      <c r="A146" s="542" t="s">
        <v>1945</v>
      </c>
      <c r="B146" s="474" t="s">
        <v>1946</v>
      </c>
      <c r="C146" s="474"/>
      <c r="D146" s="474"/>
      <c r="E146" s="474"/>
      <c r="F146" s="474"/>
      <c r="G146" s="474"/>
      <c r="H146" s="545"/>
    </row>
    <row r="147" spans="1:8" ht="12.75">
      <c r="A147" s="542" t="s">
        <v>1882</v>
      </c>
      <c r="B147" s="474" t="s">
        <v>1883</v>
      </c>
      <c r="C147" s="474"/>
      <c r="D147" s="474"/>
      <c r="E147" s="474"/>
      <c r="F147" s="474"/>
      <c r="G147" s="474"/>
      <c r="H147" s="545"/>
    </row>
    <row r="148" spans="1:8" ht="12.75">
      <c r="A148" s="542" t="s">
        <v>2157</v>
      </c>
      <c r="B148" s="474" t="s">
        <v>2158</v>
      </c>
      <c r="C148" s="474"/>
      <c r="D148" s="474"/>
      <c r="E148" s="474"/>
      <c r="F148" s="474"/>
      <c r="G148" s="474"/>
      <c r="H148" s="545"/>
    </row>
    <row r="149" spans="1:8" ht="12.75">
      <c r="A149" s="546" t="s">
        <v>2159</v>
      </c>
      <c r="B149" s="474" t="s">
        <v>2144</v>
      </c>
      <c r="C149" s="474"/>
      <c r="D149" s="474"/>
      <c r="E149" s="474"/>
      <c r="F149" s="474"/>
      <c r="G149" s="474"/>
      <c r="H149" s="545"/>
    </row>
    <row r="150" spans="1:8" ht="12.75">
      <c r="A150" s="542" t="s">
        <v>2045</v>
      </c>
      <c r="B150" s="474" t="s">
        <v>2046</v>
      </c>
      <c r="C150" s="474"/>
      <c r="D150" s="474"/>
      <c r="E150" s="474"/>
      <c r="F150" s="474"/>
      <c r="G150" s="474"/>
      <c r="H150" s="545"/>
    </row>
    <row r="151" spans="1:8" ht="12.75">
      <c r="A151" s="542" t="s">
        <v>2009</v>
      </c>
      <c r="B151" s="474" t="s">
        <v>2010</v>
      </c>
      <c r="C151" s="474"/>
      <c r="D151" s="474"/>
      <c r="E151" s="474"/>
      <c r="F151" s="474"/>
      <c r="G151" s="474"/>
      <c r="H151" s="545"/>
    </row>
    <row r="152" spans="1:8" ht="13.5" thickBot="1">
      <c r="A152" s="547" t="s">
        <v>1981</v>
      </c>
      <c r="B152" s="548" t="s">
        <v>1982</v>
      </c>
      <c r="C152" s="548"/>
      <c r="D152" s="548"/>
      <c r="E152" s="548"/>
      <c r="F152" s="548"/>
      <c r="G152" s="548"/>
      <c r="H152" s="549"/>
    </row>
  </sheetData>
  <mergeCells count="31">
    <mergeCell ref="B30:H30"/>
    <mergeCell ref="B35:G35"/>
    <mergeCell ref="B31:H31"/>
    <mergeCell ref="B32:H32"/>
    <mergeCell ref="B33:H33"/>
    <mergeCell ref="B34:H34"/>
    <mergeCell ref="B25:H25"/>
    <mergeCell ref="B26:H26"/>
    <mergeCell ref="B27:H27"/>
    <mergeCell ref="B28:H28"/>
    <mergeCell ref="B29:H29"/>
    <mergeCell ref="B20:H20"/>
    <mergeCell ref="B21:H21"/>
    <mergeCell ref="B22:H22"/>
    <mergeCell ref="B23:H23"/>
    <mergeCell ref="B24:H24"/>
    <mergeCell ref="B15:H15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C2:D2"/>
    <mergeCell ref="C4:H4"/>
    <mergeCell ref="B7:H7"/>
    <mergeCell ref="B8:H8"/>
    <mergeCell ref="B9:H9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W22"/>
  <sheetViews>
    <sheetView view="pageBreakPreview" zoomScaleNormal="100" zoomScaleSheetLayoutView="100" workbookViewId="0">
      <selection activeCell="Y18" sqref="Y18"/>
    </sheetView>
  </sheetViews>
  <sheetFormatPr defaultColWidth="9.140625" defaultRowHeight="12.75"/>
  <cols>
    <col min="1" max="1" width="21.5703125" style="99" customWidth="1"/>
    <col min="2" max="2" width="9.140625" style="99"/>
    <col min="3" max="3" width="5.85546875" style="99" customWidth="1"/>
    <col min="4" max="4" width="8" style="99" customWidth="1"/>
    <col min="5" max="5" width="5.85546875" style="100" customWidth="1"/>
    <col min="6" max="7" width="6.28515625" style="100" customWidth="1"/>
    <col min="8" max="8" width="6" style="100" customWidth="1"/>
    <col min="9" max="9" width="5.85546875" style="100" customWidth="1"/>
    <col min="10" max="10" width="6" style="100" customWidth="1"/>
    <col min="11" max="11" width="6.7109375" style="100" customWidth="1"/>
    <col min="12" max="12" width="6.42578125" style="100" customWidth="1"/>
    <col min="13" max="13" width="5.85546875" style="99" customWidth="1"/>
    <col min="14" max="14" width="6.28515625" style="99" customWidth="1"/>
    <col min="15" max="15" width="6.7109375" style="99" customWidth="1"/>
    <col min="16" max="16" width="5.7109375" style="57" customWidth="1"/>
    <col min="17" max="18" width="6.7109375" style="57" customWidth="1"/>
    <col min="19" max="16384" width="9.140625" style="57"/>
  </cols>
  <sheetData>
    <row r="1" spans="1:23" s="58" customFormat="1" ht="15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108"/>
      <c r="P1" s="108"/>
      <c r="Q1" s="108"/>
      <c r="R1" s="111"/>
      <c r="S1" s="108"/>
      <c r="T1" s="111"/>
      <c r="W1" s="74"/>
    </row>
    <row r="2" spans="1:23" s="58" customFormat="1" ht="15.75">
      <c r="A2" s="1"/>
      <c r="B2" s="2" t="s">
        <v>52</v>
      </c>
      <c r="C2" s="3">
        <f>Kadar.ode.!C2</f>
        <v>7010117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08"/>
      <c r="P2" s="108"/>
      <c r="Q2" s="108"/>
      <c r="R2" s="111"/>
      <c r="S2" s="108"/>
      <c r="T2" s="111"/>
      <c r="W2" s="74"/>
    </row>
    <row r="3" spans="1:23" s="58" customFormat="1" ht="15.75">
      <c r="A3" s="1"/>
      <c r="B3" s="2" t="s">
        <v>53</v>
      </c>
      <c r="C3" s="3" t="str">
        <f>Kadar.ode.!C3</f>
        <v>01.01.2023.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108"/>
      <c r="P3" s="108"/>
      <c r="Q3" s="108"/>
      <c r="R3" s="111"/>
      <c r="S3" s="108"/>
      <c r="T3" s="111"/>
      <c r="W3" s="74"/>
    </row>
    <row r="4" spans="1:23" s="58" customFormat="1" ht="15.75">
      <c r="A4" s="1"/>
      <c r="B4" s="2" t="s">
        <v>82</v>
      </c>
      <c r="C4" s="7" t="s">
        <v>10</v>
      </c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108"/>
      <c r="P4" s="108"/>
      <c r="Q4" s="108"/>
      <c r="R4" s="111"/>
      <c r="S4" s="108"/>
      <c r="T4" s="111"/>
      <c r="W4" s="74"/>
    </row>
    <row r="5" spans="1:23" s="58" customFormat="1" ht="10.5" customHeight="1">
      <c r="A5" s="17"/>
      <c r="C5" s="61"/>
      <c r="O5" s="108"/>
      <c r="P5" s="108"/>
      <c r="Q5" s="108"/>
      <c r="R5" s="111"/>
      <c r="S5" s="108"/>
      <c r="T5" s="111"/>
      <c r="W5" s="74"/>
    </row>
    <row r="6" spans="1:23" ht="55.5" customHeight="1">
      <c r="A6" s="814" t="s">
        <v>83</v>
      </c>
      <c r="B6" s="813" t="s">
        <v>84</v>
      </c>
      <c r="C6" s="813" t="s">
        <v>85</v>
      </c>
      <c r="D6" s="813" t="s">
        <v>86</v>
      </c>
      <c r="E6" s="813" t="s">
        <v>57</v>
      </c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 t="s">
        <v>58</v>
      </c>
      <c r="Q6" s="813"/>
      <c r="R6" s="813"/>
    </row>
    <row r="7" spans="1:23" s="97" customFormat="1" ht="88.5" customHeight="1">
      <c r="A7" s="814"/>
      <c r="B7" s="813"/>
      <c r="C7" s="813"/>
      <c r="D7" s="813"/>
      <c r="E7" s="101" t="s">
        <v>87</v>
      </c>
      <c r="F7" s="102" t="s">
        <v>63</v>
      </c>
      <c r="G7" s="102" t="s">
        <v>64</v>
      </c>
      <c r="H7" s="101" t="s">
        <v>88</v>
      </c>
      <c r="I7" s="101" t="s">
        <v>89</v>
      </c>
      <c r="J7" s="101" t="s">
        <v>90</v>
      </c>
      <c r="K7" s="101" t="s">
        <v>91</v>
      </c>
      <c r="L7" s="101" t="s">
        <v>92</v>
      </c>
      <c r="M7" s="101" t="s">
        <v>70</v>
      </c>
      <c r="N7" s="101" t="s">
        <v>93</v>
      </c>
      <c r="O7" s="101" t="s">
        <v>94</v>
      </c>
      <c r="P7" s="101" t="s">
        <v>95</v>
      </c>
      <c r="Q7" s="101" t="s">
        <v>96</v>
      </c>
      <c r="R7" s="101" t="s">
        <v>97</v>
      </c>
    </row>
    <row r="8" spans="1:23" ht="12" customHeight="1">
      <c r="A8" s="103" t="s">
        <v>38</v>
      </c>
      <c r="B8" s="103"/>
      <c r="C8" s="103"/>
      <c r="D8" s="103"/>
      <c r="E8" s="80"/>
      <c r="F8" s="80"/>
      <c r="G8" s="80"/>
      <c r="H8" s="83"/>
      <c r="I8" s="109">
        <f t="shared" ref="I8:I17" si="0">E8-H8</f>
        <v>0</v>
      </c>
      <c r="J8" s="80"/>
      <c r="K8" s="83"/>
      <c r="L8" s="109">
        <f t="shared" ref="L8:L17" si="1">J8-K8</f>
        <v>0</v>
      </c>
      <c r="M8" s="80"/>
      <c r="N8" s="83"/>
      <c r="O8" s="109">
        <f t="shared" ref="O8:O17" si="2">M8-N8</f>
        <v>0</v>
      </c>
      <c r="P8" s="110"/>
      <c r="Q8" s="110"/>
      <c r="R8" s="110"/>
    </row>
    <row r="9" spans="1:23" ht="12" customHeight="1">
      <c r="A9" s="103" t="s">
        <v>1847</v>
      </c>
      <c r="B9" s="103"/>
      <c r="C9" s="103"/>
      <c r="D9" s="103"/>
      <c r="E9" s="80"/>
      <c r="F9" s="80"/>
      <c r="G9" s="80"/>
      <c r="H9" s="83"/>
      <c r="I9" s="109">
        <f t="shared" si="0"/>
        <v>0</v>
      </c>
      <c r="J9" s="80"/>
      <c r="K9" s="83"/>
      <c r="L9" s="109">
        <f t="shared" si="1"/>
        <v>0</v>
      </c>
      <c r="M9" s="80"/>
      <c r="N9" s="83"/>
      <c r="O9" s="109">
        <f t="shared" si="2"/>
        <v>0</v>
      </c>
      <c r="P9" s="110"/>
      <c r="Q9" s="110"/>
      <c r="R9" s="110"/>
    </row>
    <row r="10" spans="1:23" ht="12" customHeight="1">
      <c r="A10" s="104"/>
      <c r="B10" s="103"/>
      <c r="C10" s="103"/>
      <c r="D10" s="103"/>
      <c r="E10" s="80"/>
      <c r="F10" s="80"/>
      <c r="G10" s="80"/>
      <c r="H10" s="83"/>
      <c r="I10" s="109">
        <f t="shared" si="0"/>
        <v>0</v>
      </c>
      <c r="J10" s="80"/>
      <c r="K10" s="83"/>
      <c r="L10" s="109">
        <f t="shared" si="1"/>
        <v>0</v>
      </c>
      <c r="M10" s="80"/>
      <c r="N10" s="83"/>
      <c r="O10" s="109">
        <f t="shared" si="2"/>
        <v>0</v>
      </c>
      <c r="P10" s="110"/>
      <c r="Q10" s="110"/>
      <c r="R10" s="110"/>
    </row>
    <row r="11" spans="1:23" ht="12" customHeight="1">
      <c r="A11" s="103"/>
      <c r="B11" s="103"/>
      <c r="C11" s="103"/>
      <c r="D11" s="103"/>
      <c r="E11" s="103"/>
      <c r="F11" s="103"/>
      <c r="G11" s="103"/>
      <c r="H11" s="83"/>
      <c r="I11" s="109">
        <f t="shared" si="0"/>
        <v>0</v>
      </c>
      <c r="J11" s="103"/>
      <c r="K11" s="83"/>
      <c r="L11" s="109">
        <f t="shared" si="1"/>
        <v>0</v>
      </c>
      <c r="M11" s="103"/>
      <c r="N11" s="83"/>
      <c r="O11" s="109">
        <f t="shared" si="2"/>
        <v>0</v>
      </c>
      <c r="P11" s="110"/>
      <c r="Q11" s="110"/>
      <c r="R11" s="110"/>
    </row>
    <row r="12" spans="1:23" ht="12" customHeight="1">
      <c r="A12" s="103"/>
      <c r="B12" s="103"/>
      <c r="C12" s="103"/>
      <c r="D12" s="103"/>
      <c r="E12" s="103"/>
      <c r="F12" s="103"/>
      <c r="G12" s="103"/>
      <c r="H12" s="83"/>
      <c r="I12" s="109">
        <f t="shared" si="0"/>
        <v>0</v>
      </c>
      <c r="J12" s="103"/>
      <c r="K12" s="83"/>
      <c r="L12" s="109">
        <f t="shared" si="1"/>
        <v>0</v>
      </c>
      <c r="M12" s="103"/>
      <c r="N12" s="83"/>
      <c r="O12" s="109">
        <f t="shared" si="2"/>
        <v>0</v>
      </c>
      <c r="P12" s="110"/>
      <c r="Q12" s="110"/>
      <c r="R12" s="110"/>
    </row>
    <row r="13" spans="1:23" ht="12" customHeight="1">
      <c r="A13" s="103"/>
      <c r="B13" s="103"/>
      <c r="C13" s="103"/>
      <c r="D13" s="103"/>
      <c r="E13" s="103"/>
      <c r="F13" s="103"/>
      <c r="G13" s="103"/>
      <c r="H13" s="83"/>
      <c r="I13" s="109">
        <f t="shared" si="0"/>
        <v>0</v>
      </c>
      <c r="J13" s="103"/>
      <c r="K13" s="83"/>
      <c r="L13" s="109">
        <f t="shared" si="1"/>
        <v>0</v>
      </c>
      <c r="M13" s="103"/>
      <c r="N13" s="83"/>
      <c r="O13" s="109">
        <f t="shared" si="2"/>
        <v>0</v>
      </c>
      <c r="P13" s="110"/>
      <c r="Q13" s="110"/>
      <c r="R13" s="110"/>
    </row>
    <row r="14" spans="1:23" ht="12" customHeight="1">
      <c r="A14" s="103"/>
      <c r="B14" s="103"/>
      <c r="C14" s="103"/>
      <c r="D14" s="103"/>
      <c r="E14" s="103"/>
      <c r="F14" s="103"/>
      <c r="G14" s="103"/>
      <c r="H14" s="83"/>
      <c r="I14" s="109">
        <f t="shared" si="0"/>
        <v>0</v>
      </c>
      <c r="J14" s="103"/>
      <c r="K14" s="83"/>
      <c r="L14" s="109">
        <f t="shared" si="1"/>
        <v>0</v>
      </c>
      <c r="M14" s="103"/>
      <c r="N14" s="83"/>
      <c r="O14" s="109">
        <f t="shared" si="2"/>
        <v>0</v>
      </c>
      <c r="P14" s="110"/>
      <c r="Q14" s="110"/>
      <c r="R14" s="110"/>
    </row>
    <row r="15" spans="1:23" ht="12" customHeight="1">
      <c r="A15" s="103"/>
      <c r="B15" s="103"/>
      <c r="C15" s="103"/>
      <c r="D15" s="103"/>
      <c r="E15" s="103"/>
      <c r="F15" s="103"/>
      <c r="G15" s="103"/>
      <c r="H15" s="83"/>
      <c r="I15" s="109">
        <f t="shared" si="0"/>
        <v>0</v>
      </c>
      <c r="J15" s="103"/>
      <c r="K15" s="83"/>
      <c r="L15" s="109">
        <f t="shared" si="1"/>
        <v>0</v>
      </c>
      <c r="M15" s="103"/>
      <c r="N15" s="83"/>
      <c r="O15" s="109">
        <f t="shared" si="2"/>
        <v>0</v>
      </c>
      <c r="P15" s="110"/>
      <c r="Q15" s="110"/>
      <c r="R15" s="110"/>
    </row>
    <row r="16" spans="1:23" ht="12" customHeight="1">
      <c r="A16" s="103"/>
      <c r="B16" s="103"/>
      <c r="C16" s="103"/>
      <c r="D16" s="103"/>
      <c r="E16" s="103"/>
      <c r="F16" s="103"/>
      <c r="G16" s="103"/>
      <c r="H16" s="83"/>
      <c r="I16" s="109">
        <f t="shared" si="0"/>
        <v>0</v>
      </c>
      <c r="J16" s="103"/>
      <c r="K16" s="83"/>
      <c r="L16" s="109">
        <f t="shared" si="1"/>
        <v>0</v>
      </c>
      <c r="M16" s="103"/>
      <c r="N16" s="83"/>
      <c r="O16" s="109">
        <f t="shared" si="2"/>
        <v>0</v>
      </c>
      <c r="P16" s="110"/>
      <c r="Q16" s="110"/>
      <c r="R16" s="110"/>
    </row>
    <row r="17" spans="1:18" ht="12" customHeight="1">
      <c r="A17" s="103"/>
      <c r="B17" s="103"/>
      <c r="C17" s="103"/>
      <c r="D17" s="103"/>
      <c r="E17" s="103"/>
      <c r="F17" s="103"/>
      <c r="G17" s="103"/>
      <c r="H17" s="83"/>
      <c r="I17" s="109">
        <f t="shared" si="0"/>
        <v>0</v>
      </c>
      <c r="J17" s="103"/>
      <c r="K17" s="83"/>
      <c r="L17" s="109">
        <f t="shared" si="1"/>
        <v>0</v>
      </c>
      <c r="M17" s="103"/>
      <c r="N17" s="83"/>
      <c r="O17" s="109">
        <f t="shared" si="2"/>
        <v>0</v>
      </c>
      <c r="P17" s="110"/>
      <c r="Q17" s="110"/>
      <c r="R17" s="110"/>
    </row>
    <row r="18" spans="1:18" s="98" customFormat="1" ht="12" customHeight="1">
      <c r="A18" s="95" t="s">
        <v>61</v>
      </c>
      <c r="B18" s="95"/>
      <c r="C18" s="95"/>
      <c r="D18" s="95"/>
      <c r="E18" s="95">
        <f t="shared" ref="E18:R18" si="3">SUM(E8:E17)</f>
        <v>0</v>
      </c>
      <c r="F18" s="95">
        <f t="shared" si="3"/>
        <v>0</v>
      </c>
      <c r="G18" s="95">
        <f t="shared" si="3"/>
        <v>0</v>
      </c>
      <c r="H18" s="95">
        <f t="shared" si="3"/>
        <v>0</v>
      </c>
      <c r="I18" s="95">
        <f t="shared" si="3"/>
        <v>0</v>
      </c>
      <c r="J18" s="95">
        <f t="shared" si="3"/>
        <v>0</v>
      </c>
      <c r="K18" s="95">
        <f t="shared" si="3"/>
        <v>0</v>
      </c>
      <c r="L18" s="95">
        <f t="shared" si="3"/>
        <v>0</v>
      </c>
      <c r="M18" s="95">
        <f t="shared" si="3"/>
        <v>0</v>
      </c>
      <c r="N18" s="95">
        <f t="shared" si="3"/>
        <v>0</v>
      </c>
      <c r="O18" s="95">
        <f t="shared" si="3"/>
        <v>0</v>
      </c>
      <c r="P18" s="95">
        <f t="shared" si="3"/>
        <v>0</v>
      </c>
      <c r="Q18" s="95">
        <f t="shared" si="3"/>
        <v>0</v>
      </c>
      <c r="R18" s="95">
        <f t="shared" si="3"/>
        <v>0</v>
      </c>
    </row>
    <row r="19" spans="1:18">
      <c r="A19" s="105" t="s">
        <v>98</v>
      </c>
    </row>
    <row r="20" spans="1:18" ht="27" customHeight="1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</row>
    <row r="21" spans="1:18" ht="17.25" customHeight="1">
      <c r="A21" s="5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8">
      <c r="R22" s="112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W24"/>
  <sheetViews>
    <sheetView zoomScaleNormal="100" zoomScaleSheetLayoutView="100" workbookViewId="0">
      <selection activeCell="L8" sqref="L8:N19"/>
    </sheetView>
  </sheetViews>
  <sheetFormatPr defaultColWidth="9.140625" defaultRowHeight="15.75"/>
  <cols>
    <col min="1" max="1" width="30.42578125" style="58" customWidth="1"/>
    <col min="2" max="2" width="6.7109375" style="74" customWidth="1"/>
    <col min="3" max="3" width="5" style="74" customWidth="1"/>
    <col min="4" max="8" width="5.28515625" style="74" customWidth="1"/>
    <col min="9" max="9" width="5.28515625" style="75" customWidth="1"/>
    <col min="10" max="10" width="4.5703125" style="75" customWidth="1"/>
    <col min="11" max="11" width="4.85546875" style="58" customWidth="1"/>
    <col min="12" max="12" width="5.28515625" style="74" customWidth="1"/>
    <col min="13" max="14" width="5.28515625" style="58" customWidth="1"/>
    <col min="15" max="15" width="4.7109375" style="58" customWidth="1"/>
    <col min="16" max="16" width="4.85546875" style="58" customWidth="1"/>
    <col min="17" max="23" width="5.28515625" style="58" customWidth="1"/>
    <col min="24" max="16384" width="9.140625" style="58"/>
  </cols>
  <sheetData>
    <row r="1" spans="1:23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23">
      <c r="A2" s="1"/>
      <c r="B2" s="2" t="s">
        <v>52</v>
      </c>
      <c r="C2" s="3">
        <f>Kadar.ode.!C2</f>
        <v>7010117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23">
      <c r="A3" s="1"/>
      <c r="B3" s="2" t="s">
        <v>53</v>
      </c>
      <c r="C3" s="3" t="str">
        <f>Kadar.ode.!C3</f>
        <v>01.01.2023.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23">
      <c r="A4" s="1"/>
      <c r="B4" s="2" t="s">
        <v>99</v>
      </c>
      <c r="C4" s="7" t="s">
        <v>12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23" ht="9" customHeight="1">
      <c r="A5" s="17"/>
      <c r="B5" s="58"/>
      <c r="C5" s="59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23" ht="45.75" customHeight="1">
      <c r="A6" s="816" t="s">
        <v>100</v>
      </c>
      <c r="B6" s="817" t="s">
        <v>101</v>
      </c>
      <c r="C6" s="804" t="s">
        <v>102</v>
      </c>
      <c r="D6" s="815" t="s">
        <v>57</v>
      </c>
      <c r="E6" s="815"/>
      <c r="F6" s="815"/>
      <c r="G6" s="815"/>
      <c r="H6" s="815"/>
      <c r="I6" s="815"/>
      <c r="J6" s="815"/>
      <c r="K6" s="815"/>
      <c r="L6" s="815"/>
      <c r="M6" s="815"/>
      <c r="N6" s="815"/>
      <c r="O6" s="815"/>
      <c r="P6" s="815"/>
      <c r="Q6" s="815"/>
      <c r="R6" s="815"/>
      <c r="S6" s="815"/>
      <c r="T6" s="815" t="s">
        <v>58</v>
      </c>
      <c r="U6" s="815"/>
      <c r="V6" s="815"/>
      <c r="W6" s="815"/>
    </row>
    <row r="7" spans="1:23" ht="66" customHeight="1">
      <c r="A7" s="816"/>
      <c r="B7" s="817"/>
      <c r="C7" s="804"/>
      <c r="D7" s="77" t="s">
        <v>87</v>
      </c>
      <c r="E7" s="77" t="s">
        <v>103</v>
      </c>
      <c r="F7" s="78" t="s">
        <v>63</v>
      </c>
      <c r="G7" s="78" t="s">
        <v>64</v>
      </c>
      <c r="H7" s="77" t="s">
        <v>104</v>
      </c>
      <c r="I7" s="87" t="s">
        <v>72</v>
      </c>
      <c r="J7" s="78" t="s">
        <v>105</v>
      </c>
      <c r="K7" s="88" t="s">
        <v>106</v>
      </c>
      <c r="L7" s="88" t="s">
        <v>107</v>
      </c>
      <c r="M7" s="88" t="s">
        <v>104</v>
      </c>
      <c r="N7" s="87" t="s">
        <v>72</v>
      </c>
      <c r="O7" s="78" t="s">
        <v>105</v>
      </c>
      <c r="P7" s="77" t="s">
        <v>106</v>
      </c>
      <c r="Q7" s="92" t="s">
        <v>108</v>
      </c>
      <c r="R7" s="92" t="s">
        <v>109</v>
      </c>
      <c r="S7" s="92" t="s">
        <v>110</v>
      </c>
      <c r="T7" s="77" t="s">
        <v>95</v>
      </c>
      <c r="U7" s="77" t="s">
        <v>111</v>
      </c>
      <c r="V7" s="77" t="s">
        <v>112</v>
      </c>
      <c r="W7" s="77" t="s">
        <v>97</v>
      </c>
    </row>
    <row r="8" spans="1:23">
      <c r="A8" s="79" t="s">
        <v>113</v>
      </c>
      <c r="B8" s="80"/>
      <c r="C8" s="80"/>
      <c r="D8" s="80"/>
      <c r="E8" s="80"/>
      <c r="F8" s="80"/>
      <c r="G8" s="80"/>
      <c r="H8" s="80"/>
      <c r="I8" s="80"/>
      <c r="J8" s="83">
        <f>SUM(H8:I8)</f>
        <v>0</v>
      </c>
      <c r="K8" s="89">
        <f t="shared" ref="K8:K21" si="0">D8-(H8+I8)</f>
        <v>0</v>
      </c>
      <c r="L8" s="80"/>
      <c r="M8" s="80"/>
      <c r="N8" s="80"/>
      <c r="O8" s="83">
        <f>SUM(M8:N8)</f>
        <v>0</v>
      </c>
      <c r="P8" s="90">
        <f t="shared" ref="P8:P21" si="1">L8-(M8+N8)</f>
        <v>0</v>
      </c>
      <c r="Q8" s="93"/>
      <c r="R8" s="93"/>
      <c r="S8" s="90">
        <f>Q8-R8</f>
        <v>0</v>
      </c>
      <c r="T8" s="94"/>
      <c r="U8" s="94"/>
      <c r="V8" s="94"/>
      <c r="W8" s="94"/>
    </row>
    <row r="9" spans="1:23">
      <c r="A9" s="79" t="s">
        <v>114</v>
      </c>
      <c r="B9" s="80"/>
      <c r="C9" s="80"/>
      <c r="D9" s="80"/>
      <c r="E9" s="80"/>
      <c r="F9" s="80"/>
      <c r="G9" s="80"/>
      <c r="H9" s="80"/>
      <c r="I9" s="80"/>
      <c r="J9" s="83">
        <f t="shared" ref="J9:J21" si="2">SUM(H9:I9)</f>
        <v>0</v>
      </c>
      <c r="K9" s="89">
        <f t="shared" si="0"/>
        <v>0</v>
      </c>
      <c r="L9" s="80"/>
      <c r="M9" s="80"/>
      <c r="N9" s="80"/>
      <c r="O9" s="83">
        <f t="shared" ref="O9:O21" si="3">SUM(M9:N9)</f>
        <v>0</v>
      </c>
      <c r="P9" s="90">
        <f t="shared" si="1"/>
        <v>0</v>
      </c>
      <c r="Q9" s="93"/>
      <c r="R9" s="93"/>
      <c r="S9" s="90">
        <f t="shared" ref="S9:S21" si="4">Q9-R9</f>
        <v>0</v>
      </c>
      <c r="T9" s="94"/>
      <c r="U9" s="94"/>
      <c r="V9" s="94"/>
      <c r="W9" s="94"/>
    </row>
    <row r="10" spans="1:23">
      <c r="A10" s="79" t="s">
        <v>115</v>
      </c>
      <c r="B10" s="80"/>
      <c r="C10" s="80"/>
      <c r="D10" s="80"/>
      <c r="E10" s="80"/>
      <c r="F10" s="80"/>
      <c r="G10" s="80"/>
      <c r="H10" s="80"/>
      <c r="I10" s="80"/>
      <c r="J10" s="83">
        <f t="shared" si="2"/>
        <v>0</v>
      </c>
      <c r="K10" s="89">
        <f t="shared" si="0"/>
        <v>0</v>
      </c>
      <c r="L10" s="80"/>
      <c r="M10" s="80"/>
      <c r="N10" s="80"/>
      <c r="O10" s="83">
        <f t="shared" si="3"/>
        <v>0</v>
      </c>
      <c r="P10" s="90">
        <f t="shared" si="1"/>
        <v>0</v>
      </c>
      <c r="Q10" s="93"/>
      <c r="R10" s="93"/>
      <c r="S10" s="90">
        <f t="shared" si="4"/>
        <v>0</v>
      </c>
      <c r="T10" s="94"/>
      <c r="U10" s="94"/>
      <c r="V10" s="94"/>
      <c r="W10" s="94"/>
    </row>
    <row r="11" spans="1:23" ht="24">
      <c r="A11" s="79" t="s">
        <v>116</v>
      </c>
      <c r="B11" s="80"/>
      <c r="C11" s="80"/>
      <c r="D11" s="80"/>
      <c r="E11" s="80"/>
      <c r="F11" s="80"/>
      <c r="G11" s="80"/>
      <c r="H11" s="80"/>
      <c r="I11" s="80"/>
      <c r="J11" s="83">
        <f t="shared" si="2"/>
        <v>0</v>
      </c>
      <c r="K11" s="89">
        <f>(D11+E11)-(H11+I11)</f>
        <v>0</v>
      </c>
      <c r="L11" s="80"/>
      <c r="M11" s="80"/>
      <c r="N11" s="80"/>
      <c r="O11" s="83">
        <f t="shared" si="3"/>
        <v>0</v>
      </c>
      <c r="P11" s="90">
        <f t="shared" si="1"/>
        <v>0</v>
      </c>
      <c r="Q11" s="93"/>
      <c r="R11" s="93"/>
      <c r="S11" s="90">
        <f t="shared" si="4"/>
        <v>0</v>
      </c>
      <c r="T11" s="94"/>
      <c r="U11" s="94"/>
      <c r="V11" s="94"/>
      <c r="W11" s="94"/>
    </row>
    <row r="12" spans="1:23">
      <c r="A12" s="79" t="s">
        <v>117</v>
      </c>
      <c r="B12" s="80"/>
      <c r="C12" s="80"/>
      <c r="D12" s="80"/>
      <c r="E12" s="80"/>
      <c r="F12" s="80"/>
      <c r="G12" s="80"/>
      <c r="H12" s="80"/>
      <c r="I12" s="80"/>
      <c r="J12" s="83">
        <f t="shared" si="2"/>
        <v>0</v>
      </c>
      <c r="K12" s="89">
        <f t="shared" si="0"/>
        <v>0</v>
      </c>
      <c r="L12" s="80"/>
      <c r="M12" s="80"/>
      <c r="N12" s="80"/>
      <c r="O12" s="83">
        <f t="shared" si="3"/>
        <v>0</v>
      </c>
      <c r="P12" s="90">
        <f t="shared" si="1"/>
        <v>0</v>
      </c>
      <c r="Q12" s="93"/>
      <c r="R12" s="93"/>
      <c r="S12" s="90">
        <f t="shared" si="4"/>
        <v>0</v>
      </c>
      <c r="T12" s="94"/>
      <c r="U12" s="94"/>
      <c r="V12" s="94"/>
      <c r="W12" s="94"/>
    </row>
    <row r="13" spans="1:23" ht="24">
      <c r="A13" s="79" t="s">
        <v>118</v>
      </c>
      <c r="B13" s="80"/>
      <c r="C13" s="80"/>
      <c r="D13" s="80"/>
      <c r="E13" s="80"/>
      <c r="F13" s="80"/>
      <c r="G13" s="80"/>
      <c r="H13" s="80"/>
      <c r="I13" s="80"/>
      <c r="J13" s="83">
        <f t="shared" si="2"/>
        <v>0</v>
      </c>
      <c r="K13" s="89">
        <f t="shared" si="0"/>
        <v>0</v>
      </c>
      <c r="L13" s="80"/>
      <c r="M13" s="80"/>
      <c r="N13" s="80"/>
      <c r="O13" s="83">
        <f t="shared" si="3"/>
        <v>0</v>
      </c>
      <c r="P13" s="90">
        <f t="shared" si="1"/>
        <v>0</v>
      </c>
      <c r="Q13" s="93"/>
      <c r="R13" s="93"/>
      <c r="S13" s="90">
        <f t="shared" si="4"/>
        <v>0</v>
      </c>
      <c r="T13" s="94"/>
      <c r="U13" s="94"/>
      <c r="V13" s="94"/>
      <c r="W13" s="94"/>
    </row>
    <row r="14" spans="1:23">
      <c r="A14" s="79" t="s">
        <v>119</v>
      </c>
      <c r="B14" s="80"/>
      <c r="C14" s="80"/>
      <c r="D14" s="80"/>
      <c r="E14" s="80"/>
      <c r="F14" s="80"/>
      <c r="G14" s="80"/>
      <c r="H14" s="80"/>
      <c r="I14" s="80"/>
      <c r="J14" s="83">
        <f t="shared" si="2"/>
        <v>0</v>
      </c>
      <c r="K14" s="89">
        <f t="shared" si="0"/>
        <v>0</v>
      </c>
      <c r="L14" s="80"/>
      <c r="M14" s="80"/>
      <c r="N14" s="80"/>
      <c r="O14" s="83">
        <f t="shared" si="3"/>
        <v>0</v>
      </c>
      <c r="P14" s="90">
        <f t="shared" si="1"/>
        <v>0</v>
      </c>
      <c r="Q14" s="93"/>
      <c r="R14" s="93"/>
      <c r="S14" s="90">
        <f t="shared" si="4"/>
        <v>0</v>
      </c>
      <c r="T14" s="94"/>
      <c r="U14" s="94"/>
      <c r="V14" s="94"/>
      <c r="W14" s="94"/>
    </row>
    <row r="15" spans="1:23">
      <c r="A15" s="79" t="s">
        <v>120</v>
      </c>
      <c r="B15" s="80"/>
      <c r="C15" s="80"/>
      <c r="D15" s="80"/>
      <c r="E15" s="80"/>
      <c r="F15" s="80"/>
      <c r="G15" s="80"/>
      <c r="H15" s="80"/>
      <c r="I15" s="80"/>
      <c r="J15" s="83">
        <f t="shared" si="2"/>
        <v>0</v>
      </c>
      <c r="K15" s="89">
        <f t="shared" si="0"/>
        <v>0</v>
      </c>
      <c r="L15" s="80"/>
      <c r="M15" s="80"/>
      <c r="N15" s="80"/>
      <c r="O15" s="83">
        <f t="shared" si="3"/>
        <v>0</v>
      </c>
      <c r="P15" s="90">
        <f t="shared" si="1"/>
        <v>0</v>
      </c>
      <c r="Q15" s="93"/>
      <c r="R15" s="93"/>
      <c r="S15" s="90">
        <f t="shared" si="4"/>
        <v>0</v>
      </c>
      <c r="T15" s="94"/>
      <c r="U15" s="94"/>
      <c r="V15" s="94"/>
      <c r="W15" s="94"/>
    </row>
    <row r="16" spans="1:23">
      <c r="A16" s="79" t="s">
        <v>121</v>
      </c>
      <c r="B16" s="80"/>
      <c r="C16" s="80"/>
      <c r="D16" s="80"/>
      <c r="E16" s="80"/>
      <c r="F16" s="80"/>
      <c r="G16" s="80"/>
      <c r="H16" s="80"/>
      <c r="I16" s="80"/>
      <c r="J16" s="83">
        <f t="shared" si="2"/>
        <v>0</v>
      </c>
      <c r="K16" s="89">
        <f t="shared" si="0"/>
        <v>0</v>
      </c>
      <c r="L16" s="80"/>
      <c r="M16" s="80"/>
      <c r="N16" s="80"/>
      <c r="O16" s="83">
        <f t="shared" si="3"/>
        <v>0</v>
      </c>
      <c r="P16" s="90">
        <f t="shared" si="1"/>
        <v>0</v>
      </c>
      <c r="Q16" s="93"/>
      <c r="R16" s="93"/>
      <c r="S16" s="90">
        <f t="shared" si="4"/>
        <v>0</v>
      </c>
      <c r="T16" s="94"/>
      <c r="U16" s="94"/>
      <c r="V16" s="94"/>
      <c r="W16" s="94"/>
    </row>
    <row r="17" spans="1:23" ht="24">
      <c r="A17" s="79" t="s">
        <v>122</v>
      </c>
      <c r="B17" s="80"/>
      <c r="C17" s="80"/>
      <c r="D17" s="80"/>
      <c r="E17" s="80"/>
      <c r="F17" s="80"/>
      <c r="G17" s="80"/>
      <c r="H17" s="80"/>
      <c r="I17" s="80"/>
      <c r="J17" s="83">
        <f t="shared" si="2"/>
        <v>0</v>
      </c>
      <c r="K17" s="89">
        <f t="shared" si="0"/>
        <v>0</v>
      </c>
      <c r="L17" s="80"/>
      <c r="M17" s="80"/>
      <c r="N17" s="80"/>
      <c r="O17" s="83">
        <f t="shared" si="3"/>
        <v>0</v>
      </c>
      <c r="P17" s="90">
        <f t="shared" si="1"/>
        <v>0</v>
      </c>
      <c r="Q17" s="93"/>
      <c r="R17" s="93"/>
      <c r="S17" s="90">
        <f t="shared" si="4"/>
        <v>0</v>
      </c>
      <c r="T17" s="94"/>
      <c r="U17" s="94"/>
      <c r="V17" s="94"/>
      <c r="W17" s="94"/>
    </row>
    <row r="18" spans="1:23" ht="24">
      <c r="A18" s="79" t="s">
        <v>123</v>
      </c>
      <c r="B18" s="80"/>
      <c r="C18" s="80"/>
      <c r="D18" s="80"/>
      <c r="E18" s="80"/>
      <c r="F18" s="80"/>
      <c r="G18" s="80"/>
      <c r="H18" s="80"/>
      <c r="I18" s="80"/>
      <c r="J18" s="83">
        <f t="shared" si="2"/>
        <v>0</v>
      </c>
      <c r="K18" s="89">
        <f>E18-(H18+I18)</f>
        <v>0</v>
      </c>
      <c r="L18" s="80"/>
      <c r="M18" s="80"/>
      <c r="N18" s="80"/>
      <c r="O18" s="83">
        <f t="shared" si="3"/>
        <v>0</v>
      </c>
      <c r="P18" s="90">
        <f t="shared" si="1"/>
        <v>0</v>
      </c>
      <c r="Q18" s="93"/>
      <c r="R18" s="93"/>
      <c r="S18" s="90">
        <f t="shared" si="4"/>
        <v>0</v>
      </c>
      <c r="T18" s="94"/>
      <c r="U18" s="94"/>
      <c r="V18" s="94"/>
      <c r="W18" s="94"/>
    </row>
    <row r="19" spans="1:23">
      <c r="A19" s="79" t="s">
        <v>124</v>
      </c>
      <c r="B19" s="80"/>
      <c r="C19" s="80"/>
      <c r="D19" s="80"/>
      <c r="E19" s="80"/>
      <c r="F19" s="80"/>
      <c r="G19" s="80"/>
      <c r="H19" s="80"/>
      <c r="I19" s="80"/>
      <c r="J19" s="83">
        <f t="shared" si="2"/>
        <v>0</v>
      </c>
      <c r="K19" s="89">
        <f t="shared" si="0"/>
        <v>0</v>
      </c>
      <c r="L19" s="80"/>
      <c r="M19" s="80"/>
      <c r="N19" s="80"/>
      <c r="O19" s="83">
        <f t="shared" si="3"/>
        <v>0</v>
      </c>
      <c r="P19" s="90">
        <f t="shared" si="1"/>
        <v>0</v>
      </c>
      <c r="Q19" s="93"/>
      <c r="R19" s="93"/>
      <c r="S19" s="90">
        <f t="shared" si="4"/>
        <v>0</v>
      </c>
      <c r="T19" s="94"/>
      <c r="U19" s="94"/>
      <c r="V19" s="94"/>
      <c r="W19" s="94"/>
    </row>
    <row r="20" spans="1:23" ht="24.75">
      <c r="A20" s="81" t="s">
        <v>125</v>
      </c>
      <c r="B20" s="80"/>
      <c r="C20" s="80"/>
      <c r="D20" s="80"/>
      <c r="E20" s="80"/>
      <c r="F20" s="80"/>
      <c r="G20" s="80"/>
      <c r="H20" s="80"/>
      <c r="I20" s="80"/>
      <c r="J20" s="83">
        <f t="shared" si="2"/>
        <v>0</v>
      </c>
      <c r="K20" s="89">
        <f t="shared" si="0"/>
        <v>0</v>
      </c>
      <c r="L20" s="91"/>
      <c r="M20" s="80"/>
      <c r="N20" s="80"/>
      <c r="O20" s="83">
        <f t="shared" si="3"/>
        <v>0</v>
      </c>
      <c r="P20" s="90">
        <f t="shared" si="1"/>
        <v>0</v>
      </c>
      <c r="Q20" s="93"/>
      <c r="R20" s="93"/>
      <c r="S20" s="90">
        <f t="shared" si="4"/>
        <v>0</v>
      </c>
      <c r="T20" s="94"/>
      <c r="U20" s="94"/>
      <c r="V20" s="94"/>
      <c r="W20" s="94"/>
    </row>
    <row r="21" spans="1:23" ht="24.75">
      <c r="A21" s="81" t="s">
        <v>126</v>
      </c>
      <c r="B21" s="80"/>
      <c r="C21" s="80"/>
      <c r="D21" s="80"/>
      <c r="E21" s="80"/>
      <c r="F21" s="80"/>
      <c r="G21" s="80"/>
      <c r="H21" s="80"/>
      <c r="I21" s="80"/>
      <c r="J21" s="83">
        <f t="shared" si="2"/>
        <v>0</v>
      </c>
      <c r="K21" s="89">
        <f t="shared" si="0"/>
        <v>0</v>
      </c>
      <c r="L21" s="91"/>
      <c r="M21" s="80"/>
      <c r="N21" s="80"/>
      <c r="O21" s="83">
        <f t="shared" si="3"/>
        <v>0</v>
      </c>
      <c r="P21" s="90">
        <f t="shared" si="1"/>
        <v>0</v>
      </c>
      <c r="Q21" s="93"/>
      <c r="R21" s="93"/>
      <c r="S21" s="90">
        <f t="shared" si="4"/>
        <v>0</v>
      </c>
      <c r="T21" s="94"/>
      <c r="U21" s="94"/>
      <c r="V21" s="94"/>
      <c r="W21" s="94"/>
    </row>
    <row r="22" spans="1:23" ht="20.25" customHeight="1">
      <c r="A22" s="82" t="s">
        <v>127</v>
      </c>
      <c r="B22" s="83"/>
      <c r="C22" s="83"/>
      <c r="D22" s="83">
        <f>SUM(D8:D21)</f>
        <v>0</v>
      </c>
      <c r="E22" s="83">
        <f t="shared" ref="E22:W22" si="5">SUM(E8:E21)</f>
        <v>0</v>
      </c>
      <c r="F22" s="83">
        <f t="shared" si="5"/>
        <v>0</v>
      </c>
      <c r="G22" s="83">
        <f t="shared" si="5"/>
        <v>0</v>
      </c>
      <c r="H22" s="83">
        <f t="shared" si="5"/>
        <v>0</v>
      </c>
      <c r="I22" s="83">
        <f t="shared" si="5"/>
        <v>0</v>
      </c>
      <c r="J22" s="83">
        <f t="shared" si="5"/>
        <v>0</v>
      </c>
      <c r="K22" s="89">
        <f t="shared" si="5"/>
        <v>0</v>
      </c>
      <c r="L22" s="83">
        <f t="shared" si="5"/>
        <v>0</v>
      </c>
      <c r="M22" s="83">
        <f t="shared" si="5"/>
        <v>0</v>
      </c>
      <c r="N22" s="83">
        <f t="shared" si="5"/>
        <v>0</v>
      </c>
      <c r="O22" s="83">
        <f t="shared" si="5"/>
        <v>0</v>
      </c>
      <c r="P22" s="90">
        <f t="shared" si="5"/>
        <v>0</v>
      </c>
      <c r="Q22" s="95">
        <f t="shared" si="5"/>
        <v>0</v>
      </c>
      <c r="R22" s="95">
        <f t="shared" si="5"/>
        <v>0</v>
      </c>
      <c r="S22" s="90">
        <f t="shared" si="5"/>
        <v>0</v>
      </c>
      <c r="T22" s="83">
        <f t="shared" si="5"/>
        <v>0</v>
      </c>
      <c r="U22" s="83">
        <f t="shared" si="5"/>
        <v>0</v>
      </c>
      <c r="V22" s="83">
        <f t="shared" si="5"/>
        <v>0</v>
      </c>
      <c r="W22" s="83">
        <f t="shared" si="5"/>
        <v>0</v>
      </c>
    </row>
    <row r="23" spans="1:23" ht="15.75" customHeight="1">
      <c r="A23" s="84" t="s">
        <v>128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96"/>
      <c r="R23" s="96"/>
      <c r="S23" s="96"/>
      <c r="T23" s="96"/>
      <c r="U23" s="96"/>
      <c r="V23" s="96"/>
      <c r="W23" s="96"/>
    </row>
    <row r="24" spans="1:23">
      <c r="A24" s="86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23"/>
  <sheetViews>
    <sheetView view="pageBreakPreview" zoomScaleNormal="100" workbookViewId="0">
      <selection activeCell="E16" sqref="E16:F16"/>
    </sheetView>
  </sheetViews>
  <sheetFormatPr defaultColWidth="9.140625" defaultRowHeight="12.75"/>
  <cols>
    <col min="1" max="1" width="28" style="57" customWidth="1"/>
    <col min="2" max="2" width="15" style="57" customWidth="1"/>
    <col min="3" max="3" width="11.7109375" style="57" customWidth="1"/>
    <col min="4" max="4" width="8.140625" style="57" customWidth="1"/>
    <col min="5" max="5" width="13.140625" style="57" customWidth="1"/>
    <col min="6" max="6" width="10" style="57" customWidth="1"/>
    <col min="7" max="7" width="8" style="57" customWidth="1"/>
    <col min="8" max="8" width="14.28515625" style="57" customWidth="1"/>
    <col min="9" max="9" width="11.42578125" style="57" customWidth="1"/>
    <col min="10" max="16384" width="9.140625" style="57"/>
  </cols>
  <sheetData>
    <row r="1" spans="1:9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9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9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9" ht="14.25">
      <c r="A4" s="1"/>
      <c r="B4" s="2" t="s">
        <v>129</v>
      </c>
      <c r="C4" s="7" t="s">
        <v>14</v>
      </c>
      <c r="D4" s="8"/>
      <c r="E4" s="8"/>
      <c r="F4" s="8"/>
      <c r="G4" s="9"/>
    </row>
    <row r="5" spans="1:9" ht="12" customHeight="1">
      <c r="A5" s="17"/>
      <c r="B5" s="58"/>
      <c r="C5" s="59"/>
      <c r="D5" s="60"/>
    </row>
    <row r="6" spans="1:9" ht="21.75" customHeight="1">
      <c r="A6" s="814" t="s">
        <v>101</v>
      </c>
      <c r="B6" s="814"/>
      <c r="C6" s="61"/>
      <c r="D6" s="61"/>
      <c r="E6" s="61"/>
      <c r="F6" s="61"/>
    </row>
    <row r="7" spans="1:9">
      <c r="A7" s="62" t="s">
        <v>130</v>
      </c>
      <c r="B7" s="63"/>
      <c r="C7" s="61"/>
      <c r="D7" s="61"/>
      <c r="E7" s="61"/>
      <c r="F7" s="61"/>
    </row>
    <row r="8" spans="1:9">
      <c r="A8" s="62" t="s">
        <v>131</v>
      </c>
      <c r="B8" s="63"/>
      <c r="C8" s="61"/>
      <c r="D8" s="61"/>
      <c r="E8" s="61"/>
      <c r="F8" s="61"/>
    </row>
    <row r="9" spans="1:9">
      <c r="A9" s="62" t="s">
        <v>127</v>
      </c>
      <c r="B9" s="63"/>
      <c r="C9" s="61"/>
      <c r="D9" s="61"/>
      <c r="E9" s="61"/>
      <c r="F9" s="61"/>
    </row>
    <row r="10" spans="1:9">
      <c r="A10" s="61"/>
      <c r="B10" s="61"/>
      <c r="C10" s="61"/>
      <c r="D10" s="61"/>
      <c r="E10" s="61"/>
      <c r="F10" s="61"/>
      <c r="G10" s="61"/>
      <c r="H10" s="61"/>
      <c r="I10" s="73"/>
    </row>
    <row r="11" spans="1:9" ht="57.75" customHeight="1">
      <c r="A11" s="813" t="s">
        <v>132</v>
      </c>
      <c r="B11" s="818" t="s">
        <v>57</v>
      </c>
      <c r="C11" s="818"/>
      <c r="D11" s="818"/>
      <c r="E11" s="818"/>
      <c r="F11" s="818"/>
      <c r="G11" s="818"/>
      <c r="H11" s="818" t="s">
        <v>58</v>
      </c>
      <c r="I11" s="818"/>
    </row>
    <row r="12" spans="1:9" ht="54.75" customHeight="1">
      <c r="A12" s="813"/>
      <c r="B12" s="64" t="s">
        <v>133</v>
      </c>
      <c r="C12" s="64" t="s">
        <v>134</v>
      </c>
      <c r="D12" s="64" t="s">
        <v>110</v>
      </c>
      <c r="E12" s="64" t="s">
        <v>135</v>
      </c>
      <c r="F12" s="64" t="s">
        <v>134</v>
      </c>
      <c r="G12" s="64" t="s">
        <v>110</v>
      </c>
      <c r="H12" s="64" t="s">
        <v>136</v>
      </c>
      <c r="I12" s="64" t="s">
        <v>137</v>
      </c>
    </row>
    <row r="13" spans="1:9">
      <c r="A13" s="65" t="s">
        <v>138</v>
      </c>
      <c r="B13" s="66"/>
      <c r="C13" s="66"/>
      <c r="D13" s="67">
        <f t="shared" ref="D13:D23" si="0">B13-C13</f>
        <v>0</v>
      </c>
      <c r="E13" s="68"/>
      <c r="F13" s="69"/>
      <c r="G13" s="67">
        <f t="shared" ref="G13:G23" si="1">E13-F13</f>
        <v>0</v>
      </c>
      <c r="H13" s="68"/>
      <c r="I13" s="69"/>
    </row>
    <row r="14" spans="1:9">
      <c r="A14" s="65" t="s">
        <v>139</v>
      </c>
      <c r="B14" s="66"/>
      <c r="C14" s="66"/>
      <c r="D14" s="67">
        <f t="shared" si="0"/>
        <v>0</v>
      </c>
      <c r="E14" s="68"/>
      <c r="F14" s="69"/>
      <c r="G14" s="67">
        <f t="shared" si="1"/>
        <v>0</v>
      </c>
      <c r="H14" s="68"/>
      <c r="I14" s="69"/>
    </row>
    <row r="15" spans="1:9">
      <c r="A15" s="65" t="s">
        <v>1848</v>
      </c>
      <c r="B15" s="66"/>
      <c r="C15" s="66"/>
      <c r="D15" s="67">
        <f t="shared" si="0"/>
        <v>0</v>
      </c>
      <c r="E15" s="68"/>
      <c r="F15" s="69"/>
      <c r="G15" s="67">
        <f t="shared" si="1"/>
        <v>0</v>
      </c>
      <c r="H15" s="68"/>
      <c r="I15" s="69"/>
    </row>
    <row r="16" spans="1:9">
      <c r="A16" s="65" t="s">
        <v>1849</v>
      </c>
      <c r="B16" s="66"/>
      <c r="C16" s="66"/>
      <c r="D16" s="67">
        <f t="shared" si="0"/>
        <v>0</v>
      </c>
      <c r="E16" s="68"/>
      <c r="F16" s="69"/>
      <c r="G16" s="67">
        <f t="shared" si="1"/>
        <v>0</v>
      </c>
      <c r="H16" s="68"/>
      <c r="I16" s="69"/>
    </row>
    <row r="17" spans="1:9">
      <c r="A17" s="65"/>
      <c r="B17" s="66"/>
      <c r="C17" s="66"/>
      <c r="D17" s="67">
        <f t="shared" si="0"/>
        <v>0</v>
      </c>
      <c r="E17" s="68"/>
      <c r="F17" s="69"/>
      <c r="G17" s="67">
        <f t="shared" si="1"/>
        <v>0</v>
      </c>
      <c r="H17" s="68"/>
      <c r="I17" s="69"/>
    </row>
    <row r="18" spans="1:9">
      <c r="A18" s="65"/>
      <c r="B18" s="66"/>
      <c r="C18" s="66"/>
      <c r="D18" s="67">
        <f t="shared" si="0"/>
        <v>0</v>
      </c>
      <c r="E18" s="68"/>
      <c r="F18" s="69"/>
      <c r="G18" s="67">
        <f t="shared" si="1"/>
        <v>0</v>
      </c>
      <c r="H18" s="68"/>
      <c r="I18" s="69"/>
    </row>
    <row r="19" spans="1:9">
      <c r="A19" s="65"/>
      <c r="B19" s="66"/>
      <c r="C19" s="66"/>
      <c r="D19" s="67">
        <f t="shared" si="0"/>
        <v>0</v>
      </c>
      <c r="E19" s="68"/>
      <c r="F19" s="69"/>
      <c r="G19" s="67">
        <f t="shared" si="1"/>
        <v>0</v>
      </c>
      <c r="H19" s="68"/>
      <c r="I19" s="69"/>
    </row>
    <row r="20" spans="1:9">
      <c r="A20" s="65"/>
      <c r="B20" s="66"/>
      <c r="C20" s="66"/>
      <c r="D20" s="67">
        <f t="shared" si="0"/>
        <v>0</v>
      </c>
      <c r="E20" s="68"/>
      <c r="F20" s="69"/>
      <c r="G20" s="67">
        <f t="shared" si="1"/>
        <v>0</v>
      </c>
      <c r="H20" s="68"/>
      <c r="I20" s="69"/>
    </row>
    <row r="21" spans="1:9" s="56" customFormat="1">
      <c r="A21" s="70"/>
      <c r="B21" s="66"/>
      <c r="C21" s="66"/>
      <c r="D21" s="67">
        <f t="shared" si="0"/>
        <v>0</v>
      </c>
      <c r="E21" s="68"/>
      <c r="F21" s="69"/>
      <c r="G21" s="67">
        <f t="shared" si="1"/>
        <v>0</v>
      </c>
      <c r="H21" s="68"/>
      <c r="I21" s="69"/>
    </row>
    <row r="22" spans="1:9" s="56" customFormat="1">
      <c r="A22" s="70"/>
      <c r="B22" s="66"/>
      <c r="C22" s="66"/>
      <c r="D22" s="67">
        <f t="shared" si="0"/>
        <v>0</v>
      </c>
      <c r="E22" s="68"/>
      <c r="F22" s="69"/>
      <c r="G22" s="67">
        <f t="shared" si="1"/>
        <v>0</v>
      </c>
      <c r="H22" s="68"/>
      <c r="I22" s="69"/>
    </row>
    <row r="23" spans="1:9" s="56" customFormat="1">
      <c r="A23" s="71" t="s">
        <v>61</v>
      </c>
      <c r="B23" s="63">
        <f>SUM(B13:B22)</f>
        <v>0</v>
      </c>
      <c r="C23" s="63">
        <f>SUM(C13:C22)</f>
        <v>0</v>
      </c>
      <c r="D23" s="72">
        <f t="shared" si="0"/>
        <v>0</v>
      </c>
      <c r="E23" s="63">
        <f>SUM(E13:E22)</f>
        <v>0</v>
      </c>
      <c r="F23" s="63">
        <f>SUM(F13:F22)</f>
        <v>0</v>
      </c>
      <c r="G23" s="72">
        <f t="shared" si="1"/>
        <v>0</v>
      </c>
      <c r="H23" s="63">
        <f>SUM(H13:H22)</f>
        <v>0</v>
      </c>
      <c r="I23" s="63">
        <f>SUM(I13:I22)</f>
        <v>0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zoomScaleSheetLayoutView="100" workbookViewId="0">
      <selection activeCell="H25" sqref="H25"/>
    </sheetView>
  </sheetViews>
  <sheetFormatPr defaultColWidth="9" defaultRowHeight="12"/>
  <cols>
    <col min="1" max="1" width="46.5703125" customWidth="1"/>
    <col min="2" max="2" width="2.42578125" customWidth="1"/>
    <col min="3" max="3" width="20" customWidth="1"/>
    <col min="4" max="4" width="10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562"/>
      <c r="B1" s="644" t="s">
        <v>51</v>
      </c>
      <c r="C1" s="635" t="str">
        <f>Kadar.ode.!C1</f>
        <v>Завод за здравствену заштиту студената Београд</v>
      </c>
      <c r="D1" s="635"/>
      <c r="E1" s="635"/>
      <c r="F1" s="635"/>
      <c r="G1" s="635"/>
      <c r="H1" s="635"/>
      <c r="I1" s="636"/>
      <c r="J1" s="637"/>
      <c r="K1" s="637"/>
      <c r="L1" s="55"/>
      <c r="M1" s="55"/>
      <c r="N1" s="55"/>
      <c r="O1" s="55"/>
      <c r="P1" s="55"/>
      <c r="Q1" s="55"/>
    </row>
    <row r="2" spans="1:17" ht="12.75">
      <c r="A2" s="562"/>
      <c r="B2" s="644" t="s">
        <v>52</v>
      </c>
      <c r="C2" s="635">
        <f>Kadar.ode.!C2</f>
        <v>7010117</v>
      </c>
      <c r="D2" s="635"/>
      <c r="E2" s="635"/>
      <c r="F2" s="635"/>
      <c r="G2" s="635"/>
      <c r="H2" s="635"/>
      <c r="I2" s="638"/>
      <c r="J2" s="637"/>
      <c r="K2" s="637"/>
      <c r="L2" s="55"/>
      <c r="M2" s="55"/>
    </row>
    <row r="3" spans="1:17" ht="12.75">
      <c r="A3" s="562"/>
      <c r="B3" s="644" t="s">
        <v>53</v>
      </c>
      <c r="C3" s="635" t="str">
        <f>Kadar.ode.!C3</f>
        <v>01.01.2023.</v>
      </c>
      <c r="D3" s="635"/>
      <c r="E3" s="635"/>
      <c r="F3" s="635"/>
      <c r="G3" s="635"/>
      <c r="H3" s="635"/>
      <c r="I3" s="638"/>
      <c r="J3" s="637"/>
      <c r="K3" s="637"/>
      <c r="L3" s="55"/>
      <c r="M3" s="55"/>
      <c r="N3" s="55"/>
      <c r="O3" s="55"/>
      <c r="P3" s="55"/>
      <c r="Q3" s="55"/>
    </row>
    <row r="4" spans="1:17" ht="14.25">
      <c r="A4" s="642"/>
      <c r="B4" s="645" t="s">
        <v>140</v>
      </c>
      <c r="C4" s="140" t="s">
        <v>16</v>
      </c>
      <c r="D4" s="140"/>
      <c r="E4" s="140"/>
      <c r="F4" s="140"/>
      <c r="G4" s="140"/>
      <c r="H4" s="140"/>
      <c r="I4" s="638"/>
      <c r="J4" s="637"/>
      <c r="K4" s="637"/>
      <c r="L4" s="55"/>
      <c r="M4" s="55"/>
      <c r="N4" s="55"/>
      <c r="O4" s="55"/>
      <c r="P4" s="55"/>
      <c r="Q4" s="55"/>
    </row>
    <row r="5" spans="1:17" ht="12.75">
      <c r="A5" s="639"/>
      <c r="B5" s="639"/>
      <c r="C5" s="646"/>
      <c r="D5" s="647"/>
      <c r="E5" s="648"/>
      <c r="F5" s="639"/>
      <c r="G5" s="640"/>
      <c r="H5" s="640"/>
      <c r="I5" s="639"/>
      <c r="J5" s="641"/>
      <c r="K5" s="641"/>
    </row>
    <row r="6" spans="1:17" ht="120">
      <c r="A6" s="643"/>
      <c r="B6" s="643"/>
      <c r="C6" s="564" t="s">
        <v>141</v>
      </c>
      <c r="D6" s="564" t="s">
        <v>134</v>
      </c>
      <c r="E6" s="564" t="s">
        <v>106</v>
      </c>
      <c r="F6" s="564" t="s">
        <v>58</v>
      </c>
      <c r="G6" s="564" t="s">
        <v>142</v>
      </c>
      <c r="H6" s="565" t="s">
        <v>143</v>
      </c>
      <c r="I6" s="565" t="s">
        <v>144</v>
      </c>
      <c r="J6" s="566" t="s">
        <v>145</v>
      </c>
      <c r="K6" s="566" t="s">
        <v>146</v>
      </c>
    </row>
    <row r="7" spans="1:17" ht="15">
      <c r="A7" s="567" t="s">
        <v>147</v>
      </c>
      <c r="B7" s="563"/>
      <c r="C7" s="563">
        <v>5</v>
      </c>
      <c r="D7" s="568">
        <f>IF(Kadar.zaj.med.del.!E11&gt;=Kadar.zaj.med.del.!J11,SUM(Kadar.ode.!P25,Kadar.dne.bol.dij.!H18,Kadar.zaj.med.del.!J22)-Kadar.zaj.med.del.!J11-Kadar.zaj.med.del.!J18,IF(((Kadar.zaj.med.del.!E11+Kadar.zaj.med.del.!D11)&lt;=Kadar.zaj.med.del.!J11),SUM(Kadar.ode.!P25,Kadar.dne.bol.dij.!H18,Kadar.zaj.med.del.!J22)-Kadar.zaj.med.del.!J18-(Kadar.zaj.med.del.!J11-Kadar.zaj.med.del.!D11),SUM(Kadar.ode.!P25,Kadar.dne.bol.dij.!H18,Kadar.zaj.med.del.!J22)-Kadar.zaj.med.del.!J18-Kadar.zaj.med.del.!E11))</f>
        <v>6</v>
      </c>
      <c r="E7" s="568">
        <f t="shared" ref="E7:E12" si="0">C7-D7</f>
        <v>-1</v>
      </c>
      <c r="F7" s="563">
        <f>SUM(Kadar.ode.!AD25,Kadar.dne.bol.dij.!P18,Kadar.zaj.med.del.!T22)</f>
        <v>0</v>
      </c>
      <c r="G7" s="563">
        <f t="shared" ref="G7:G12" si="1">SUM(C7,F7)</f>
        <v>5</v>
      </c>
      <c r="H7" s="563">
        <v>0</v>
      </c>
      <c r="I7" s="563">
        <v>0</v>
      </c>
      <c r="J7" s="563">
        <v>0</v>
      </c>
      <c r="K7" s="563">
        <f>C7+J7</f>
        <v>5</v>
      </c>
    </row>
    <row r="8" spans="1:17" ht="15">
      <c r="A8" s="567" t="s">
        <v>148</v>
      </c>
      <c r="B8" s="563"/>
      <c r="C8" s="563">
        <f>SUM(Kadar.zaj.med.del.!E22)</f>
        <v>0</v>
      </c>
      <c r="D8" s="563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8" s="563">
        <f t="shared" si="0"/>
        <v>0</v>
      </c>
      <c r="F8" s="563">
        <f>SUM(Kadar.zaj.med.del.!U22)</f>
        <v>0</v>
      </c>
      <c r="G8" s="563">
        <f t="shared" si="1"/>
        <v>0</v>
      </c>
      <c r="H8" s="563">
        <v>0</v>
      </c>
      <c r="I8" s="563">
        <v>0</v>
      </c>
      <c r="J8" s="563">
        <v>0</v>
      </c>
      <c r="K8" s="563">
        <f t="shared" ref="K8:K12" si="2">C8+J8</f>
        <v>0</v>
      </c>
    </row>
    <row r="9" spans="1:17" ht="15">
      <c r="A9" s="567" t="s">
        <v>149</v>
      </c>
      <c r="B9" s="563"/>
      <c r="C9" s="563">
        <f>SUM(Kadar.ode.!R25,Kadar.dne.bol.dij.!J18,Kadar.zaj.med.del.!L22)</f>
        <v>9</v>
      </c>
      <c r="D9" s="568">
        <f>SUM(Kadar.ode.!X25,Kadar.dne.bol.dij.!K18,Kadar.zaj.med.del.!O22)</f>
        <v>9</v>
      </c>
      <c r="E9" s="563">
        <f t="shared" si="0"/>
        <v>0</v>
      </c>
      <c r="F9" s="563">
        <f>SUM(Kadar.ode.!AE25,Kadar.dne.bol.dij.!Q18,Kadar.zaj.med.del.!V22)</f>
        <v>0</v>
      </c>
      <c r="G9" s="563">
        <f t="shared" si="1"/>
        <v>9</v>
      </c>
      <c r="H9" s="563">
        <v>0</v>
      </c>
      <c r="I9" s="563">
        <v>0</v>
      </c>
      <c r="J9" s="563">
        <v>0</v>
      </c>
      <c r="K9" s="563">
        <f t="shared" si="2"/>
        <v>9</v>
      </c>
    </row>
    <row r="10" spans="1:17" ht="15">
      <c r="A10" s="567" t="s">
        <v>150</v>
      </c>
      <c r="B10" s="563"/>
      <c r="C10" s="563">
        <f>SUM(Kadar.ode.!Z25,Kadar.dne.bol.dij.!M18,Kadar.zaj.med.del.!Q22)</f>
        <v>0</v>
      </c>
      <c r="D10" s="563">
        <f>SUM(Kadar.ode.!AA25,Kadar.ode.!AB25,Kadar.dne.bol.dij.!N18,Kadar.zaj.med.del.!R22)</f>
        <v>0</v>
      </c>
      <c r="E10" s="563">
        <f t="shared" si="0"/>
        <v>0</v>
      </c>
      <c r="F10" s="563">
        <f>SUM(Kadar.ode.!AF25,Kadar.dne.bol.dij.!R18,Kadar.zaj.med.del.!W22)</f>
        <v>0</v>
      </c>
      <c r="G10" s="563">
        <f t="shared" si="1"/>
        <v>0</v>
      </c>
      <c r="H10" s="563">
        <v>0</v>
      </c>
      <c r="I10" s="563">
        <v>0</v>
      </c>
      <c r="J10" s="563">
        <v>0</v>
      </c>
      <c r="K10" s="563">
        <f t="shared" si="2"/>
        <v>0</v>
      </c>
    </row>
    <row r="11" spans="1:17" ht="15">
      <c r="A11" s="567" t="s">
        <v>151</v>
      </c>
      <c r="B11" s="563"/>
      <c r="C11" s="563">
        <f>SUM(Kadar.nem.!B23)</f>
        <v>0</v>
      </c>
      <c r="D11" s="563">
        <f>SUM(Kadar.nem.!C23)</f>
        <v>0</v>
      </c>
      <c r="E11" s="563">
        <f t="shared" si="0"/>
        <v>0</v>
      </c>
      <c r="F11" s="563">
        <f>SUM(Kadar.nem.!H23)</f>
        <v>0</v>
      </c>
      <c r="G11" s="563">
        <f t="shared" si="1"/>
        <v>0</v>
      </c>
      <c r="H11" s="563">
        <v>0</v>
      </c>
      <c r="I11" s="563">
        <v>0</v>
      </c>
      <c r="J11" s="563">
        <v>0</v>
      </c>
      <c r="K11" s="563">
        <f t="shared" si="2"/>
        <v>0</v>
      </c>
    </row>
    <row r="12" spans="1:17" ht="15">
      <c r="A12" s="567" t="s">
        <v>152</v>
      </c>
      <c r="B12" s="563"/>
      <c r="C12" s="563">
        <f>SUM(Kadar.nem.!E23)</f>
        <v>0</v>
      </c>
      <c r="D12" s="563">
        <f>SUM(Kadar.nem.!F23)</f>
        <v>0</v>
      </c>
      <c r="E12" s="563">
        <f t="shared" si="0"/>
        <v>0</v>
      </c>
      <c r="F12" s="563">
        <f>SUM(Kadar.nem.!I23)</f>
        <v>0</v>
      </c>
      <c r="G12" s="563">
        <f t="shared" si="1"/>
        <v>0</v>
      </c>
      <c r="H12" s="563">
        <v>0</v>
      </c>
      <c r="I12" s="563">
        <v>0</v>
      </c>
      <c r="J12" s="563">
        <v>0</v>
      </c>
      <c r="K12" s="563">
        <f t="shared" si="2"/>
        <v>0</v>
      </c>
    </row>
    <row r="13" spans="1:17" ht="15">
      <c r="A13" s="569" t="s">
        <v>61</v>
      </c>
      <c r="B13" s="563"/>
      <c r="C13" s="563">
        <f>SUM(C7:C12)</f>
        <v>14</v>
      </c>
      <c r="D13" s="563">
        <f>SUM(D7:D12)</f>
        <v>15</v>
      </c>
      <c r="E13" s="563">
        <f>SUM(E7:E12)</f>
        <v>-1</v>
      </c>
      <c r="F13" s="563">
        <f>SUM(F7:F12)</f>
        <v>0</v>
      </c>
      <c r="G13" s="563">
        <f>SUM(G7:G12)</f>
        <v>14</v>
      </c>
      <c r="H13" s="563">
        <v>0</v>
      </c>
      <c r="I13" s="563">
        <v>0</v>
      </c>
      <c r="J13" s="563">
        <v>0</v>
      </c>
      <c r="K13" s="563">
        <v>14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31"/>
  <sheetViews>
    <sheetView zoomScaleNormal="100" workbookViewId="0">
      <selection activeCell="R9" sqref="R9"/>
    </sheetView>
  </sheetViews>
  <sheetFormatPr defaultRowHeight="12.75"/>
  <cols>
    <col min="1" max="1" width="7.5703125" style="148" customWidth="1"/>
    <col min="2" max="2" width="26.7109375" style="148" customWidth="1"/>
    <col min="3" max="3" width="11.42578125" style="148" bestFit="1" customWidth="1"/>
    <col min="4" max="9" width="9.140625" style="148"/>
    <col min="10" max="10" width="9.42578125" style="148" bestFit="1" customWidth="1"/>
    <col min="11" max="12" width="9.28515625" style="148" bestFit="1" customWidth="1"/>
    <col min="13" max="13" width="12" style="148" customWidth="1"/>
    <col min="14" max="14" width="12.85546875" style="148" customWidth="1"/>
    <col min="15" max="16384" width="9.140625" style="148"/>
  </cols>
  <sheetData>
    <row r="1" spans="1:14">
      <c r="A1" s="143"/>
      <c r="B1" s="144" t="s">
        <v>51</v>
      </c>
      <c r="C1" s="145" t="s">
        <v>2160</v>
      </c>
      <c r="D1" s="146"/>
      <c r="E1" s="146"/>
      <c r="F1" s="146"/>
      <c r="G1" s="146"/>
      <c r="H1" s="147"/>
    </row>
    <row r="2" spans="1:14">
      <c r="A2" s="143"/>
      <c r="B2" s="144" t="s">
        <v>52</v>
      </c>
      <c r="C2" s="145">
        <v>7010117</v>
      </c>
      <c r="D2" s="146"/>
      <c r="E2" s="146"/>
      <c r="F2" s="146"/>
      <c r="G2" s="146"/>
      <c r="H2" s="147"/>
    </row>
    <row r="3" spans="1:14">
      <c r="A3" s="143"/>
      <c r="B3" s="144" t="s">
        <v>53</v>
      </c>
      <c r="C3" s="145" t="str">
        <f>Kadar.ode.!C3</f>
        <v>01.01.2023.</v>
      </c>
      <c r="D3" s="146"/>
      <c r="E3" s="146"/>
      <c r="F3" s="146"/>
      <c r="G3" s="146"/>
      <c r="H3" s="147"/>
    </row>
    <row r="4" spans="1:14" ht="14.25">
      <c r="A4" s="143"/>
      <c r="B4" s="144" t="s">
        <v>153</v>
      </c>
      <c r="C4" s="149" t="s">
        <v>1813</v>
      </c>
      <c r="D4" s="150"/>
      <c r="E4" s="150"/>
      <c r="F4" s="150"/>
      <c r="G4" s="150"/>
      <c r="H4" s="151"/>
    </row>
    <row r="6" spans="1:14" ht="33.75" customHeight="1">
      <c r="A6" s="826" t="s">
        <v>154</v>
      </c>
      <c r="B6" s="826" t="s">
        <v>83</v>
      </c>
      <c r="C6" s="828" t="s">
        <v>155</v>
      </c>
      <c r="D6" s="829"/>
      <c r="E6" s="819" t="s">
        <v>156</v>
      </c>
      <c r="F6" s="819"/>
      <c r="G6" s="819"/>
      <c r="H6" s="828" t="s">
        <v>157</v>
      </c>
      <c r="I6" s="830"/>
      <c r="J6" s="829"/>
      <c r="K6" s="819" t="s">
        <v>158</v>
      </c>
      <c r="L6" s="819"/>
      <c r="M6" s="819" t="s">
        <v>159</v>
      </c>
      <c r="N6" s="819"/>
    </row>
    <row r="7" spans="1:14" ht="41.25" customHeight="1">
      <c r="A7" s="827"/>
      <c r="B7" s="827"/>
      <c r="C7" s="570" t="s">
        <v>160</v>
      </c>
      <c r="D7" s="571" t="s">
        <v>161</v>
      </c>
      <c r="E7" s="268" t="s">
        <v>1856</v>
      </c>
      <c r="F7" s="572" t="s">
        <v>1855</v>
      </c>
      <c r="G7" s="572" t="s">
        <v>1814</v>
      </c>
      <c r="H7" s="268" t="s">
        <v>1856</v>
      </c>
      <c r="I7" s="572" t="s">
        <v>1855</v>
      </c>
      <c r="J7" s="572" t="s">
        <v>1814</v>
      </c>
      <c r="K7" s="268" t="s">
        <v>1856</v>
      </c>
      <c r="L7" s="572" t="s">
        <v>1855</v>
      </c>
      <c r="M7" s="268" t="s">
        <v>1856</v>
      </c>
      <c r="N7" s="572" t="s">
        <v>1855</v>
      </c>
    </row>
    <row r="8" spans="1:14">
      <c r="A8" s="573"/>
      <c r="B8" s="574" t="s">
        <v>1863</v>
      </c>
      <c r="C8" s="575" t="s">
        <v>61</v>
      </c>
      <c r="D8" s="604">
        <f t="shared" ref="D8" si="0">SUM(D9:D11)</f>
        <v>20</v>
      </c>
      <c r="E8" s="634">
        <v>681</v>
      </c>
      <c r="F8" s="634">
        <f>F9+F11</f>
        <v>700</v>
      </c>
      <c r="G8" s="604">
        <f>F8/E8*100</f>
        <v>102.79001468428781</v>
      </c>
      <c r="H8" s="604">
        <f>SUM(H9:H11)</f>
        <v>1762</v>
      </c>
      <c r="I8" s="604">
        <f>I9+I11</f>
        <v>1810</v>
      </c>
      <c r="J8" s="604">
        <f>I8/H8*100</f>
        <v>102.72417707150964</v>
      </c>
      <c r="K8" s="605">
        <f>H8/E8</f>
        <v>2.5873715124816448</v>
      </c>
      <c r="L8" s="605">
        <f>I8/F8</f>
        <v>2.5857142857142859</v>
      </c>
      <c r="M8" s="185">
        <f t="shared" ref="M8:M31" si="1">H8/(365*D8)*100</f>
        <v>24.136986301369863</v>
      </c>
      <c r="N8" s="185">
        <f>I8/(365*D8)*100</f>
        <v>24.794520547945208</v>
      </c>
    </row>
    <row r="9" spans="1:14" ht="36">
      <c r="A9" s="573"/>
      <c r="B9" s="576" t="s">
        <v>1864</v>
      </c>
      <c r="C9" s="160" t="s">
        <v>162</v>
      </c>
      <c r="D9" s="604">
        <v>7</v>
      </c>
      <c r="E9" s="634">
        <v>190</v>
      </c>
      <c r="F9" s="634">
        <v>200</v>
      </c>
      <c r="G9" s="604">
        <f t="shared" ref="G9:G31" si="2">F9/E9*100</f>
        <v>105.26315789473684</v>
      </c>
      <c r="H9" s="634">
        <v>190</v>
      </c>
      <c r="I9" s="604">
        <v>200</v>
      </c>
      <c r="J9" s="604">
        <f t="shared" ref="J9:J31" si="3">I9/H9*100</f>
        <v>105.26315789473684</v>
      </c>
      <c r="K9" s="605">
        <f t="shared" ref="K9:K31" si="4">H9/E9</f>
        <v>1</v>
      </c>
      <c r="L9" s="605">
        <f t="shared" ref="L9:L31" si="5">I9/F9</f>
        <v>1</v>
      </c>
      <c r="M9" s="185">
        <f t="shared" si="1"/>
        <v>7.4363992172211351</v>
      </c>
      <c r="N9" s="185">
        <f t="shared" ref="N9:N31" si="6">I9/(365*D9)*100</f>
        <v>7.8277886497064575</v>
      </c>
    </row>
    <row r="10" spans="1:14">
      <c r="A10" s="573"/>
      <c r="B10" s="831" t="s">
        <v>1865</v>
      </c>
      <c r="C10" s="160" t="s">
        <v>163</v>
      </c>
      <c r="D10" s="604"/>
      <c r="E10" s="634"/>
      <c r="F10" s="634"/>
      <c r="G10" s="604" t="e">
        <f t="shared" si="2"/>
        <v>#DIV/0!</v>
      </c>
      <c r="H10" s="604"/>
      <c r="I10" s="604"/>
      <c r="J10" s="604" t="e">
        <f t="shared" si="3"/>
        <v>#DIV/0!</v>
      </c>
      <c r="K10" s="605" t="e">
        <f t="shared" si="4"/>
        <v>#DIV/0!</v>
      </c>
      <c r="L10" s="605" t="e">
        <f t="shared" si="5"/>
        <v>#DIV/0!</v>
      </c>
      <c r="M10" s="185" t="e">
        <f t="shared" si="1"/>
        <v>#DIV/0!</v>
      </c>
      <c r="N10" s="185" t="e">
        <f t="shared" si="6"/>
        <v>#DIV/0!</v>
      </c>
    </row>
    <row r="11" spans="1:14" ht="13.5" thickBot="1">
      <c r="A11" s="573"/>
      <c r="B11" s="831"/>
      <c r="C11" s="577" t="s">
        <v>164</v>
      </c>
      <c r="D11" s="604">
        <v>13</v>
      </c>
      <c r="E11" s="634">
        <v>491</v>
      </c>
      <c r="F11" s="634">
        <v>500</v>
      </c>
      <c r="G11" s="604">
        <f t="shared" si="2"/>
        <v>101.83299389002036</v>
      </c>
      <c r="H11" s="604">
        <v>1572</v>
      </c>
      <c r="I11" s="604">
        <v>1610</v>
      </c>
      <c r="J11" s="604">
        <f t="shared" si="3"/>
        <v>102.41730279898218</v>
      </c>
      <c r="K11" s="605">
        <f t="shared" si="4"/>
        <v>3.2016293279022405</v>
      </c>
      <c r="L11" s="605">
        <f t="shared" si="5"/>
        <v>3.22</v>
      </c>
      <c r="M11" s="185">
        <f t="shared" si="1"/>
        <v>33.129610115911483</v>
      </c>
      <c r="N11" s="185">
        <f>I11/(365*D11)*100</f>
        <v>33.930453108535303</v>
      </c>
    </row>
    <row r="12" spans="1:14" ht="13.5" hidden="1" thickBot="1">
      <c r="A12" s="155"/>
      <c r="B12" s="156"/>
      <c r="C12" s="157" t="s">
        <v>61</v>
      </c>
      <c r="D12" s="606">
        <f t="shared" ref="D12" si="7">SUM(D13:D15)</f>
        <v>0</v>
      </c>
      <c r="E12" s="606"/>
      <c r="F12" s="606"/>
      <c r="G12" s="607" t="e">
        <f t="shared" si="2"/>
        <v>#DIV/0!</v>
      </c>
      <c r="H12" s="606">
        <f>SUM(H13:H15)</f>
        <v>0</v>
      </c>
      <c r="I12" s="606">
        <f>SUM(I13:I15)</f>
        <v>0</v>
      </c>
      <c r="J12" s="608" t="e">
        <f t="shared" si="3"/>
        <v>#DIV/0!</v>
      </c>
      <c r="K12" s="609" t="e">
        <f t="shared" si="4"/>
        <v>#DIV/0!</v>
      </c>
      <c r="L12" s="609" t="e">
        <f t="shared" si="5"/>
        <v>#DIV/0!</v>
      </c>
      <c r="M12" s="178" t="e">
        <f>H12/(365*D12)*100</f>
        <v>#DIV/0!</v>
      </c>
      <c r="N12" s="178" t="e">
        <f t="shared" si="6"/>
        <v>#DIV/0!</v>
      </c>
    </row>
    <row r="13" spans="1:14" ht="13.5" hidden="1" thickBot="1">
      <c r="A13" s="155"/>
      <c r="B13" s="156"/>
      <c r="C13" s="160" t="s">
        <v>162</v>
      </c>
      <c r="D13" s="610"/>
      <c r="E13" s="610"/>
      <c r="F13" s="610"/>
      <c r="G13" s="611" t="e">
        <f t="shared" si="2"/>
        <v>#DIV/0!</v>
      </c>
      <c r="H13" s="610"/>
      <c r="I13" s="610"/>
      <c r="J13" s="608" t="e">
        <f t="shared" si="3"/>
        <v>#DIV/0!</v>
      </c>
      <c r="K13" s="612" t="e">
        <f t="shared" si="4"/>
        <v>#DIV/0!</v>
      </c>
      <c r="L13" s="612" t="e">
        <f t="shared" si="5"/>
        <v>#DIV/0!</v>
      </c>
      <c r="M13" s="173" t="e">
        <f t="shared" si="1"/>
        <v>#DIV/0!</v>
      </c>
      <c r="N13" s="173" t="e">
        <f t="shared" si="6"/>
        <v>#DIV/0!</v>
      </c>
    </row>
    <row r="14" spans="1:14" ht="13.5" hidden="1" thickBot="1">
      <c r="A14" s="155"/>
      <c r="B14" s="156"/>
      <c r="C14" s="160" t="s">
        <v>163</v>
      </c>
      <c r="D14" s="610"/>
      <c r="E14" s="610"/>
      <c r="F14" s="610"/>
      <c r="G14" s="611" t="e">
        <f t="shared" si="2"/>
        <v>#DIV/0!</v>
      </c>
      <c r="H14" s="610"/>
      <c r="I14" s="610"/>
      <c r="J14" s="608" t="e">
        <f t="shared" si="3"/>
        <v>#DIV/0!</v>
      </c>
      <c r="K14" s="612" t="e">
        <f t="shared" si="4"/>
        <v>#DIV/0!</v>
      </c>
      <c r="L14" s="612" t="e">
        <f t="shared" si="5"/>
        <v>#DIV/0!</v>
      </c>
      <c r="M14" s="173" t="e">
        <f t="shared" si="1"/>
        <v>#DIV/0!</v>
      </c>
      <c r="N14" s="173" t="e">
        <f t="shared" si="6"/>
        <v>#DIV/0!</v>
      </c>
    </row>
    <row r="15" spans="1:14" ht="13.5" hidden="1" thickBot="1">
      <c r="A15" s="161"/>
      <c r="B15" s="162"/>
      <c r="C15" s="163" t="s">
        <v>164</v>
      </c>
      <c r="D15" s="613"/>
      <c r="E15" s="613"/>
      <c r="F15" s="613"/>
      <c r="G15" s="614" t="e">
        <f t="shared" si="2"/>
        <v>#DIV/0!</v>
      </c>
      <c r="H15" s="613"/>
      <c r="I15" s="613"/>
      <c r="J15" s="615" t="e">
        <f t="shared" si="3"/>
        <v>#DIV/0!</v>
      </c>
      <c r="K15" s="616" t="e">
        <f t="shared" si="4"/>
        <v>#DIV/0!</v>
      </c>
      <c r="L15" s="617" t="e">
        <f t="shared" si="5"/>
        <v>#DIV/0!</v>
      </c>
      <c r="M15" s="175" t="e">
        <f t="shared" si="1"/>
        <v>#DIV/0!</v>
      </c>
      <c r="N15" s="176" t="e">
        <f t="shared" si="6"/>
        <v>#DIV/0!</v>
      </c>
    </row>
    <row r="16" spans="1:14" ht="13.5" hidden="1" thickBot="1">
      <c r="A16" s="155"/>
      <c r="B16" s="156"/>
      <c r="C16" s="165" t="s">
        <v>61</v>
      </c>
      <c r="D16" s="610">
        <f t="shared" ref="D16" si="8">SUM(D17:D19)</f>
        <v>0</v>
      </c>
      <c r="E16" s="610"/>
      <c r="F16" s="610"/>
      <c r="G16" s="606" t="e">
        <f t="shared" si="2"/>
        <v>#DIV/0!</v>
      </c>
      <c r="H16" s="610">
        <f>SUM(H17:H19)</f>
        <v>0</v>
      </c>
      <c r="I16" s="610">
        <f>SUM(I17:I19)</f>
        <v>0</v>
      </c>
      <c r="J16" s="606" t="e">
        <f t="shared" si="3"/>
        <v>#DIV/0!</v>
      </c>
      <c r="K16" s="609" t="e">
        <f t="shared" si="4"/>
        <v>#DIV/0!</v>
      </c>
      <c r="L16" s="609" t="e">
        <f t="shared" si="5"/>
        <v>#DIV/0!</v>
      </c>
      <c r="M16" s="173" t="e">
        <f t="shared" si="1"/>
        <v>#DIV/0!</v>
      </c>
      <c r="N16" s="173" t="e">
        <f t="shared" si="6"/>
        <v>#DIV/0!</v>
      </c>
    </row>
    <row r="17" spans="1:14" ht="13.5" hidden="1" thickBot="1">
      <c r="A17" s="155"/>
      <c r="B17" s="156"/>
      <c r="C17" s="160" t="s">
        <v>162</v>
      </c>
      <c r="D17" s="610"/>
      <c r="E17" s="610"/>
      <c r="F17" s="610"/>
      <c r="G17" s="610" t="e">
        <f t="shared" si="2"/>
        <v>#DIV/0!</v>
      </c>
      <c r="H17" s="610"/>
      <c r="I17" s="610"/>
      <c r="J17" s="610" t="e">
        <f t="shared" si="3"/>
        <v>#DIV/0!</v>
      </c>
      <c r="K17" s="612" t="e">
        <f t="shared" si="4"/>
        <v>#DIV/0!</v>
      </c>
      <c r="L17" s="612" t="e">
        <f t="shared" si="5"/>
        <v>#DIV/0!</v>
      </c>
      <c r="M17" s="173" t="e">
        <f t="shared" si="1"/>
        <v>#DIV/0!</v>
      </c>
      <c r="N17" s="173" t="e">
        <f t="shared" si="6"/>
        <v>#DIV/0!</v>
      </c>
    </row>
    <row r="18" spans="1:14" ht="13.5" hidden="1" thickBot="1">
      <c r="A18" s="155"/>
      <c r="B18" s="156"/>
      <c r="C18" s="160" t="s">
        <v>163</v>
      </c>
      <c r="D18" s="610"/>
      <c r="E18" s="610"/>
      <c r="F18" s="610"/>
      <c r="G18" s="610" t="e">
        <f t="shared" si="2"/>
        <v>#DIV/0!</v>
      </c>
      <c r="H18" s="610"/>
      <c r="I18" s="610"/>
      <c r="J18" s="610" t="e">
        <f t="shared" si="3"/>
        <v>#DIV/0!</v>
      </c>
      <c r="K18" s="612" t="e">
        <f t="shared" si="4"/>
        <v>#DIV/0!</v>
      </c>
      <c r="L18" s="612" t="e">
        <f t="shared" si="5"/>
        <v>#DIV/0!</v>
      </c>
      <c r="M18" s="173" t="e">
        <f t="shared" si="1"/>
        <v>#DIV/0!</v>
      </c>
      <c r="N18" s="173" t="e">
        <f t="shared" si="6"/>
        <v>#DIV/0!</v>
      </c>
    </row>
    <row r="19" spans="1:14" ht="13.5" hidden="1" thickBot="1">
      <c r="A19" s="161"/>
      <c r="B19" s="162"/>
      <c r="C19" s="163" t="s">
        <v>164</v>
      </c>
      <c r="D19" s="613"/>
      <c r="E19" s="613"/>
      <c r="F19" s="613"/>
      <c r="G19" s="618" t="e">
        <f t="shared" si="2"/>
        <v>#DIV/0!</v>
      </c>
      <c r="H19" s="613"/>
      <c r="I19" s="613"/>
      <c r="J19" s="618" t="e">
        <f t="shared" si="3"/>
        <v>#DIV/0!</v>
      </c>
      <c r="K19" s="616" t="e">
        <f t="shared" si="4"/>
        <v>#DIV/0!</v>
      </c>
      <c r="L19" s="617" t="e">
        <f t="shared" si="5"/>
        <v>#DIV/0!</v>
      </c>
      <c r="M19" s="175" t="e">
        <f t="shared" si="1"/>
        <v>#DIV/0!</v>
      </c>
      <c r="N19" s="176" t="e">
        <f t="shared" si="6"/>
        <v>#DIV/0!</v>
      </c>
    </row>
    <row r="20" spans="1:14" ht="14.25" hidden="1" thickTop="1" thickBot="1">
      <c r="A20" s="155"/>
      <c r="B20" s="156"/>
      <c r="C20" s="165" t="s">
        <v>61</v>
      </c>
      <c r="D20" s="610">
        <f t="shared" ref="D20" si="9">SUM(D21:D23)</f>
        <v>0</v>
      </c>
      <c r="E20" s="610"/>
      <c r="F20" s="610"/>
      <c r="G20" s="619" t="e">
        <f t="shared" si="2"/>
        <v>#DIV/0!</v>
      </c>
      <c r="H20" s="610">
        <f>SUM(H21:H23)</f>
        <v>0</v>
      </c>
      <c r="I20" s="610">
        <f>SUM(I21:I23)</f>
        <v>0</v>
      </c>
      <c r="J20" s="619" t="e">
        <f t="shared" si="3"/>
        <v>#DIV/0!</v>
      </c>
      <c r="K20" s="609" t="e">
        <f t="shared" si="4"/>
        <v>#DIV/0!</v>
      </c>
      <c r="L20" s="609" t="e">
        <f t="shared" si="5"/>
        <v>#DIV/0!</v>
      </c>
      <c r="M20" s="173" t="e">
        <f t="shared" si="1"/>
        <v>#DIV/0!</v>
      </c>
      <c r="N20" s="173" t="e">
        <f t="shared" si="6"/>
        <v>#DIV/0!</v>
      </c>
    </row>
    <row r="21" spans="1:14" ht="13.5" hidden="1" thickBot="1">
      <c r="A21" s="155"/>
      <c r="B21" s="156"/>
      <c r="C21" s="160" t="s">
        <v>162</v>
      </c>
      <c r="D21" s="610"/>
      <c r="E21" s="610"/>
      <c r="F21" s="610"/>
      <c r="G21" s="611" t="e">
        <f t="shared" si="2"/>
        <v>#DIV/0!</v>
      </c>
      <c r="H21" s="610"/>
      <c r="I21" s="610"/>
      <c r="J21" s="611" t="e">
        <f t="shared" si="3"/>
        <v>#DIV/0!</v>
      </c>
      <c r="K21" s="612" t="e">
        <f t="shared" si="4"/>
        <v>#DIV/0!</v>
      </c>
      <c r="L21" s="612" t="e">
        <f t="shared" si="5"/>
        <v>#DIV/0!</v>
      </c>
      <c r="M21" s="173" t="e">
        <f t="shared" si="1"/>
        <v>#DIV/0!</v>
      </c>
      <c r="N21" s="173" t="e">
        <f t="shared" si="6"/>
        <v>#DIV/0!</v>
      </c>
    </row>
    <row r="22" spans="1:14" ht="13.5" hidden="1" thickBot="1">
      <c r="A22" s="155"/>
      <c r="B22" s="156"/>
      <c r="C22" s="160" t="s">
        <v>163</v>
      </c>
      <c r="D22" s="610"/>
      <c r="E22" s="610"/>
      <c r="F22" s="610"/>
      <c r="G22" s="611" t="e">
        <f t="shared" si="2"/>
        <v>#DIV/0!</v>
      </c>
      <c r="H22" s="610"/>
      <c r="I22" s="610"/>
      <c r="J22" s="611" t="e">
        <f t="shared" si="3"/>
        <v>#DIV/0!</v>
      </c>
      <c r="K22" s="612" t="e">
        <f t="shared" si="4"/>
        <v>#DIV/0!</v>
      </c>
      <c r="L22" s="612" t="e">
        <f t="shared" si="5"/>
        <v>#DIV/0!</v>
      </c>
      <c r="M22" s="173" t="e">
        <f t="shared" si="1"/>
        <v>#DIV/0!</v>
      </c>
      <c r="N22" s="173" t="e">
        <f t="shared" si="6"/>
        <v>#DIV/0!</v>
      </c>
    </row>
    <row r="23" spans="1:14" ht="13.5" hidden="1" thickBot="1">
      <c r="A23" s="161"/>
      <c r="B23" s="162"/>
      <c r="C23" s="163" t="s">
        <v>164</v>
      </c>
      <c r="D23" s="613"/>
      <c r="E23" s="613"/>
      <c r="F23" s="613"/>
      <c r="G23" s="614" t="e">
        <f t="shared" si="2"/>
        <v>#DIV/0!</v>
      </c>
      <c r="H23" s="613"/>
      <c r="I23" s="613"/>
      <c r="J23" s="614" t="e">
        <f t="shared" si="3"/>
        <v>#DIV/0!</v>
      </c>
      <c r="K23" s="616" t="e">
        <f t="shared" si="4"/>
        <v>#DIV/0!</v>
      </c>
      <c r="L23" s="617" t="e">
        <f t="shared" si="5"/>
        <v>#DIV/0!</v>
      </c>
      <c r="M23" s="175" t="e">
        <f t="shared" si="1"/>
        <v>#DIV/0!</v>
      </c>
      <c r="N23" s="176" t="e">
        <f t="shared" si="6"/>
        <v>#DIV/0!</v>
      </c>
    </row>
    <row r="24" spans="1:14" ht="14.25" hidden="1" thickTop="1" thickBot="1">
      <c r="A24" s="166"/>
      <c r="B24" s="167"/>
      <c r="C24" s="168" t="s">
        <v>61</v>
      </c>
      <c r="D24" s="620">
        <f t="shared" ref="D24" si="10">SUM(D25:D27)</f>
        <v>0</v>
      </c>
      <c r="E24" s="620"/>
      <c r="F24" s="620"/>
      <c r="G24" s="619" t="e">
        <f t="shared" si="2"/>
        <v>#DIV/0!</v>
      </c>
      <c r="H24" s="620">
        <f>SUM(H25:H27)</f>
        <v>0</v>
      </c>
      <c r="I24" s="620">
        <f>SUM(I25:I27)</f>
        <v>0</v>
      </c>
      <c r="J24" s="606" t="e">
        <f t="shared" si="3"/>
        <v>#DIV/0!</v>
      </c>
      <c r="K24" s="609" t="e">
        <f t="shared" si="4"/>
        <v>#DIV/0!</v>
      </c>
      <c r="L24" s="609" t="e">
        <f t="shared" si="5"/>
        <v>#DIV/0!</v>
      </c>
      <c r="M24" s="173" t="e">
        <f t="shared" si="1"/>
        <v>#DIV/0!</v>
      </c>
      <c r="N24" s="173" t="e">
        <f t="shared" si="6"/>
        <v>#DIV/0!</v>
      </c>
    </row>
    <row r="25" spans="1:14" ht="13.5" hidden="1" thickBot="1">
      <c r="A25" s="155"/>
      <c r="B25" s="156"/>
      <c r="C25" s="160" t="s">
        <v>162</v>
      </c>
      <c r="D25" s="610"/>
      <c r="E25" s="610"/>
      <c r="F25" s="610"/>
      <c r="G25" s="611" t="e">
        <f t="shared" si="2"/>
        <v>#DIV/0!</v>
      </c>
      <c r="H25" s="610"/>
      <c r="I25" s="610"/>
      <c r="J25" s="610" t="e">
        <f t="shared" si="3"/>
        <v>#DIV/0!</v>
      </c>
      <c r="K25" s="612" t="e">
        <f>H25/E25</f>
        <v>#DIV/0!</v>
      </c>
      <c r="L25" s="612" t="e">
        <f t="shared" si="5"/>
        <v>#DIV/0!</v>
      </c>
      <c r="M25" s="173" t="e">
        <f t="shared" si="1"/>
        <v>#DIV/0!</v>
      </c>
      <c r="N25" s="173" t="e">
        <f t="shared" si="6"/>
        <v>#DIV/0!</v>
      </c>
    </row>
    <row r="26" spans="1:14" ht="13.5" hidden="1" thickBot="1">
      <c r="A26" s="155"/>
      <c r="B26" s="156"/>
      <c r="C26" s="160" t="s">
        <v>163</v>
      </c>
      <c r="D26" s="610"/>
      <c r="E26" s="610"/>
      <c r="F26" s="610"/>
      <c r="G26" s="611" t="e">
        <f t="shared" si="2"/>
        <v>#DIV/0!</v>
      </c>
      <c r="H26" s="610"/>
      <c r="I26" s="610"/>
      <c r="J26" s="610" t="e">
        <f t="shared" si="3"/>
        <v>#DIV/0!</v>
      </c>
      <c r="K26" s="612" t="e">
        <f t="shared" si="4"/>
        <v>#DIV/0!</v>
      </c>
      <c r="L26" s="612" t="e">
        <f t="shared" si="5"/>
        <v>#DIV/0!</v>
      </c>
      <c r="M26" s="173" t="e">
        <f t="shared" si="1"/>
        <v>#DIV/0!</v>
      </c>
      <c r="N26" s="173" t="e">
        <f t="shared" si="6"/>
        <v>#DIV/0!</v>
      </c>
    </row>
    <row r="27" spans="1:14" ht="13.5" hidden="1" thickBot="1">
      <c r="A27" s="155"/>
      <c r="B27" s="156"/>
      <c r="C27" s="578" t="s">
        <v>164</v>
      </c>
      <c r="D27" s="621"/>
      <c r="E27" s="621"/>
      <c r="F27" s="621"/>
      <c r="G27" s="622" t="e">
        <f t="shared" si="2"/>
        <v>#DIV/0!</v>
      </c>
      <c r="H27" s="621"/>
      <c r="I27" s="621"/>
      <c r="J27" s="618" t="e">
        <f t="shared" si="3"/>
        <v>#DIV/0!</v>
      </c>
      <c r="K27" s="623" t="e">
        <f t="shared" si="4"/>
        <v>#DIV/0!</v>
      </c>
      <c r="L27" s="624" t="e">
        <f t="shared" si="5"/>
        <v>#DIV/0!</v>
      </c>
      <c r="M27" s="579" t="e">
        <f t="shared" si="1"/>
        <v>#DIV/0!</v>
      </c>
      <c r="N27" s="580" t="e">
        <f t="shared" si="6"/>
        <v>#DIV/0!</v>
      </c>
    </row>
    <row r="28" spans="1:14">
      <c r="A28" s="820" t="s">
        <v>165</v>
      </c>
      <c r="B28" s="821"/>
      <c r="C28" s="581" t="s">
        <v>61</v>
      </c>
      <c r="D28" s="625">
        <f>SUM(D8,D12,D16,D20,D24)</f>
        <v>20</v>
      </c>
      <c r="E28" s="625">
        <f>SUM(E8,E12,E16,E20,E24)</f>
        <v>681</v>
      </c>
      <c r="F28" s="625">
        <f>SUM(F8,F12,F16,F20,F24)</f>
        <v>700</v>
      </c>
      <c r="G28" s="625">
        <f t="shared" si="2"/>
        <v>102.79001468428781</v>
      </c>
      <c r="H28" s="625">
        <f>SUM(H8,H12,H16,H20,H24)</f>
        <v>1762</v>
      </c>
      <c r="I28" s="625">
        <f>SUM(I8,I12,I16,I20,I24)</f>
        <v>1810</v>
      </c>
      <c r="J28" s="626">
        <f t="shared" si="3"/>
        <v>102.72417707150964</v>
      </c>
      <c r="K28" s="627">
        <f t="shared" si="4"/>
        <v>2.5873715124816448</v>
      </c>
      <c r="L28" s="627">
        <f t="shared" si="5"/>
        <v>2.5857142857142859</v>
      </c>
      <c r="M28" s="582">
        <f t="shared" si="1"/>
        <v>24.136986301369863</v>
      </c>
      <c r="N28" s="583">
        <f t="shared" si="6"/>
        <v>24.794520547945208</v>
      </c>
    </row>
    <row r="29" spans="1:14">
      <c r="A29" s="822"/>
      <c r="B29" s="823"/>
      <c r="C29" s="160" t="s">
        <v>162</v>
      </c>
      <c r="D29" s="610">
        <f>SUM(D9,D13,D17,D21,D25)</f>
        <v>7</v>
      </c>
      <c r="E29" s="610">
        <f>SUM(E9,E13,E17,E21,E25)</f>
        <v>190</v>
      </c>
      <c r="F29" s="610">
        <f t="shared" ref="F29" si="11">SUM(F9,F13,F17,F21,F25)</f>
        <v>200</v>
      </c>
      <c r="G29" s="610">
        <f t="shared" si="2"/>
        <v>105.26315789473684</v>
      </c>
      <c r="H29" s="610">
        <f>SUM(H9,H13,H17,H21,H25)</f>
        <v>190</v>
      </c>
      <c r="I29" s="610">
        <f t="shared" ref="I29" si="12">SUM(I9,I13,I17,I21,I25)</f>
        <v>200</v>
      </c>
      <c r="J29" s="611">
        <f t="shared" si="3"/>
        <v>105.26315789473684</v>
      </c>
      <c r="K29" s="612">
        <f t="shared" si="4"/>
        <v>1</v>
      </c>
      <c r="L29" s="612">
        <f t="shared" si="5"/>
        <v>1</v>
      </c>
      <c r="M29" s="173">
        <f t="shared" si="1"/>
        <v>7.4363992172211351</v>
      </c>
      <c r="N29" s="584">
        <f t="shared" si="6"/>
        <v>7.8277886497064575</v>
      </c>
    </row>
    <row r="30" spans="1:14">
      <c r="A30" s="822"/>
      <c r="B30" s="823"/>
      <c r="C30" s="160" t="s">
        <v>163</v>
      </c>
      <c r="D30" s="604">
        <f t="shared" ref="D30:D31" si="13">SUM(D10,D14,D18,D22,D26)</f>
        <v>0</v>
      </c>
      <c r="E30" s="604">
        <f>SUM(E10,E14,E18,E22,E26)</f>
        <v>0</v>
      </c>
      <c r="F30" s="604">
        <f t="shared" ref="F30" si="14">SUM(F10,F14,F18,F22,F26)</f>
        <v>0</v>
      </c>
      <c r="G30" s="610" t="e">
        <f t="shared" si="2"/>
        <v>#DIV/0!</v>
      </c>
      <c r="H30" s="604">
        <f>SUM(H10,H14,H18,H22,H26)</f>
        <v>0</v>
      </c>
      <c r="I30" s="604">
        <f t="shared" ref="I30" si="15">SUM(I10,I14,I18,I22,I26)</f>
        <v>0</v>
      </c>
      <c r="J30" s="611" t="e">
        <f>I30/H30*100</f>
        <v>#DIV/0!</v>
      </c>
      <c r="K30" s="612" t="e">
        <f>H30/E30</f>
        <v>#DIV/0!</v>
      </c>
      <c r="L30" s="612" t="e">
        <f t="shared" si="5"/>
        <v>#DIV/0!</v>
      </c>
      <c r="M30" s="173" t="e">
        <f t="shared" si="1"/>
        <v>#DIV/0!</v>
      </c>
      <c r="N30" s="584" t="e">
        <f t="shared" si="6"/>
        <v>#DIV/0!</v>
      </c>
    </row>
    <row r="31" spans="1:14" ht="13.5" thickBot="1">
      <c r="A31" s="824"/>
      <c r="B31" s="825"/>
      <c r="C31" s="585" t="s">
        <v>164</v>
      </c>
      <c r="D31" s="628">
        <f t="shared" si="13"/>
        <v>13</v>
      </c>
      <c r="E31" s="628">
        <f>SUM(E11,E15,E19,E23,E27)</f>
        <v>491</v>
      </c>
      <c r="F31" s="628">
        <f t="shared" ref="F31" si="16">SUM(F11,F15,F19,F23,F27)</f>
        <v>500</v>
      </c>
      <c r="G31" s="629">
        <f t="shared" si="2"/>
        <v>101.83299389002036</v>
      </c>
      <c r="H31" s="628">
        <f t="shared" ref="H31:I31" si="17">SUM(H11,H15,H19,H23,H27)</f>
        <v>1572</v>
      </c>
      <c r="I31" s="628">
        <f t="shared" si="17"/>
        <v>1610</v>
      </c>
      <c r="J31" s="630">
        <f t="shared" si="3"/>
        <v>102.41730279898218</v>
      </c>
      <c r="K31" s="631">
        <f t="shared" si="4"/>
        <v>3.2016293279022405</v>
      </c>
      <c r="L31" s="632">
        <f t="shared" si="5"/>
        <v>3.22</v>
      </c>
      <c r="M31" s="586">
        <f t="shared" si="1"/>
        <v>33.129610115911483</v>
      </c>
      <c r="N31" s="587">
        <f t="shared" si="6"/>
        <v>33.930453108535303</v>
      </c>
    </row>
  </sheetData>
  <mergeCells count="9">
    <mergeCell ref="M6:N6"/>
    <mergeCell ref="A28:B31"/>
    <mergeCell ref="A6:A7"/>
    <mergeCell ref="B6:B7"/>
    <mergeCell ref="C6:D6"/>
    <mergeCell ref="E6:G6"/>
    <mergeCell ref="H6:J6"/>
    <mergeCell ref="K6:L6"/>
    <mergeCell ref="B10:B11"/>
  </mergeCells>
  <pageMargins left="0.23622047244094491" right="0.23622047244094491" top="0.35433070866141736" bottom="0.35433070866141736" header="0.31496062992125984" footer="0.31496062992125984"/>
  <pageSetup paperSize="9" orientation="landscape" r:id="rId1"/>
  <ignoredErrors>
    <ignoredError sqref="M9:N31 N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31"/>
  <sheetViews>
    <sheetView zoomScaleNormal="100" workbookViewId="0">
      <selection activeCell="D9" sqref="D9"/>
    </sheetView>
  </sheetViews>
  <sheetFormatPr defaultRowHeight="12.75"/>
  <cols>
    <col min="1" max="1" width="7.5703125" style="148" customWidth="1"/>
    <col min="2" max="2" width="26.7109375" style="148" customWidth="1"/>
    <col min="3" max="3" width="11.42578125" style="148" bestFit="1" customWidth="1"/>
    <col min="4" max="9" width="9.140625" style="148"/>
    <col min="10" max="10" width="9.42578125" style="148" bestFit="1" customWidth="1"/>
    <col min="11" max="14" width="9.28515625" style="148" bestFit="1" customWidth="1"/>
    <col min="15" max="16384" width="9.140625" style="148"/>
  </cols>
  <sheetData>
    <row r="1" spans="1:14">
      <c r="A1" s="143"/>
      <c r="B1" s="144" t="s">
        <v>51</v>
      </c>
      <c r="C1" s="145" t="s">
        <v>2160</v>
      </c>
      <c r="D1" s="146"/>
      <c r="E1" s="146"/>
      <c r="F1" s="146"/>
      <c r="G1" s="146"/>
      <c r="H1" s="147"/>
    </row>
    <row r="2" spans="1:14">
      <c r="A2" s="143"/>
      <c r="B2" s="144" t="s">
        <v>52</v>
      </c>
      <c r="C2" s="145">
        <v>7010117</v>
      </c>
      <c r="D2" s="146"/>
      <c r="E2" s="146"/>
      <c r="F2" s="146"/>
      <c r="G2" s="146"/>
      <c r="H2" s="147"/>
    </row>
    <row r="3" spans="1:14">
      <c r="A3" s="143"/>
      <c r="B3" s="144" t="s">
        <v>53</v>
      </c>
      <c r="C3" s="145" t="str">
        <f>Kadar.ode.!C3</f>
        <v>01.01.2023.</v>
      </c>
      <c r="D3" s="146"/>
      <c r="E3" s="146"/>
      <c r="F3" s="146"/>
      <c r="G3" s="146"/>
      <c r="H3" s="147"/>
    </row>
    <row r="4" spans="1:14" ht="14.25">
      <c r="A4" s="143"/>
      <c r="B4" s="144" t="s">
        <v>153</v>
      </c>
      <c r="C4" s="149" t="s">
        <v>1815</v>
      </c>
      <c r="D4" s="150"/>
      <c r="E4" s="150"/>
      <c r="F4" s="150"/>
      <c r="G4" s="150"/>
      <c r="H4" s="151"/>
    </row>
    <row r="6" spans="1:14" ht="33.75" customHeight="1">
      <c r="A6" s="826" t="s">
        <v>154</v>
      </c>
      <c r="B6" s="826" t="s">
        <v>83</v>
      </c>
      <c r="C6" s="828" t="s">
        <v>155</v>
      </c>
      <c r="D6" s="829"/>
      <c r="E6" s="819" t="s">
        <v>156</v>
      </c>
      <c r="F6" s="819"/>
      <c r="G6" s="819"/>
      <c r="H6" s="828" t="s">
        <v>157</v>
      </c>
      <c r="I6" s="830"/>
      <c r="J6" s="829"/>
      <c r="K6" s="819" t="s">
        <v>158</v>
      </c>
      <c r="L6" s="819"/>
      <c r="M6" s="819" t="s">
        <v>159</v>
      </c>
      <c r="N6" s="819"/>
    </row>
    <row r="7" spans="1:14" ht="41.25" customHeight="1" thickBot="1">
      <c r="A7" s="837"/>
      <c r="B7" s="837"/>
      <c r="C7" s="152" t="s">
        <v>160</v>
      </c>
      <c r="D7" s="153" t="s">
        <v>161</v>
      </c>
      <c r="E7" s="199" t="s">
        <v>1856</v>
      </c>
      <c r="F7" s="154" t="s">
        <v>1855</v>
      </c>
      <c r="G7" s="154" t="s">
        <v>1814</v>
      </c>
      <c r="H7" s="199" t="s">
        <v>1856</v>
      </c>
      <c r="I7" s="154" t="s">
        <v>1855</v>
      </c>
      <c r="J7" s="154" t="s">
        <v>1814</v>
      </c>
      <c r="K7" s="199" t="s">
        <v>1856</v>
      </c>
      <c r="L7" s="154" t="s">
        <v>1855</v>
      </c>
      <c r="M7" s="199" t="s">
        <v>1856</v>
      </c>
      <c r="N7" s="154" t="s">
        <v>1855</v>
      </c>
    </row>
    <row r="8" spans="1:14" ht="14.25" thickTop="1" thickBot="1">
      <c r="A8" s="155"/>
      <c r="B8" s="395" t="s">
        <v>1863</v>
      </c>
      <c r="C8" s="157" t="s">
        <v>61</v>
      </c>
      <c r="D8" s="158">
        <f t="shared" ref="D8" si="0">SUM(D9:D11)</f>
        <v>0</v>
      </c>
      <c r="E8" s="159"/>
      <c r="F8" s="159"/>
      <c r="G8" s="172" t="e">
        <f>F8/E8*100</f>
        <v>#DIV/0!</v>
      </c>
      <c r="H8" s="159">
        <f>SUM(H9:H11)</f>
        <v>0</v>
      </c>
      <c r="I8" s="159">
        <f>SUM(I9:I11)</f>
        <v>0</v>
      </c>
      <c r="J8" s="172" t="e">
        <f>I8/H8*100</f>
        <v>#DIV/0!</v>
      </c>
      <c r="K8" s="173" t="e">
        <f>H8/E8</f>
        <v>#DIV/0!</v>
      </c>
      <c r="L8" s="173" t="e">
        <f>I8/F8</f>
        <v>#DIV/0!</v>
      </c>
      <c r="M8" s="173" t="e">
        <f>H8/(365*D8)*100</f>
        <v>#DIV/0!</v>
      </c>
      <c r="N8" s="173" t="e">
        <f>I8/(365*D8)*100</f>
        <v>#DIV/0!</v>
      </c>
    </row>
    <row r="9" spans="1:14" ht="37.5" thickTop="1" thickBot="1">
      <c r="A9" s="155"/>
      <c r="B9" s="396" t="s">
        <v>1864</v>
      </c>
      <c r="C9" s="160" t="s">
        <v>162</v>
      </c>
      <c r="D9" s="159"/>
      <c r="E9" s="159"/>
      <c r="F9" s="159"/>
      <c r="G9" s="172" t="e">
        <f t="shared" ref="G9:G31" si="1">F9/E9*100</f>
        <v>#DIV/0!</v>
      </c>
      <c r="H9" s="159"/>
      <c r="I9" s="159"/>
      <c r="J9" s="172" t="e">
        <f t="shared" ref="J9:J31" si="2">I9/H9*100</f>
        <v>#DIV/0!</v>
      </c>
      <c r="K9" s="173" t="e">
        <f t="shared" ref="K9:L31" si="3">H9/E9</f>
        <v>#DIV/0!</v>
      </c>
      <c r="L9" s="173" t="e">
        <f t="shared" si="3"/>
        <v>#DIV/0!</v>
      </c>
      <c r="M9" s="173" t="e">
        <f t="shared" ref="M9:M31" si="4">H9/(365*D9)*100</f>
        <v>#DIV/0!</v>
      </c>
      <c r="N9" s="173" t="e">
        <f t="shared" ref="N9:N31" si="5">I9/(365*D9)*100</f>
        <v>#DIV/0!</v>
      </c>
    </row>
    <row r="10" spans="1:14" ht="14.25" thickTop="1" thickBot="1">
      <c r="A10" s="155"/>
      <c r="B10" s="838" t="s">
        <v>1865</v>
      </c>
      <c r="C10" s="160" t="s">
        <v>163</v>
      </c>
      <c r="D10" s="159"/>
      <c r="E10" s="159"/>
      <c r="F10" s="159"/>
      <c r="G10" s="172" t="e">
        <f t="shared" si="1"/>
        <v>#DIV/0!</v>
      </c>
      <c r="H10" s="159"/>
      <c r="I10" s="159"/>
      <c r="J10" s="172" t="e">
        <f t="shared" si="2"/>
        <v>#DIV/0!</v>
      </c>
      <c r="K10" s="173" t="e">
        <f t="shared" si="3"/>
        <v>#DIV/0!</v>
      </c>
      <c r="L10" s="173" t="e">
        <f t="shared" si="3"/>
        <v>#DIV/0!</v>
      </c>
      <c r="M10" s="173" t="e">
        <f t="shared" si="4"/>
        <v>#DIV/0!</v>
      </c>
      <c r="N10" s="173" t="e">
        <f t="shared" si="5"/>
        <v>#DIV/0!</v>
      </c>
    </row>
    <row r="11" spans="1:14" ht="14.25" thickTop="1" thickBot="1">
      <c r="A11" s="161"/>
      <c r="B11" s="839"/>
      <c r="C11" s="163" t="s">
        <v>164</v>
      </c>
      <c r="D11" s="164"/>
      <c r="E11" s="164"/>
      <c r="F11" s="164"/>
      <c r="G11" s="174" t="e">
        <f t="shared" si="1"/>
        <v>#DIV/0!</v>
      </c>
      <c r="H11" s="164"/>
      <c r="I11" s="164"/>
      <c r="J11" s="174" t="e">
        <f t="shared" si="2"/>
        <v>#DIV/0!</v>
      </c>
      <c r="K11" s="175" t="e">
        <f t="shared" si="3"/>
        <v>#DIV/0!</v>
      </c>
      <c r="L11" s="176" t="e">
        <f t="shared" si="3"/>
        <v>#DIV/0!</v>
      </c>
      <c r="M11" s="175" t="e">
        <f t="shared" si="4"/>
        <v>#DIV/0!</v>
      </c>
      <c r="N11" s="176" t="e">
        <f t="shared" si="5"/>
        <v>#DIV/0!</v>
      </c>
    </row>
    <row r="12" spans="1:14" ht="13.5" thickTop="1">
      <c r="A12" s="155"/>
      <c r="B12" s="156"/>
      <c r="C12" s="165" t="s">
        <v>61</v>
      </c>
      <c r="D12" s="159">
        <f t="shared" ref="D12" si="6">SUM(D13:D15)</f>
        <v>0</v>
      </c>
      <c r="E12" s="159"/>
      <c r="F12" s="159"/>
      <c r="G12" s="182" t="e">
        <f t="shared" si="1"/>
        <v>#DIV/0!</v>
      </c>
      <c r="H12" s="159">
        <f>SUM(H13:H15)</f>
        <v>0</v>
      </c>
      <c r="I12" s="159">
        <f>SUM(I13:I15)</f>
        <v>0</v>
      </c>
      <c r="J12" s="177" t="e">
        <f t="shared" si="2"/>
        <v>#DIV/0!</v>
      </c>
      <c r="K12" s="178" t="e">
        <f t="shared" si="3"/>
        <v>#DIV/0!</v>
      </c>
      <c r="L12" s="178" t="e">
        <f t="shared" si="3"/>
        <v>#DIV/0!</v>
      </c>
      <c r="M12" s="173" t="e">
        <f t="shared" si="4"/>
        <v>#DIV/0!</v>
      </c>
      <c r="N12" s="173" t="e">
        <f t="shared" si="5"/>
        <v>#DIV/0!</v>
      </c>
    </row>
    <row r="13" spans="1:14">
      <c r="A13" s="155"/>
      <c r="B13" s="156"/>
      <c r="C13" s="160" t="s">
        <v>162</v>
      </c>
      <c r="D13" s="159"/>
      <c r="E13" s="159"/>
      <c r="F13" s="159"/>
      <c r="G13" s="183" t="e">
        <f t="shared" si="1"/>
        <v>#DIV/0!</v>
      </c>
      <c r="H13" s="159"/>
      <c r="I13" s="159"/>
      <c r="J13" s="179" t="e">
        <f t="shared" si="2"/>
        <v>#DIV/0!</v>
      </c>
      <c r="K13" s="173" t="e">
        <f t="shared" si="3"/>
        <v>#DIV/0!</v>
      </c>
      <c r="L13" s="173" t="e">
        <f t="shared" si="3"/>
        <v>#DIV/0!</v>
      </c>
      <c r="M13" s="173" t="e">
        <f t="shared" si="4"/>
        <v>#DIV/0!</v>
      </c>
      <c r="N13" s="173" t="e">
        <f t="shared" si="5"/>
        <v>#DIV/0!</v>
      </c>
    </row>
    <row r="14" spans="1:14">
      <c r="A14" s="155"/>
      <c r="B14" s="156"/>
      <c r="C14" s="160" t="s">
        <v>163</v>
      </c>
      <c r="D14" s="159"/>
      <c r="E14" s="159"/>
      <c r="F14" s="159"/>
      <c r="G14" s="183" t="e">
        <f t="shared" si="1"/>
        <v>#DIV/0!</v>
      </c>
      <c r="H14" s="159"/>
      <c r="I14" s="159"/>
      <c r="J14" s="179" t="e">
        <f t="shared" si="2"/>
        <v>#DIV/0!</v>
      </c>
      <c r="K14" s="173" t="e">
        <f t="shared" si="3"/>
        <v>#DIV/0!</v>
      </c>
      <c r="L14" s="173" t="e">
        <f t="shared" si="3"/>
        <v>#DIV/0!</v>
      </c>
      <c r="M14" s="173" t="e">
        <f t="shared" si="4"/>
        <v>#DIV/0!</v>
      </c>
      <c r="N14" s="173" t="e">
        <f t="shared" si="5"/>
        <v>#DIV/0!</v>
      </c>
    </row>
    <row r="15" spans="1:14" ht="13.5" thickBot="1">
      <c r="A15" s="161"/>
      <c r="B15" s="162"/>
      <c r="C15" s="163" t="s">
        <v>164</v>
      </c>
      <c r="D15" s="164"/>
      <c r="E15" s="164"/>
      <c r="F15" s="164"/>
      <c r="G15" s="184" t="e">
        <f t="shared" si="1"/>
        <v>#DIV/0!</v>
      </c>
      <c r="H15" s="164"/>
      <c r="I15" s="164"/>
      <c r="J15" s="180" t="e">
        <f t="shared" si="2"/>
        <v>#DIV/0!</v>
      </c>
      <c r="K15" s="175" t="e">
        <f t="shared" si="3"/>
        <v>#DIV/0!</v>
      </c>
      <c r="L15" s="176" t="e">
        <f t="shared" si="3"/>
        <v>#DIV/0!</v>
      </c>
      <c r="M15" s="175" t="e">
        <f t="shared" si="4"/>
        <v>#DIV/0!</v>
      </c>
      <c r="N15" s="176" t="e">
        <f t="shared" si="5"/>
        <v>#DIV/0!</v>
      </c>
    </row>
    <row r="16" spans="1:14" ht="13.5" thickTop="1">
      <c r="A16" s="155"/>
      <c r="B16" s="156"/>
      <c r="C16" s="165" t="s">
        <v>61</v>
      </c>
      <c r="D16" s="159">
        <f t="shared" ref="D16" si="7">SUM(D17:D19)</f>
        <v>0</v>
      </c>
      <c r="E16" s="159"/>
      <c r="F16" s="159"/>
      <c r="G16" s="181" t="e">
        <f t="shared" si="1"/>
        <v>#DIV/0!</v>
      </c>
      <c r="H16" s="159">
        <f>SUM(H17:H19)</f>
        <v>0</v>
      </c>
      <c r="I16" s="159">
        <f>SUM(I17:I19)</f>
        <v>0</v>
      </c>
      <c r="J16" s="181" t="e">
        <f t="shared" si="2"/>
        <v>#DIV/0!</v>
      </c>
      <c r="K16" s="178" t="e">
        <f t="shared" si="3"/>
        <v>#DIV/0!</v>
      </c>
      <c r="L16" s="178" t="e">
        <f t="shared" si="3"/>
        <v>#DIV/0!</v>
      </c>
      <c r="M16" s="173" t="e">
        <f t="shared" si="4"/>
        <v>#DIV/0!</v>
      </c>
      <c r="N16" s="173" t="e">
        <f t="shared" si="5"/>
        <v>#DIV/0!</v>
      </c>
    </row>
    <row r="17" spans="1:14">
      <c r="A17" s="155"/>
      <c r="B17" s="156"/>
      <c r="C17" s="160" t="s">
        <v>162</v>
      </c>
      <c r="D17" s="159"/>
      <c r="E17" s="159"/>
      <c r="F17" s="159"/>
      <c r="G17" s="172" t="e">
        <f t="shared" si="1"/>
        <v>#DIV/0!</v>
      </c>
      <c r="H17" s="159"/>
      <c r="I17" s="159"/>
      <c r="J17" s="172" t="e">
        <f t="shared" si="2"/>
        <v>#DIV/0!</v>
      </c>
      <c r="K17" s="173" t="e">
        <f t="shared" si="3"/>
        <v>#DIV/0!</v>
      </c>
      <c r="L17" s="173" t="e">
        <f t="shared" si="3"/>
        <v>#DIV/0!</v>
      </c>
      <c r="M17" s="173" t="e">
        <f t="shared" si="4"/>
        <v>#DIV/0!</v>
      </c>
      <c r="N17" s="173" t="e">
        <f t="shared" si="5"/>
        <v>#DIV/0!</v>
      </c>
    </row>
    <row r="18" spans="1:14">
      <c r="A18" s="155"/>
      <c r="B18" s="156"/>
      <c r="C18" s="160" t="s">
        <v>163</v>
      </c>
      <c r="D18" s="159"/>
      <c r="E18" s="159"/>
      <c r="F18" s="159"/>
      <c r="G18" s="172" t="e">
        <f t="shared" si="1"/>
        <v>#DIV/0!</v>
      </c>
      <c r="H18" s="159"/>
      <c r="I18" s="159"/>
      <c r="J18" s="172" t="e">
        <f t="shared" si="2"/>
        <v>#DIV/0!</v>
      </c>
      <c r="K18" s="173" t="e">
        <f t="shared" si="3"/>
        <v>#DIV/0!</v>
      </c>
      <c r="L18" s="173" t="e">
        <f t="shared" si="3"/>
        <v>#DIV/0!</v>
      </c>
      <c r="M18" s="173" t="e">
        <f t="shared" si="4"/>
        <v>#DIV/0!</v>
      </c>
      <c r="N18" s="173" t="e">
        <f t="shared" si="5"/>
        <v>#DIV/0!</v>
      </c>
    </row>
    <row r="19" spans="1:14" ht="13.5" thickBot="1">
      <c r="A19" s="161"/>
      <c r="B19" s="162"/>
      <c r="C19" s="163" t="s">
        <v>164</v>
      </c>
      <c r="D19" s="164"/>
      <c r="E19" s="164"/>
      <c r="F19" s="164"/>
      <c r="G19" s="174" t="e">
        <f t="shared" si="1"/>
        <v>#DIV/0!</v>
      </c>
      <c r="H19" s="164"/>
      <c r="I19" s="164"/>
      <c r="J19" s="174" t="e">
        <f t="shared" si="2"/>
        <v>#DIV/0!</v>
      </c>
      <c r="K19" s="175" t="e">
        <f t="shared" si="3"/>
        <v>#DIV/0!</v>
      </c>
      <c r="L19" s="176" t="e">
        <f t="shared" si="3"/>
        <v>#DIV/0!</v>
      </c>
      <c r="M19" s="175" t="e">
        <f t="shared" si="4"/>
        <v>#DIV/0!</v>
      </c>
      <c r="N19" s="176" t="e">
        <f t="shared" si="5"/>
        <v>#DIV/0!</v>
      </c>
    </row>
    <row r="20" spans="1:14" ht="13.5" thickTop="1">
      <c r="A20" s="155"/>
      <c r="B20" s="156"/>
      <c r="C20" s="165" t="s">
        <v>61</v>
      </c>
      <c r="D20" s="159">
        <f t="shared" ref="D20" si="8">SUM(D21:D23)</f>
        <v>0</v>
      </c>
      <c r="E20" s="159"/>
      <c r="F20" s="159"/>
      <c r="G20" s="182" t="e">
        <f t="shared" si="1"/>
        <v>#DIV/0!</v>
      </c>
      <c r="H20" s="159">
        <f>SUM(H21:H23)</f>
        <v>0</v>
      </c>
      <c r="I20" s="159">
        <f>SUM(I21:I23)</f>
        <v>0</v>
      </c>
      <c r="J20" s="182" t="e">
        <f t="shared" si="2"/>
        <v>#DIV/0!</v>
      </c>
      <c r="K20" s="178" t="e">
        <f t="shared" si="3"/>
        <v>#DIV/0!</v>
      </c>
      <c r="L20" s="178" t="e">
        <f t="shared" si="3"/>
        <v>#DIV/0!</v>
      </c>
      <c r="M20" s="173" t="e">
        <f t="shared" si="4"/>
        <v>#DIV/0!</v>
      </c>
      <c r="N20" s="173" t="e">
        <f t="shared" si="5"/>
        <v>#DIV/0!</v>
      </c>
    </row>
    <row r="21" spans="1:14">
      <c r="A21" s="155"/>
      <c r="B21" s="156"/>
      <c r="C21" s="160" t="s">
        <v>162</v>
      </c>
      <c r="D21" s="159"/>
      <c r="E21" s="159"/>
      <c r="F21" s="159"/>
      <c r="G21" s="183" t="e">
        <f t="shared" si="1"/>
        <v>#DIV/0!</v>
      </c>
      <c r="H21" s="159"/>
      <c r="I21" s="159"/>
      <c r="J21" s="183" t="e">
        <f t="shared" si="2"/>
        <v>#DIV/0!</v>
      </c>
      <c r="K21" s="173" t="e">
        <f t="shared" si="3"/>
        <v>#DIV/0!</v>
      </c>
      <c r="L21" s="173" t="e">
        <f t="shared" si="3"/>
        <v>#DIV/0!</v>
      </c>
      <c r="M21" s="173" t="e">
        <f t="shared" si="4"/>
        <v>#DIV/0!</v>
      </c>
      <c r="N21" s="173" t="e">
        <f t="shared" si="5"/>
        <v>#DIV/0!</v>
      </c>
    </row>
    <row r="22" spans="1:14">
      <c r="A22" s="155"/>
      <c r="B22" s="156"/>
      <c r="C22" s="160" t="s">
        <v>163</v>
      </c>
      <c r="D22" s="159"/>
      <c r="E22" s="159"/>
      <c r="F22" s="159"/>
      <c r="G22" s="183" t="e">
        <f t="shared" si="1"/>
        <v>#DIV/0!</v>
      </c>
      <c r="H22" s="159"/>
      <c r="I22" s="159"/>
      <c r="J22" s="183" t="e">
        <f t="shared" si="2"/>
        <v>#DIV/0!</v>
      </c>
      <c r="K22" s="173" t="e">
        <f t="shared" si="3"/>
        <v>#DIV/0!</v>
      </c>
      <c r="L22" s="173" t="e">
        <f t="shared" si="3"/>
        <v>#DIV/0!</v>
      </c>
      <c r="M22" s="173" t="e">
        <f t="shared" si="4"/>
        <v>#DIV/0!</v>
      </c>
      <c r="N22" s="173" t="e">
        <f t="shared" si="5"/>
        <v>#DIV/0!</v>
      </c>
    </row>
    <row r="23" spans="1:14" ht="13.5" thickBot="1">
      <c r="A23" s="161"/>
      <c r="B23" s="162"/>
      <c r="C23" s="163" t="s">
        <v>164</v>
      </c>
      <c r="D23" s="164"/>
      <c r="E23" s="164"/>
      <c r="F23" s="164"/>
      <c r="G23" s="184" t="e">
        <f t="shared" si="1"/>
        <v>#DIV/0!</v>
      </c>
      <c r="H23" s="164"/>
      <c r="I23" s="164"/>
      <c r="J23" s="184" t="e">
        <f t="shared" si="2"/>
        <v>#DIV/0!</v>
      </c>
      <c r="K23" s="175" t="e">
        <f t="shared" si="3"/>
        <v>#DIV/0!</v>
      </c>
      <c r="L23" s="176" t="e">
        <f t="shared" si="3"/>
        <v>#DIV/0!</v>
      </c>
      <c r="M23" s="175" t="e">
        <f t="shared" si="4"/>
        <v>#DIV/0!</v>
      </c>
      <c r="N23" s="176" t="e">
        <f t="shared" si="5"/>
        <v>#DIV/0!</v>
      </c>
    </row>
    <row r="24" spans="1:14" ht="13.5" thickTop="1">
      <c r="A24" s="166"/>
      <c r="B24" s="167"/>
      <c r="C24" s="168" t="s">
        <v>61</v>
      </c>
      <c r="D24" s="169">
        <f t="shared" ref="D24" si="9">SUM(D25:D27)</f>
        <v>0</v>
      </c>
      <c r="E24" s="169"/>
      <c r="F24" s="169"/>
      <c r="G24" s="182" t="e">
        <f t="shared" si="1"/>
        <v>#DIV/0!</v>
      </c>
      <c r="H24" s="169">
        <f>SUM(H25:H27)</f>
        <v>0</v>
      </c>
      <c r="I24" s="169">
        <f>SUM(I25:I27)</f>
        <v>0</v>
      </c>
      <c r="J24" s="181" t="e">
        <f t="shared" si="2"/>
        <v>#DIV/0!</v>
      </c>
      <c r="K24" s="178" t="e">
        <f t="shared" si="3"/>
        <v>#DIV/0!</v>
      </c>
      <c r="L24" s="178" t="e">
        <f t="shared" si="3"/>
        <v>#DIV/0!</v>
      </c>
      <c r="M24" s="173" t="e">
        <f t="shared" si="4"/>
        <v>#DIV/0!</v>
      </c>
      <c r="N24" s="173" t="e">
        <f t="shared" si="5"/>
        <v>#DIV/0!</v>
      </c>
    </row>
    <row r="25" spans="1:14">
      <c r="A25" s="155"/>
      <c r="B25" s="156"/>
      <c r="C25" s="160" t="s">
        <v>162</v>
      </c>
      <c r="D25" s="159"/>
      <c r="E25" s="159"/>
      <c r="F25" s="159"/>
      <c r="G25" s="183" t="e">
        <f t="shared" si="1"/>
        <v>#DIV/0!</v>
      </c>
      <c r="H25" s="159"/>
      <c r="I25" s="159"/>
      <c r="J25" s="172" t="e">
        <f t="shared" si="2"/>
        <v>#DIV/0!</v>
      </c>
      <c r="K25" s="173" t="e">
        <f>H25/E25</f>
        <v>#DIV/0!</v>
      </c>
      <c r="L25" s="173" t="e">
        <f t="shared" si="3"/>
        <v>#DIV/0!</v>
      </c>
      <c r="M25" s="173" t="e">
        <f t="shared" si="4"/>
        <v>#DIV/0!</v>
      </c>
      <c r="N25" s="173" t="e">
        <f t="shared" si="5"/>
        <v>#DIV/0!</v>
      </c>
    </row>
    <row r="26" spans="1:14">
      <c r="A26" s="155"/>
      <c r="B26" s="156"/>
      <c r="C26" s="160" t="s">
        <v>163</v>
      </c>
      <c r="D26" s="159"/>
      <c r="E26" s="159"/>
      <c r="F26" s="159"/>
      <c r="G26" s="183" t="e">
        <f t="shared" si="1"/>
        <v>#DIV/0!</v>
      </c>
      <c r="H26" s="159"/>
      <c r="I26" s="159"/>
      <c r="J26" s="172" t="e">
        <f t="shared" si="2"/>
        <v>#DIV/0!</v>
      </c>
      <c r="K26" s="173" t="e">
        <f t="shared" si="3"/>
        <v>#DIV/0!</v>
      </c>
      <c r="L26" s="173" t="e">
        <f t="shared" si="3"/>
        <v>#DIV/0!</v>
      </c>
      <c r="M26" s="173" t="e">
        <f t="shared" si="4"/>
        <v>#DIV/0!</v>
      </c>
      <c r="N26" s="173" t="e">
        <f t="shared" si="5"/>
        <v>#DIV/0!</v>
      </c>
    </row>
    <row r="27" spans="1:14" ht="13.5" thickBot="1">
      <c r="A27" s="161"/>
      <c r="B27" s="162"/>
      <c r="C27" s="163" t="s">
        <v>164</v>
      </c>
      <c r="D27" s="164"/>
      <c r="E27" s="164"/>
      <c r="F27" s="164"/>
      <c r="G27" s="184" t="e">
        <f t="shared" si="1"/>
        <v>#DIV/0!</v>
      </c>
      <c r="H27" s="164"/>
      <c r="I27" s="164"/>
      <c r="J27" s="174" t="e">
        <f t="shared" si="2"/>
        <v>#DIV/0!</v>
      </c>
      <c r="K27" s="175" t="e">
        <f t="shared" si="3"/>
        <v>#DIV/0!</v>
      </c>
      <c r="L27" s="176" t="e">
        <f t="shared" si="3"/>
        <v>#DIV/0!</v>
      </c>
      <c r="M27" s="175" t="e">
        <f t="shared" si="4"/>
        <v>#DIV/0!</v>
      </c>
      <c r="N27" s="176" t="e">
        <f t="shared" si="5"/>
        <v>#DIV/0!</v>
      </c>
    </row>
    <row r="28" spans="1:14" ht="13.5" thickTop="1">
      <c r="A28" s="832" t="s">
        <v>165</v>
      </c>
      <c r="B28" s="833"/>
      <c r="C28" s="157" t="s">
        <v>61</v>
      </c>
      <c r="D28" s="158">
        <f>SUM(D8,D12,D16,D20,D24)</f>
        <v>0</v>
      </c>
      <c r="E28" s="158">
        <f>SUM(E8,E12,E16,E20,E24)</f>
        <v>0</v>
      </c>
      <c r="F28" s="158">
        <f>SUM(F8,F12,F16,F20,F24)</f>
        <v>0</v>
      </c>
      <c r="G28" s="181" t="e">
        <f t="shared" si="1"/>
        <v>#DIV/0!</v>
      </c>
      <c r="H28" s="158">
        <f>SUM(H8,H12,H16,H20,H24)</f>
        <v>0</v>
      </c>
      <c r="I28" s="158">
        <f>SUM(I8,I12,I16,I20,I24)</f>
        <v>0</v>
      </c>
      <c r="J28" s="182" t="e">
        <f t="shared" si="2"/>
        <v>#DIV/0!</v>
      </c>
      <c r="K28" s="178" t="e">
        <f t="shared" si="3"/>
        <v>#DIV/0!</v>
      </c>
      <c r="L28" s="178" t="e">
        <f t="shared" si="3"/>
        <v>#DIV/0!</v>
      </c>
      <c r="M28" s="173" t="e">
        <f t="shared" si="4"/>
        <v>#DIV/0!</v>
      </c>
      <c r="N28" s="173" t="e">
        <f t="shared" si="5"/>
        <v>#DIV/0!</v>
      </c>
    </row>
    <row r="29" spans="1:14">
      <c r="A29" s="834"/>
      <c r="B29" s="823"/>
      <c r="C29" s="160" t="s">
        <v>162</v>
      </c>
      <c r="D29" s="159">
        <f>SUM(D9,D13,D17,D21,D25)</f>
        <v>0</v>
      </c>
      <c r="E29" s="159">
        <f>SUM(E9,E13,E17,E21,E25)</f>
        <v>0</v>
      </c>
      <c r="F29" s="159">
        <f t="shared" ref="F29:F31" si="10">SUM(F9,F13,F17,F21,F25)</f>
        <v>0</v>
      </c>
      <c r="G29" s="172" t="e">
        <f t="shared" si="1"/>
        <v>#DIV/0!</v>
      </c>
      <c r="H29" s="159">
        <f>SUM(H9,H13,H17,H21,H25)</f>
        <v>0</v>
      </c>
      <c r="I29" s="159">
        <f t="shared" ref="I29:I30" si="11">SUM(I9,I13,I17,I21,I25)</f>
        <v>0</v>
      </c>
      <c r="J29" s="183" t="e">
        <f t="shared" si="2"/>
        <v>#DIV/0!</v>
      </c>
      <c r="K29" s="173" t="e">
        <f t="shared" si="3"/>
        <v>#DIV/0!</v>
      </c>
      <c r="L29" s="173" t="e">
        <f t="shared" si="3"/>
        <v>#DIV/0!</v>
      </c>
      <c r="M29" s="173" t="e">
        <f t="shared" si="4"/>
        <v>#DIV/0!</v>
      </c>
      <c r="N29" s="173" t="e">
        <f t="shared" si="5"/>
        <v>#DIV/0!</v>
      </c>
    </row>
    <row r="30" spans="1:14">
      <c r="A30" s="834"/>
      <c r="B30" s="823"/>
      <c r="C30" s="160" t="s">
        <v>163</v>
      </c>
      <c r="D30" s="170">
        <f t="shared" ref="D30:D31" si="12">SUM(D10,D14,D18,D22,D26)</f>
        <v>0</v>
      </c>
      <c r="E30" s="170">
        <f>SUM(E10,E14,E18,E22,E26)</f>
        <v>0</v>
      </c>
      <c r="F30" s="170">
        <f t="shared" si="10"/>
        <v>0</v>
      </c>
      <c r="G30" s="172" t="e">
        <f t="shared" si="1"/>
        <v>#DIV/0!</v>
      </c>
      <c r="H30" s="170">
        <f>SUM(H10,H14,H18,H22,H26)</f>
        <v>0</v>
      </c>
      <c r="I30" s="170">
        <f t="shared" si="11"/>
        <v>0</v>
      </c>
      <c r="J30" s="183" t="e">
        <f>I30/H30*100</f>
        <v>#DIV/0!</v>
      </c>
      <c r="K30" s="173" t="e">
        <f>H30/E30</f>
        <v>#DIV/0!</v>
      </c>
      <c r="L30" s="173" t="e">
        <f t="shared" si="3"/>
        <v>#DIV/0!</v>
      </c>
      <c r="M30" s="173" t="e">
        <f t="shared" si="4"/>
        <v>#DIV/0!</v>
      </c>
      <c r="N30" s="173" t="e">
        <f t="shared" si="5"/>
        <v>#DIV/0!</v>
      </c>
    </row>
    <row r="31" spans="1:14">
      <c r="A31" s="835"/>
      <c r="B31" s="836"/>
      <c r="C31" s="171" t="s">
        <v>164</v>
      </c>
      <c r="D31" s="158">
        <f t="shared" si="12"/>
        <v>0</v>
      </c>
      <c r="E31" s="158">
        <f>SUM(E11,E15,E19,E23,E27)</f>
        <v>0</v>
      </c>
      <c r="F31" s="158">
        <f t="shared" si="10"/>
        <v>0</v>
      </c>
      <c r="G31" s="172" t="e">
        <f t="shared" si="1"/>
        <v>#DIV/0!</v>
      </c>
      <c r="H31" s="158">
        <f t="shared" ref="H31:I31" si="13">SUM(H11,H15,H19,H23,H27)</f>
        <v>0</v>
      </c>
      <c r="I31" s="158">
        <f t="shared" si="13"/>
        <v>0</v>
      </c>
      <c r="J31" s="183" t="e">
        <f t="shared" si="2"/>
        <v>#DIV/0!</v>
      </c>
      <c r="K31" s="185" t="e">
        <f t="shared" si="3"/>
        <v>#DIV/0!</v>
      </c>
      <c r="L31" s="186" t="e">
        <f t="shared" si="3"/>
        <v>#DIV/0!</v>
      </c>
      <c r="M31" s="185" t="e">
        <f t="shared" si="4"/>
        <v>#DIV/0!</v>
      </c>
      <c r="N31" s="186" t="e">
        <f t="shared" si="5"/>
        <v>#DIV/0!</v>
      </c>
    </row>
  </sheetData>
  <mergeCells count="9">
    <mergeCell ref="M6:N6"/>
    <mergeCell ref="A28:B31"/>
    <mergeCell ref="A6:A7"/>
    <mergeCell ref="B6:B7"/>
    <mergeCell ref="C6:D6"/>
    <mergeCell ref="E6:G6"/>
    <mergeCell ref="H6:J6"/>
    <mergeCell ref="K6:L6"/>
    <mergeCell ref="B10:B11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19"/>
  <sheetViews>
    <sheetView view="pageBreakPreview" zoomScaleNormal="100" workbookViewId="0">
      <selection activeCell="O10" sqref="O10"/>
    </sheetView>
  </sheetViews>
  <sheetFormatPr defaultColWidth="9.140625" defaultRowHeight="12.75"/>
  <cols>
    <col min="1" max="1" width="8.140625" style="25" customWidth="1"/>
    <col min="2" max="2" width="24.140625" style="25" customWidth="1"/>
    <col min="3" max="3" width="10.140625" style="25" customWidth="1"/>
    <col min="4" max="7" width="9.7109375" style="25" customWidth="1"/>
    <col min="8" max="16384" width="9.140625" style="25"/>
  </cols>
  <sheetData>
    <row r="1" spans="1:9" s="54" customFormat="1">
      <c r="A1" s="1"/>
      <c r="B1" s="2" t="s">
        <v>51</v>
      </c>
      <c r="C1" s="3" t="s">
        <v>51</v>
      </c>
      <c r="D1" s="4"/>
      <c r="E1" s="4"/>
      <c r="F1" s="4"/>
      <c r="G1" s="5"/>
    </row>
    <row r="2" spans="1:9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9">
      <c r="A3" s="1"/>
      <c r="B3" s="2" t="s">
        <v>53</v>
      </c>
      <c r="C3" s="3" t="str">
        <f>Kadar.ode.!C3</f>
        <v>01.01.2023.</v>
      </c>
      <c r="D3" s="4"/>
      <c r="E3" s="4"/>
      <c r="F3" s="4"/>
      <c r="G3" s="5"/>
    </row>
    <row r="4" spans="1:9" ht="15.75" customHeight="1">
      <c r="A4" s="1"/>
      <c r="B4" s="2" t="s">
        <v>166</v>
      </c>
      <c r="C4" s="7" t="s">
        <v>20</v>
      </c>
      <c r="D4" s="8"/>
      <c r="E4" s="8"/>
      <c r="F4" s="8"/>
      <c r="G4" s="9"/>
    </row>
    <row r="6" spans="1:9" s="187" customFormat="1" ht="34.5" customHeight="1">
      <c r="A6" s="840" t="s">
        <v>154</v>
      </c>
      <c r="B6" s="840" t="s">
        <v>83</v>
      </c>
      <c r="C6" s="840" t="s">
        <v>167</v>
      </c>
      <c r="D6" s="840" t="s">
        <v>168</v>
      </c>
      <c r="E6" s="840"/>
      <c r="F6" s="840"/>
      <c r="G6" s="840" t="s">
        <v>169</v>
      </c>
      <c r="H6" s="840"/>
      <c r="I6" s="840"/>
    </row>
    <row r="7" spans="1:9" s="187" customFormat="1" ht="35.25" customHeight="1" thickBot="1">
      <c r="A7" s="840"/>
      <c r="B7" s="840"/>
      <c r="C7" s="840"/>
      <c r="D7" s="199" t="s">
        <v>1856</v>
      </c>
      <c r="E7" s="154" t="s">
        <v>1855</v>
      </c>
      <c r="F7" s="188" t="s">
        <v>1814</v>
      </c>
      <c r="G7" s="199" t="s">
        <v>1856</v>
      </c>
      <c r="H7" s="154" t="s">
        <v>1855</v>
      </c>
      <c r="I7" s="189" t="s">
        <v>1814</v>
      </c>
    </row>
    <row r="8" spans="1:9" s="187" customFormat="1" ht="24.95" customHeight="1" thickTop="1">
      <c r="A8" s="190"/>
      <c r="B8" s="191"/>
      <c r="C8" s="192"/>
      <c r="D8" s="192"/>
      <c r="E8" s="193"/>
      <c r="F8" s="193" t="e">
        <f>E8/D8*100</f>
        <v>#DIV/0!</v>
      </c>
      <c r="G8" s="197"/>
      <c r="H8" s="197"/>
      <c r="I8" s="193" t="e">
        <f>H8/G8*100</f>
        <v>#DIV/0!</v>
      </c>
    </row>
    <row r="9" spans="1:9" s="187" customFormat="1" ht="24.95" customHeight="1">
      <c r="A9" s="190"/>
      <c r="B9" s="191"/>
      <c r="C9" s="192"/>
      <c r="D9" s="192"/>
      <c r="E9" s="193"/>
      <c r="F9" s="193" t="e">
        <f t="shared" ref="F9:F18" si="0">E9/D9*100</f>
        <v>#DIV/0!</v>
      </c>
      <c r="G9" s="197"/>
      <c r="H9" s="197"/>
      <c r="I9" s="193" t="e">
        <f t="shared" ref="I9:I18" si="1">H9/G9*100</f>
        <v>#DIV/0!</v>
      </c>
    </row>
    <row r="10" spans="1:9" s="187" customFormat="1" ht="24.95" customHeight="1">
      <c r="A10" s="194"/>
      <c r="B10" s="191"/>
      <c r="C10" s="192"/>
      <c r="D10" s="192"/>
      <c r="E10" s="193"/>
      <c r="F10" s="193" t="e">
        <f t="shared" si="0"/>
        <v>#DIV/0!</v>
      </c>
      <c r="G10" s="197"/>
      <c r="H10" s="197"/>
      <c r="I10" s="193" t="e">
        <f t="shared" si="1"/>
        <v>#DIV/0!</v>
      </c>
    </row>
    <row r="11" spans="1:9" s="187" customFormat="1" ht="24.95" customHeight="1">
      <c r="A11" s="190"/>
      <c r="B11" s="191"/>
      <c r="C11" s="192"/>
      <c r="D11" s="192"/>
      <c r="E11" s="193"/>
      <c r="F11" s="193" t="e">
        <f t="shared" si="0"/>
        <v>#DIV/0!</v>
      </c>
      <c r="G11" s="197"/>
      <c r="H11" s="197"/>
      <c r="I11" s="193" t="e">
        <f t="shared" si="1"/>
        <v>#DIV/0!</v>
      </c>
    </row>
    <row r="12" spans="1:9" s="187" customFormat="1" ht="24.95" customHeight="1">
      <c r="A12" s="190"/>
      <c r="B12" s="191"/>
      <c r="C12" s="192"/>
      <c r="D12" s="192"/>
      <c r="E12" s="193"/>
      <c r="F12" s="193" t="e">
        <f t="shared" si="0"/>
        <v>#DIV/0!</v>
      </c>
      <c r="G12" s="197"/>
      <c r="H12" s="197"/>
      <c r="I12" s="193" t="e">
        <f t="shared" si="1"/>
        <v>#DIV/0!</v>
      </c>
    </row>
    <row r="13" spans="1:9" s="187" customFormat="1" ht="24.95" customHeight="1">
      <c r="A13" s="190"/>
      <c r="B13" s="191"/>
      <c r="C13" s="192"/>
      <c r="D13" s="192"/>
      <c r="E13" s="193"/>
      <c r="F13" s="193" t="e">
        <f t="shared" si="0"/>
        <v>#DIV/0!</v>
      </c>
      <c r="G13" s="197"/>
      <c r="H13" s="197"/>
      <c r="I13" s="193" t="e">
        <f t="shared" si="1"/>
        <v>#DIV/0!</v>
      </c>
    </row>
    <row r="14" spans="1:9" s="187" customFormat="1" ht="24.95" customHeight="1">
      <c r="A14" s="190"/>
      <c r="B14" s="191"/>
      <c r="C14" s="192"/>
      <c r="D14" s="192"/>
      <c r="E14" s="193"/>
      <c r="F14" s="193" t="e">
        <f t="shared" si="0"/>
        <v>#DIV/0!</v>
      </c>
      <c r="G14" s="197"/>
      <c r="H14" s="197"/>
      <c r="I14" s="193" t="e">
        <f t="shared" si="1"/>
        <v>#DIV/0!</v>
      </c>
    </row>
    <row r="15" spans="1:9" s="187" customFormat="1" ht="24.95" customHeight="1">
      <c r="A15" s="190"/>
      <c r="B15" s="191"/>
      <c r="C15" s="192"/>
      <c r="D15" s="192"/>
      <c r="E15" s="193"/>
      <c r="F15" s="193" t="e">
        <f t="shared" si="0"/>
        <v>#DIV/0!</v>
      </c>
      <c r="G15" s="197"/>
      <c r="H15" s="197"/>
      <c r="I15" s="193" t="e">
        <f t="shared" si="1"/>
        <v>#DIV/0!</v>
      </c>
    </row>
    <row r="16" spans="1:9" s="187" customFormat="1" ht="24.95" customHeight="1">
      <c r="A16" s="190"/>
      <c r="B16" s="191"/>
      <c r="C16" s="192"/>
      <c r="D16" s="192"/>
      <c r="E16" s="193"/>
      <c r="F16" s="193" t="e">
        <f t="shared" si="0"/>
        <v>#DIV/0!</v>
      </c>
      <c r="G16" s="197"/>
      <c r="H16" s="197"/>
      <c r="I16" s="193" t="e">
        <f t="shared" si="1"/>
        <v>#DIV/0!</v>
      </c>
    </row>
    <row r="17" spans="1:9" s="187" customFormat="1" ht="24.95" customHeight="1">
      <c r="A17" s="190"/>
      <c r="B17" s="191"/>
      <c r="C17" s="192"/>
      <c r="D17" s="192"/>
      <c r="E17" s="193"/>
      <c r="F17" s="193" t="e">
        <f t="shared" si="0"/>
        <v>#DIV/0!</v>
      </c>
      <c r="G17" s="197"/>
      <c r="H17" s="197"/>
      <c r="I17" s="193" t="e">
        <f t="shared" si="1"/>
        <v>#DIV/0!</v>
      </c>
    </row>
    <row r="18" spans="1:9" s="187" customFormat="1" ht="24.95" customHeight="1">
      <c r="A18" s="841" t="s">
        <v>127</v>
      </c>
      <c r="B18" s="841"/>
      <c r="C18" s="195">
        <f>SUM(C8:C17)</f>
        <v>0</v>
      </c>
      <c r="D18" s="195">
        <f t="shared" ref="D18:E18" si="2">SUM(D8:D17)</f>
        <v>0</v>
      </c>
      <c r="E18" s="195">
        <f t="shared" si="2"/>
        <v>0</v>
      </c>
      <c r="F18" s="190" t="e">
        <f t="shared" si="0"/>
        <v>#DIV/0!</v>
      </c>
      <c r="G18" s="196">
        <f>SUM(G8:G17)</f>
        <v>0</v>
      </c>
      <c r="H18" s="196">
        <f t="shared" ref="H18" si="3">SUM(H8:H17)</f>
        <v>0</v>
      </c>
      <c r="I18" s="190" t="e">
        <f t="shared" si="1"/>
        <v>#DIV/0!</v>
      </c>
    </row>
    <row r="19" spans="1:9" s="187" customForma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21</vt:i4>
      </vt:variant>
    </vt:vector>
  </HeadingPairs>
  <TitlesOfParts>
    <vt:vector size="46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 RFZO</vt:lpstr>
      <vt:lpstr>Kapaciteti i korišćenje УКУПНО.</vt:lpstr>
      <vt:lpstr>Pratioci</vt:lpstr>
      <vt:lpstr>Dnevne.bolnice</vt:lpstr>
      <vt:lpstr>Neonatologija</vt:lpstr>
      <vt:lpstr>Pregledi RFZO</vt:lpstr>
      <vt:lpstr>Pregledi UKUPNO.</vt:lpstr>
      <vt:lpstr>Operacije</vt:lpstr>
      <vt:lpstr>DSG</vt:lpstr>
      <vt:lpstr>Usluge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Zbirno_usluge</vt:lpstr>
      <vt:lpstr>Dijalize!Print_Area</vt:lpstr>
      <vt:lpstr>Kadar.nem.!Print_Area</vt:lpstr>
      <vt:lpstr>'Kadar.zbirno '!Print_Area</vt:lpstr>
      <vt:lpstr>Krv!Print_Area</vt:lpstr>
      <vt:lpstr>Lab!Print_Area</vt:lpstr>
      <vt:lpstr>Lekovi!Print_Area</vt:lpstr>
      <vt:lpstr>Liste.čekanja!Print_Area</vt:lpstr>
      <vt:lpstr>Neonatologija!Print_Area</vt:lpstr>
      <vt:lpstr>Operacije!Print_Area</vt:lpstr>
      <vt:lpstr>'Pregledi RFZO'!Print_Area</vt:lpstr>
      <vt:lpstr>'Pregledi UKUPNO.'!Print_Area</vt:lpstr>
      <vt:lpstr>Sanitet.mat!Print_Area</vt:lpstr>
      <vt:lpstr>Usluge!Print_Area</vt:lpstr>
      <vt:lpstr>Dijagnostika!Print_Titles</vt:lpstr>
      <vt:lpstr>DSG!Print_Titles</vt:lpstr>
      <vt:lpstr>Implantati!Print_Titles</vt:lpstr>
      <vt:lpstr>Kadar.zaj.med.del.!Print_Titles</vt:lpstr>
      <vt:lpstr>Krv!Print_Titles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Jasmina Stankovic</cp:lastModifiedBy>
  <cp:lastPrinted>2023-01-24T09:21:16Z</cp:lastPrinted>
  <dcterms:created xsi:type="dcterms:W3CDTF">1998-03-25T08:50:00Z</dcterms:created>
  <dcterms:modified xsi:type="dcterms:W3CDTF">2023-01-25T12:48:55Z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  <property fmtid="{D5CDD505-2E9C-101B-9397-08002B2CF9AE}" pid="3" name="_MarkAsFinal">
    <vt:bool>true</vt:bool>
  </property>
</Properties>
</file>