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50" tabRatio="70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 RFZO" sheetId="225" r:id="rId7"/>
    <sheet name="Kapaciteti i korišćenje UKUPNO" sheetId="228" r:id="rId8"/>
    <sheet name="Usluge_Covid-19" sheetId="224" r:id="rId9"/>
    <sheet name="Pratioci" sheetId="197" r:id="rId10"/>
    <sheet name="Dnevne.bolnice" sheetId="208" r:id="rId11"/>
    <sheet name="Neonatologija" sheetId="183" r:id="rId12"/>
    <sheet name="Pregledi RFZO" sheetId="220" r:id="rId13"/>
    <sheet name="Pregledi UKUPNO" sheetId="229" r:id="rId14"/>
    <sheet name="Operacije" sheetId="213" r:id="rId15"/>
    <sheet name="DSG" sheetId="212" r:id="rId16"/>
    <sheet name="Usluge" sheetId="216" r:id="rId17"/>
    <sheet name="Dijagnostika" sheetId="217" r:id="rId18"/>
    <sheet name="Lab" sheetId="218" r:id="rId19"/>
    <sheet name="Dijalize" sheetId="211" r:id="rId20"/>
    <sheet name="Krv" sheetId="159" r:id="rId21"/>
    <sheet name="Lekovi" sheetId="160" r:id="rId22"/>
    <sheet name="Implantati" sheetId="161" r:id="rId23"/>
    <sheet name="Sanitet.mat" sheetId="162" r:id="rId24"/>
    <sheet name="Liste.čekanja" sheetId="200" r:id="rId25"/>
    <sheet name="Zbirno_usluge" sheetId="222" r:id="rId26"/>
  </sheets>
  <externalReferences>
    <externalReference r:id="rId27"/>
  </externalReferences>
  <definedNames>
    <definedName name="____W.O.R.K.B.O.O.K..C.O.N.T.E.N.T.S____" localSheetId="17">#REF!</definedName>
    <definedName name="____W.O.R.K.B.O.O.K..C.O.N.T.E.N.T.S____" localSheetId="15">#REF!</definedName>
    <definedName name="____W.O.R.K.B.O.O.K..C.O.N.T.E.N.T.S____" localSheetId="7">#REF!</definedName>
    <definedName name="____W.O.R.K.B.O.O.K..C.O.N.T.E.N.T.S____" localSheetId="18">#REF!</definedName>
    <definedName name="____W.O.R.K.B.O.O.K..C.O.N.T.E.N.T.S____" localSheetId="14">#REF!</definedName>
    <definedName name="____W.O.R.K.B.O.O.K..C.O.N.T.E.N.T.S____" localSheetId="12">#REF!</definedName>
    <definedName name="____W.O.R.K.B.O.O.K..C.O.N.T.E.N.T.S____" localSheetId="13">#REF!</definedName>
    <definedName name="____W.O.R.K.B.O.O.K..C.O.N.T.E.N.T.S____" localSheetId="16">#REF!</definedName>
    <definedName name="____W.O.R.K.B.O.O.K..C.O.N.T.E.N.T.S____" localSheetId="8">#REF!</definedName>
    <definedName name="____W.O.R.K.B.O.O.K..C.O.N.T.E.N.T.S____" localSheetId="25">#REF!</definedName>
    <definedName name="____W.O.R.K.B.O.O.K..C.O.N.T.E.N.T.S____">#REF!</definedName>
    <definedName name="_xlnm._FilterDatabase" localSheetId="15" hidden="1">DSG!$A$1:$G$734</definedName>
    <definedName name="_xlnm.Print_Area" localSheetId="4">Kadar.nem.!$A$1:$I$23</definedName>
    <definedName name="_xlnm.Print_Area" localSheetId="20">Krv!$A$1:$J$74</definedName>
    <definedName name="_xlnm.Print_Area" localSheetId="18">Lab!$A$1:$K$56</definedName>
    <definedName name="_xlnm.Print_Area" localSheetId="21">Lekovi!$A$1:$N$35</definedName>
    <definedName name="_xlnm.Print_Area" localSheetId="24">Liste.čekanja!$A$1:$H$36</definedName>
    <definedName name="_xlnm.Print_Area" localSheetId="11">Neonatologija!$A$1:$H$12</definedName>
    <definedName name="_xlnm.Print_Area" localSheetId="14">Operacije!$A$1:$V$12</definedName>
    <definedName name="_xlnm.Print_Area" localSheetId="12">'Pregledi RFZO'!$A$1:$K$24</definedName>
    <definedName name="_xlnm.Print_Area" localSheetId="13">'Pregledi UKUPNO'!$A$1:$K$24</definedName>
    <definedName name="_xlnm.Print_Area" localSheetId="23">Sanitet.mat!$A$1:$G$17</definedName>
    <definedName name="_xlnm.Print_Area" localSheetId="8">'Usluge_Covid-19'!$A$1:$K$19</definedName>
    <definedName name="_xlnm.Print_Area" localSheetId="25">Zbirno_usluge!$A$1:$H$152</definedName>
    <definedName name="_xlnm.Print_Titles" localSheetId="17">Dijagnostika!$6:$7</definedName>
    <definedName name="_xlnm.Print_Titles" localSheetId="15">DSG!$7:$7</definedName>
    <definedName name="_xlnm.Print_Titles" localSheetId="22">Implantati!$5:$7</definedName>
    <definedName name="_xlnm.Print_Titles" localSheetId="3">Kadar.zaj.med.del.!$A:$A</definedName>
    <definedName name="_xlnm.Print_Titles" localSheetId="20">Krv!$6:$8</definedName>
    <definedName name="_xlnm.Print_Titles" localSheetId="18">Lab!$6:$7</definedName>
    <definedName name="_xlnm.Print_Titles" localSheetId="21">Lekovi!$5:$7</definedName>
    <definedName name="_xlnm.Print_Titles" localSheetId="24">Liste.čekanja!$1:$6</definedName>
  </definedNames>
  <calcPr calcId="145621" calcMode="manual"/>
</workbook>
</file>

<file path=xl/calcChain.xml><?xml version="1.0" encoding="utf-8"?>
<calcChain xmlns="http://schemas.openxmlformats.org/spreadsheetml/2006/main">
  <c r="P11" i="225" l="1"/>
  <c r="P9" i="225"/>
  <c r="P8" i="225"/>
  <c r="N34" i="160" l="1"/>
  <c r="K56" i="218" l="1"/>
  <c r="K55" i="218"/>
  <c r="K14" i="218"/>
  <c r="K13" i="218"/>
  <c r="G34" i="217"/>
  <c r="H25" i="217"/>
  <c r="S11" i="213"/>
  <c r="G11" i="225" l="1"/>
  <c r="G9" i="225"/>
  <c r="K22" i="217" l="1"/>
  <c r="K18" i="217"/>
  <c r="K14" i="217"/>
  <c r="D15" i="218"/>
  <c r="G15" i="218"/>
  <c r="G8" i="218"/>
  <c r="D8" i="218"/>
  <c r="J8" i="218" s="1"/>
  <c r="F35" i="217"/>
  <c r="F34" i="217"/>
  <c r="D34" i="217"/>
  <c r="C34" i="217"/>
  <c r="G26" i="217"/>
  <c r="H26" i="217" s="1"/>
  <c r="H33" i="217"/>
  <c r="H32" i="217"/>
  <c r="H31" i="217"/>
  <c r="H30" i="217"/>
  <c r="H29" i="217"/>
  <c r="H28" i="217"/>
  <c r="H27" i="217"/>
  <c r="H24" i="217"/>
  <c r="H23" i="217"/>
  <c r="H22" i="217"/>
  <c r="H21" i="217"/>
  <c r="H20" i="217"/>
  <c r="H19" i="217"/>
  <c r="H18" i="217"/>
  <c r="H17" i="217"/>
  <c r="H16" i="217"/>
  <c r="H15" i="217"/>
  <c r="H14" i="217"/>
  <c r="H13" i="217"/>
  <c r="H12" i="217"/>
  <c r="H11" i="217"/>
  <c r="H9" i="217"/>
  <c r="I9" i="217"/>
  <c r="J9" i="217"/>
  <c r="I33" i="217"/>
  <c r="I32" i="217"/>
  <c r="I31" i="217"/>
  <c r="I30" i="217"/>
  <c r="I29" i="217"/>
  <c r="I28" i="217"/>
  <c r="I27" i="217"/>
  <c r="I25" i="217"/>
  <c r="K25" i="217" s="1"/>
  <c r="I24" i="217"/>
  <c r="I23" i="217"/>
  <c r="I22" i="217"/>
  <c r="I21" i="217"/>
  <c r="I20" i="217"/>
  <c r="I19" i="217"/>
  <c r="I18" i="217"/>
  <c r="I17" i="217"/>
  <c r="I16" i="217"/>
  <c r="I15" i="217"/>
  <c r="I14" i="217"/>
  <c r="I13" i="217"/>
  <c r="I12" i="217"/>
  <c r="I11" i="217"/>
  <c r="J33" i="217"/>
  <c r="K33" i="217" s="1"/>
  <c r="J32" i="217"/>
  <c r="K32" i="217" s="1"/>
  <c r="J31" i="217"/>
  <c r="K31" i="217" s="1"/>
  <c r="J30" i="217"/>
  <c r="K30" i="217" s="1"/>
  <c r="J29" i="217"/>
  <c r="K29" i="217" s="1"/>
  <c r="J28" i="217"/>
  <c r="K28" i="217" s="1"/>
  <c r="J27" i="217"/>
  <c r="K27" i="217" s="1"/>
  <c r="J24" i="217"/>
  <c r="K24" i="217" s="1"/>
  <c r="J23" i="217"/>
  <c r="K23" i="217" s="1"/>
  <c r="J22" i="217"/>
  <c r="J21" i="217"/>
  <c r="K21" i="217" s="1"/>
  <c r="J20" i="217"/>
  <c r="K20" i="217" s="1"/>
  <c r="J19" i="217"/>
  <c r="K19" i="217" s="1"/>
  <c r="J18" i="217"/>
  <c r="J17" i="217"/>
  <c r="K17" i="217" s="1"/>
  <c r="J16" i="217"/>
  <c r="K16" i="217" s="1"/>
  <c r="J15" i="217"/>
  <c r="K15" i="217" s="1"/>
  <c r="J14" i="217"/>
  <c r="J13" i="217"/>
  <c r="K13" i="217" s="1"/>
  <c r="J12" i="217"/>
  <c r="K12" i="217" s="1"/>
  <c r="J11" i="217"/>
  <c r="K11" i="217" s="1"/>
  <c r="G10" i="217"/>
  <c r="H10" i="217" s="1"/>
  <c r="G101" i="216"/>
  <c r="G100" i="216"/>
  <c r="F100" i="216"/>
  <c r="D100" i="216"/>
  <c r="D101" i="216" s="1"/>
  <c r="G65" i="216"/>
  <c r="F65" i="216"/>
  <c r="D65" i="216"/>
  <c r="G22" i="220"/>
  <c r="G17" i="220"/>
  <c r="D17" i="220"/>
  <c r="C17" i="220"/>
  <c r="C22" i="220" s="1"/>
  <c r="E65" i="216"/>
  <c r="E48" i="216"/>
  <c r="G31" i="216"/>
  <c r="H101" i="216"/>
  <c r="H100" i="216"/>
  <c r="H99" i="216"/>
  <c r="H98" i="216"/>
  <c r="H97" i="216"/>
  <c r="H96" i="216"/>
  <c r="H95" i="216"/>
  <c r="H94" i="216"/>
  <c r="H93" i="216"/>
  <c r="H92" i="216"/>
  <c r="H91" i="216"/>
  <c r="H90" i="216"/>
  <c r="H89" i="216"/>
  <c r="H88" i="216"/>
  <c r="H87" i="216"/>
  <c r="H86" i="216"/>
  <c r="H85" i="216"/>
  <c r="H84" i="216"/>
  <c r="H83" i="216"/>
  <c r="H82" i="216"/>
  <c r="H81" i="216"/>
  <c r="H80" i="216"/>
  <c r="H79" i="216"/>
  <c r="H78" i="216"/>
  <c r="H77" i="216"/>
  <c r="H76" i="216"/>
  <c r="H75" i="216"/>
  <c r="H74" i="216"/>
  <c r="H73" i="216"/>
  <c r="H72" i="216"/>
  <c r="H71" i="216"/>
  <c r="H70" i="216"/>
  <c r="H69" i="216"/>
  <c r="H68" i="216"/>
  <c r="H67" i="216"/>
  <c r="H65" i="216"/>
  <c r="H64" i="216"/>
  <c r="H63" i="216"/>
  <c r="H62" i="216"/>
  <c r="H61" i="216"/>
  <c r="H60" i="216"/>
  <c r="H59" i="216"/>
  <c r="H58" i="216"/>
  <c r="H57" i="216"/>
  <c r="H56" i="216"/>
  <c r="H55" i="216"/>
  <c r="H54" i="216"/>
  <c r="H53" i="216"/>
  <c r="H52" i="216"/>
  <c r="H51" i="216"/>
  <c r="H50" i="216"/>
  <c r="H49" i="216"/>
  <c r="H48" i="216"/>
  <c r="H47" i="216"/>
  <c r="H46" i="216"/>
  <c r="H45" i="216"/>
  <c r="H44" i="216"/>
  <c r="H43" i="216"/>
  <c r="H42" i="216"/>
  <c r="H41" i="216"/>
  <c r="H40" i="216"/>
  <c r="H39" i="216"/>
  <c r="H38" i="216"/>
  <c r="H37" i="216"/>
  <c r="H36" i="216"/>
  <c r="H35" i="216"/>
  <c r="H34" i="216"/>
  <c r="H33" i="216"/>
  <c r="H31" i="216"/>
  <c r="H30" i="216"/>
  <c r="H29" i="216"/>
  <c r="H28" i="216"/>
  <c r="H27" i="216"/>
  <c r="H26" i="216"/>
  <c r="H25" i="216"/>
  <c r="H24" i="216"/>
  <c r="H23" i="216"/>
  <c r="H22" i="216"/>
  <c r="H21" i="216"/>
  <c r="H20" i="216"/>
  <c r="H19" i="216"/>
  <c r="H18" i="216"/>
  <c r="H17" i="216"/>
  <c r="H16" i="216"/>
  <c r="H15" i="216"/>
  <c r="H14" i="216"/>
  <c r="H13" i="216"/>
  <c r="H12" i="216"/>
  <c r="H11" i="216"/>
  <c r="E46" i="216"/>
  <c r="E45" i="216"/>
  <c r="E44" i="216"/>
  <c r="E43" i="216"/>
  <c r="E42" i="216"/>
  <c r="E41" i="216"/>
  <c r="E40" i="216"/>
  <c r="E39" i="216"/>
  <c r="E38" i="216"/>
  <c r="E37" i="216"/>
  <c r="E36" i="216"/>
  <c r="E35" i="216"/>
  <c r="E33" i="216"/>
  <c r="H10" i="216"/>
  <c r="K51" i="216"/>
  <c r="J99" i="216"/>
  <c r="K99" i="216" s="1"/>
  <c r="J98" i="216"/>
  <c r="J97" i="216"/>
  <c r="J96" i="216"/>
  <c r="J95" i="216"/>
  <c r="K95" i="216" s="1"/>
  <c r="J94" i="216"/>
  <c r="J93" i="216"/>
  <c r="J92" i="216"/>
  <c r="J91" i="216"/>
  <c r="K91" i="216" s="1"/>
  <c r="J90" i="216"/>
  <c r="J89" i="216"/>
  <c r="J88" i="216"/>
  <c r="J87" i="216"/>
  <c r="K87" i="216" s="1"/>
  <c r="J86" i="216"/>
  <c r="J85" i="216"/>
  <c r="J84" i="216"/>
  <c r="K84" i="216" s="1"/>
  <c r="J83" i="216"/>
  <c r="K83" i="216" s="1"/>
  <c r="J82" i="216"/>
  <c r="J81" i="216"/>
  <c r="J80" i="216"/>
  <c r="J79" i="216"/>
  <c r="K79" i="216" s="1"/>
  <c r="J78" i="216"/>
  <c r="J77" i="216"/>
  <c r="J76" i="216"/>
  <c r="K76" i="216" s="1"/>
  <c r="J75" i="216"/>
  <c r="K75" i="216" s="1"/>
  <c r="J74" i="216"/>
  <c r="J73" i="216"/>
  <c r="J72" i="216"/>
  <c r="J71" i="216"/>
  <c r="K71" i="216" s="1"/>
  <c r="J70" i="216"/>
  <c r="J69" i="216"/>
  <c r="J68" i="216"/>
  <c r="K68" i="216" s="1"/>
  <c r="J67" i="216"/>
  <c r="K67" i="216" s="1"/>
  <c r="J65" i="216"/>
  <c r="J64" i="216"/>
  <c r="K64" i="216" s="1"/>
  <c r="J63" i="216"/>
  <c r="J62" i="216"/>
  <c r="J61" i="216"/>
  <c r="J60" i="216"/>
  <c r="J59" i="216"/>
  <c r="J58" i="216"/>
  <c r="J57" i="216"/>
  <c r="J56" i="216"/>
  <c r="J55" i="216"/>
  <c r="J54" i="216"/>
  <c r="J53" i="216"/>
  <c r="J52" i="216"/>
  <c r="J51" i="216"/>
  <c r="J50" i="216"/>
  <c r="J49" i="216"/>
  <c r="J48" i="216"/>
  <c r="J47" i="216"/>
  <c r="J46" i="216"/>
  <c r="J45" i="216"/>
  <c r="J44" i="216"/>
  <c r="J43" i="216"/>
  <c r="J42" i="216"/>
  <c r="J41" i="216"/>
  <c r="J40" i="216"/>
  <c r="J39" i="216"/>
  <c r="J38" i="216"/>
  <c r="J37" i="216"/>
  <c r="J36" i="216"/>
  <c r="J35" i="216"/>
  <c r="J34" i="216"/>
  <c r="J33" i="216"/>
  <c r="J30" i="216"/>
  <c r="K30" i="216" s="1"/>
  <c r="J29" i="216"/>
  <c r="K29" i="216" s="1"/>
  <c r="J28" i="216"/>
  <c r="K28" i="216" s="1"/>
  <c r="J27" i="216"/>
  <c r="J26" i="216"/>
  <c r="K26" i="216" s="1"/>
  <c r="J25" i="216"/>
  <c r="K25" i="216" s="1"/>
  <c r="J24" i="216"/>
  <c r="K24" i="216" s="1"/>
  <c r="J23" i="216"/>
  <c r="J22" i="216"/>
  <c r="K22" i="216" s="1"/>
  <c r="J21" i="216"/>
  <c r="K21" i="216" s="1"/>
  <c r="J20" i="216"/>
  <c r="K20" i="216" s="1"/>
  <c r="J19" i="216"/>
  <c r="J18" i="216"/>
  <c r="K18" i="216" s="1"/>
  <c r="J17" i="216"/>
  <c r="K17" i="216" s="1"/>
  <c r="J16" i="216"/>
  <c r="K16" i="216" s="1"/>
  <c r="J15" i="216"/>
  <c r="J14" i="216"/>
  <c r="K14" i="216" s="1"/>
  <c r="J13" i="216"/>
  <c r="K13" i="216" s="1"/>
  <c r="J12" i="216"/>
  <c r="K12" i="216" s="1"/>
  <c r="J11" i="216"/>
  <c r="J10" i="216"/>
  <c r="K10" i="216" s="1"/>
  <c r="I99" i="216"/>
  <c r="I98" i="216"/>
  <c r="I97" i="216"/>
  <c r="I96" i="216"/>
  <c r="I95" i="216"/>
  <c r="I94" i="216"/>
  <c r="I93" i="216"/>
  <c r="K93" i="216" s="1"/>
  <c r="I92" i="216"/>
  <c r="K92" i="216" s="1"/>
  <c r="I91" i="216"/>
  <c r="I90" i="216"/>
  <c r="K90" i="216" s="1"/>
  <c r="I89" i="216"/>
  <c r="K89" i="216" s="1"/>
  <c r="I88" i="216"/>
  <c r="I87" i="216"/>
  <c r="I86" i="216"/>
  <c r="K86" i="216" s="1"/>
  <c r="I85" i="216"/>
  <c r="I84" i="216"/>
  <c r="I83" i="216"/>
  <c r="I82" i="216"/>
  <c r="K82" i="216" s="1"/>
  <c r="I81" i="216"/>
  <c r="I80" i="216"/>
  <c r="I79" i="216"/>
  <c r="I78" i="216"/>
  <c r="K78" i="216" s="1"/>
  <c r="I77" i="216"/>
  <c r="K77" i="216" s="1"/>
  <c r="I76" i="216"/>
  <c r="I75" i="216"/>
  <c r="I74" i="216"/>
  <c r="I73" i="216"/>
  <c r="I72" i="216"/>
  <c r="I71" i="216"/>
  <c r="I70" i="216"/>
  <c r="K70" i="216" s="1"/>
  <c r="I69" i="216"/>
  <c r="K69" i="216" s="1"/>
  <c r="I68" i="216"/>
  <c r="I67" i="216"/>
  <c r="I64" i="216"/>
  <c r="I63" i="216"/>
  <c r="I62" i="216"/>
  <c r="I61" i="216"/>
  <c r="K61" i="216" s="1"/>
  <c r="I60" i="216"/>
  <c r="I59" i="216"/>
  <c r="I58" i="216"/>
  <c r="I57" i="216"/>
  <c r="K57" i="216" s="1"/>
  <c r="I56" i="216"/>
  <c r="I55" i="216"/>
  <c r="I54" i="216"/>
  <c r="I53" i="216"/>
  <c r="K53" i="216" s="1"/>
  <c r="I52" i="216"/>
  <c r="I51" i="216"/>
  <c r="I50" i="216"/>
  <c r="I49" i="216"/>
  <c r="I48" i="216"/>
  <c r="I47" i="216"/>
  <c r="I46" i="216"/>
  <c r="I45" i="216"/>
  <c r="K45" i="216" s="1"/>
  <c r="I44" i="216"/>
  <c r="I43" i="216"/>
  <c r="I42" i="216"/>
  <c r="I41" i="216"/>
  <c r="K41" i="216" s="1"/>
  <c r="I40" i="216"/>
  <c r="I39" i="216"/>
  <c r="I38" i="216"/>
  <c r="I37" i="216"/>
  <c r="K37" i="216" s="1"/>
  <c r="I36" i="216"/>
  <c r="I35" i="216"/>
  <c r="I34" i="216"/>
  <c r="I33" i="216"/>
  <c r="I30" i="216"/>
  <c r="I29" i="216"/>
  <c r="I28" i="216"/>
  <c r="I27" i="216"/>
  <c r="K27" i="216" s="1"/>
  <c r="I26" i="216"/>
  <c r="I25" i="216"/>
  <c r="I24" i="216"/>
  <c r="I23" i="216"/>
  <c r="K23" i="216" s="1"/>
  <c r="I22" i="216"/>
  <c r="I21" i="216"/>
  <c r="I20" i="216"/>
  <c r="I19" i="216"/>
  <c r="K19" i="216" s="1"/>
  <c r="I18" i="216"/>
  <c r="I17" i="216"/>
  <c r="I16" i="216"/>
  <c r="I15" i="216"/>
  <c r="K15" i="216" s="1"/>
  <c r="I14" i="216"/>
  <c r="I13" i="216"/>
  <c r="I12" i="216"/>
  <c r="I11" i="216"/>
  <c r="K11" i="216" s="1"/>
  <c r="I10" i="216"/>
  <c r="G21" i="220"/>
  <c r="D21" i="220"/>
  <c r="H20" i="220"/>
  <c r="H19" i="220"/>
  <c r="H16" i="220"/>
  <c r="H15" i="220"/>
  <c r="H14" i="220"/>
  <c r="H13" i="220"/>
  <c r="H12" i="220"/>
  <c r="H11" i="220"/>
  <c r="E21" i="220"/>
  <c r="E20" i="220"/>
  <c r="E19" i="220"/>
  <c r="E10" i="220"/>
  <c r="J20" i="220"/>
  <c r="J19" i="220"/>
  <c r="J18" i="220"/>
  <c r="J16" i="220"/>
  <c r="J15" i="220"/>
  <c r="J14" i="220"/>
  <c r="J13" i="220"/>
  <c r="J12" i="220"/>
  <c r="J11" i="220"/>
  <c r="J10" i="220"/>
  <c r="I20" i="220"/>
  <c r="I19" i="220"/>
  <c r="I18" i="220"/>
  <c r="I16" i="220"/>
  <c r="I15" i="220"/>
  <c r="I14" i="220"/>
  <c r="I13" i="220"/>
  <c r="I12" i="220"/>
  <c r="I11" i="220"/>
  <c r="I10" i="220"/>
  <c r="J53" i="218"/>
  <c r="K53" i="218" s="1"/>
  <c r="H53" i="218"/>
  <c r="J52" i="218"/>
  <c r="K52" i="218" s="1"/>
  <c r="H52" i="218"/>
  <c r="J51" i="218"/>
  <c r="K51" i="218" s="1"/>
  <c r="H51" i="218"/>
  <c r="J50" i="218"/>
  <c r="K50" i="218" s="1"/>
  <c r="H50" i="218"/>
  <c r="J49" i="218"/>
  <c r="K49" i="218" s="1"/>
  <c r="H49" i="218"/>
  <c r="J48" i="218"/>
  <c r="K48" i="218" s="1"/>
  <c r="H48" i="218"/>
  <c r="J47" i="218"/>
  <c r="K47" i="218" s="1"/>
  <c r="H47" i="218"/>
  <c r="J46" i="218"/>
  <c r="K46" i="218" s="1"/>
  <c r="H46" i="218"/>
  <c r="J45" i="218"/>
  <c r="K45" i="218" s="1"/>
  <c r="H45" i="218"/>
  <c r="J44" i="218"/>
  <c r="K44" i="218" s="1"/>
  <c r="H44" i="218"/>
  <c r="J43" i="218"/>
  <c r="K43" i="218" s="1"/>
  <c r="H43" i="218"/>
  <c r="J42" i="218"/>
  <c r="K42" i="218" s="1"/>
  <c r="H42" i="218"/>
  <c r="J41" i="218"/>
  <c r="K41" i="218" s="1"/>
  <c r="H41" i="218"/>
  <c r="J40" i="218"/>
  <c r="K40" i="218" s="1"/>
  <c r="H40" i="218"/>
  <c r="J39" i="218"/>
  <c r="K39" i="218" s="1"/>
  <c r="H39" i="218"/>
  <c r="J38" i="218"/>
  <c r="K38" i="218" s="1"/>
  <c r="H38" i="218"/>
  <c r="J37" i="218"/>
  <c r="K37" i="218" s="1"/>
  <c r="H37" i="218"/>
  <c r="J36" i="218"/>
  <c r="K36" i="218" s="1"/>
  <c r="H36" i="218"/>
  <c r="J35" i="218"/>
  <c r="K35" i="218" s="1"/>
  <c r="H35" i="218"/>
  <c r="J34" i="218"/>
  <c r="K34" i="218" s="1"/>
  <c r="H34" i="218"/>
  <c r="J33" i="218"/>
  <c r="K33" i="218" s="1"/>
  <c r="H33" i="218"/>
  <c r="J32" i="218"/>
  <c r="K32" i="218" s="1"/>
  <c r="H32" i="218"/>
  <c r="J31" i="218"/>
  <c r="K31" i="218" s="1"/>
  <c r="H31" i="218"/>
  <c r="J30" i="218"/>
  <c r="K30" i="218" s="1"/>
  <c r="H30" i="218"/>
  <c r="J29" i="218"/>
  <c r="K29" i="218" s="1"/>
  <c r="H29" i="218"/>
  <c r="J28" i="218"/>
  <c r="K28" i="218" s="1"/>
  <c r="H28" i="218"/>
  <c r="J27" i="218"/>
  <c r="K27" i="218" s="1"/>
  <c r="H27" i="218"/>
  <c r="J26" i="218"/>
  <c r="K26" i="218" s="1"/>
  <c r="H26" i="218"/>
  <c r="J25" i="218"/>
  <c r="K25" i="218" s="1"/>
  <c r="H25" i="218"/>
  <c r="J24" i="218"/>
  <c r="K24" i="218" s="1"/>
  <c r="H24" i="218"/>
  <c r="J23" i="218"/>
  <c r="K23" i="218" s="1"/>
  <c r="H23" i="218"/>
  <c r="J22" i="218"/>
  <c r="K22" i="218" s="1"/>
  <c r="H22" i="218"/>
  <c r="J21" i="218"/>
  <c r="K21" i="218" s="1"/>
  <c r="H21" i="218"/>
  <c r="J20" i="218"/>
  <c r="K20" i="218" s="1"/>
  <c r="H20" i="218"/>
  <c r="J19" i="218"/>
  <c r="K19" i="218" s="1"/>
  <c r="H19" i="218"/>
  <c r="J18" i="218"/>
  <c r="K18" i="218" s="1"/>
  <c r="H18" i="218"/>
  <c r="J17" i="218"/>
  <c r="K17" i="218" s="1"/>
  <c r="H17" i="218"/>
  <c r="J16" i="218"/>
  <c r="K16" i="218" s="1"/>
  <c r="H16" i="218"/>
  <c r="F15" i="218"/>
  <c r="C15" i="218"/>
  <c r="H14" i="218"/>
  <c r="H13" i="218"/>
  <c r="J12" i="218"/>
  <c r="K12" i="218" s="1"/>
  <c r="H12" i="218"/>
  <c r="J11" i="218"/>
  <c r="K11" i="218" s="1"/>
  <c r="H11" i="218"/>
  <c r="J10" i="218"/>
  <c r="K10" i="218" s="1"/>
  <c r="H10" i="218"/>
  <c r="J9" i="218"/>
  <c r="K9" i="218" s="1"/>
  <c r="H9" i="218"/>
  <c r="F8" i="218"/>
  <c r="C8" i="218"/>
  <c r="D26" i="217"/>
  <c r="D35" i="217" s="1"/>
  <c r="C26" i="217"/>
  <c r="I26" i="217" s="1"/>
  <c r="I35" i="217" s="1"/>
  <c r="C10" i="217"/>
  <c r="I10" i="217" s="1"/>
  <c r="C100" i="216"/>
  <c r="I100" i="216" s="1"/>
  <c r="C65" i="216"/>
  <c r="I65" i="216" s="1"/>
  <c r="F31" i="216"/>
  <c r="D31" i="216"/>
  <c r="J31" i="216" s="1"/>
  <c r="K31" i="216" s="1"/>
  <c r="C31" i="216"/>
  <c r="I31" i="216" s="1"/>
  <c r="F21" i="220"/>
  <c r="I21" i="220" s="1"/>
  <c r="C21" i="220"/>
  <c r="F17" i="220"/>
  <c r="E17" i="220"/>
  <c r="H8" i="225"/>
  <c r="E8" i="225"/>
  <c r="G8" i="225" s="1"/>
  <c r="J101" i="216" l="1"/>
  <c r="K35" i="216"/>
  <c r="K39" i="216"/>
  <c r="K43" i="216"/>
  <c r="K47" i="216"/>
  <c r="K55" i="216"/>
  <c r="K59" i="216"/>
  <c r="K63" i="216"/>
  <c r="K72" i="216"/>
  <c r="K80" i="216"/>
  <c r="K88" i="216"/>
  <c r="K96" i="216"/>
  <c r="J100" i="216"/>
  <c r="K100" i="216" s="1"/>
  <c r="E31" i="216"/>
  <c r="I34" i="217"/>
  <c r="K34" i="217" s="1"/>
  <c r="G35" i="217"/>
  <c r="I17" i="220"/>
  <c r="H21" i="220"/>
  <c r="K38" i="216"/>
  <c r="K46" i="216"/>
  <c r="K50" i="216"/>
  <c r="K54" i="216"/>
  <c r="K58" i="216"/>
  <c r="K62" i="216"/>
  <c r="K36" i="216"/>
  <c r="K40" i="216"/>
  <c r="K44" i="216"/>
  <c r="K48" i="216"/>
  <c r="K52" i="216"/>
  <c r="K56" i="216"/>
  <c r="K60" i="216"/>
  <c r="E100" i="216"/>
  <c r="C35" i="217"/>
  <c r="G54" i="218"/>
  <c r="J54" i="218" s="1"/>
  <c r="F22" i="220"/>
  <c r="I22" i="220" s="1"/>
  <c r="F54" i="218"/>
  <c r="I8" i="218"/>
  <c r="K8" i="218" s="1"/>
  <c r="J26" i="217"/>
  <c r="J10" i="217"/>
  <c r="K10" i="217" s="1"/>
  <c r="K101" i="216"/>
  <c r="K65" i="216"/>
  <c r="K98" i="216"/>
  <c r="K97" i="216"/>
  <c r="K94" i="216"/>
  <c r="K85" i="216"/>
  <c r="K81" i="216"/>
  <c r="K74" i="216"/>
  <c r="K73" i="216"/>
  <c r="K49" i="216"/>
  <c r="K42" i="216"/>
  <c r="K34" i="216"/>
  <c r="K33" i="216"/>
  <c r="J21" i="220"/>
  <c r="H17" i="220"/>
  <c r="J17" i="220"/>
  <c r="H8" i="218"/>
  <c r="C54" i="218"/>
  <c r="I54" i="218" s="1"/>
  <c r="H15" i="218"/>
  <c r="J15" i="218"/>
  <c r="K15" i="218" s="1"/>
  <c r="H54" i="218"/>
  <c r="E35" i="217"/>
  <c r="C101" i="216"/>
  <c r="I101" i="216" s="1"/>
  <c r="H22" i="220"/>
  <c r="D22" i="220"/>
  <c r="E22" i="220" s="1"/>
  <c r="K26" i="217" l="1"/>
  <c r="J35" i="217"/>
  <c r="K35" i="217" s="1"/>
  <c r="E101" i="216"/>
  <c r="K54" i="218"/>
  <c r="H35" i="217"/>
  <c r="E34" i="217"/>
  <c r="J22" i="220"/>
  <c r="H34" i="217" l="1"/>
  <c r="D10" i="162" l="1"/>
  <c r="C10" i="162"/>
  <c r="J21" i="229"/>
  <c r="J20" i="229"/>
  <c r="J19" i="229"/>
  <c r="J18" i="229"/>
  <c r="J17" i="229"/>
  <c r="J14" i="229"/>
  <c r="J13" i="229"/>
  <c r="J12" i="229"/>
  <c r="J11" i="229"/>
  <c r="J10" i="229"/>
  <c r="J9" i="229"/>
  <c r="J9" i="220"/>
  <c r="G14" i="169" l="1"/>
  <c r="D14" i="169"/>
  <c r="M44" i="161" l="1"/>
  <c r="M43" i="161"/>
  <c r="M42" i="161"/>
  <c r="M40" i="161"/>
  <c r="M39" i="161"/>
  <c r="M37" i="161"/>
  <c r="M36" i="161"/>
  <c r="M34" i="161"/>
  <c r="M33" i="161"/>
  <c r="M31" i="161"/>
  <c r="M30" i="161"/>
  <c r="M28" i="161"/>
  <c r="M27" i="161"/>
  <c r="M25" i="161"/>
  <c r="M24" i="161"/>
  <c r="M22" i="161"/>
  <c r="M21" i="161"/>
  <c r="M19" i="161"/>
  <c r="M18" i="161"/>
  <c r="M16" i="161"/>
  <c r="M15" i="161"/>
  <c r="M13" i="161"/>
  <c r="M12" i="161"/>
  <c r="M10" i="161"/>
  <c r="M9" i="161"/>
  <c r="K8" i="160"/>
  <c r="N33" i="160"/>
  <c r="M33" i="160"/>
  <c r="N32" i="160"/>
  <c r="M32" i="160"/>
  <c r="N31" i="160"/>
  <c r="M31" i="160"/>
  <c r="N30" i="160"/>
  <c r="M30" i="160"/>
  <c r="N29" i="160"/>
  <c r="M29" i="160"/>
  <c r="N28" i="160"/>
  <c r="M28" i="160"/>
  <c r="N27" i="160"/>
  <c r="M27" i="160"/>
  <c r="N26" i="160"/>
  <c r="M26" i="160"/>
  <c r="N25" i="160"/>
  <c r="M25" i="160"/>
  <c r="N24" i="160"/>
  <c r="M24" i="160"/>
  <c r="N23" i="160"/>
  <c r="M23" i="160"/>
  <c r="N22" i="160"/>
  <c r="M22" i="160"/>
  <c r="N21" i="160"/>
  <c r="M21" i="160"/>
  <c r="N20" i="160"/>
  <c r="M20" i="160"/>
  <c r="M19" i="160"/>
  <c r="N18" i="160"/>
  <c r="M18" i="160"/>
  <c r="N17" i="160"/>
  <c r="M17" i="160"/>
  <c r="M16" i="160"/>
  <c r="N15" i="160"/>
  <c r="M15" i="160"/>
  <c r="N14" i="160"/>
  <c r="M14" i="160"/>
  <c r="N13" i="160"/>
  <c r="M13" i="160"/>
  <c r="M12" i="160"/>
  <c r="N11" i="160"/>
  <c r="M11" i="160"/>
  <c r="N10" i="160"/>
  <c r="M10" i="160"/>
  <c r="N9" i="160"/>
  <c r="M9" i="160"/>
  <c r="M8" i="160"/>
  <c r="L33" i="160"/>
  <c r="L32" i="160"/>
  <c r="L31" i="160"/>
  <c r="L30" i="160"/>
  <c r="L29" i="160"/>
  <c r="L28" i="160"/>
  <c r="L27" i="160"/>
  <c r="L26" i="160"/>
  <c r="L25" i="160"/>
  <c r="L24" i="160"/>
  <c r="L23" i="160"/>
  <c r="L22" i="160"/>
  <c r="L21" i="160"/>
  <c r="L20" i="160"/>
  <c r="L19" i="160"/>
  <c r="L18" i="160"/>
  <c r="L17" i="160"/>
  <c r="L16" i="160"/>
  <c r="L15" i="160"/>
  <c r="L14" i="160"/>
  <c r="L13" i="160"/>
  <c r="L12" i="160"/>
  <c r="L11" i="160"/>
  <c r="L10" i="160"/>
  <c r="L9" i="160"/>
  <c r="L8" i="160"/>
  <c r="H73" i="159"/>
  <c r="F73" i="159"/>
  <c r="J73" i="159" s="1"/>
  <c r="H72" i="159"/>
  <c r="F72" i="159"/>
  <c r="J72" i="159" s="1"/>
  <c r="H71" i="159"/>
  <c r="F71" i="159"/>
  <c r="J71" i="159" s="1"/>
  <c r="H70" i="159"/>
  <c r="F70" i="159"/>
  <c r="J70" i="159" s="1"/>
  <c r="H69" i="159"/>
  <c r="F69" i="159"/>
  <c r="J69" i="159" s="1"/>
  <c r="H68" i="159"/>
  <c r="F68" i="159"/>
  <c r="J68" i="159" s="1"/>
  <c r="H67" i="159"/>
  <c r="F67" i="159"/>
  <c r="J67" i="159" s="1"/>
  <c r="H66" i="159"/>
  <c r="F66" i="159"/>
  <c r="J66" i="159" s="1"/>
  <c r="H65" i="159"/>
  <c r="F65" i="159"/>
  <c r="J65" i="159" s="1"/>
  <c r="H64" i="159"/>
  <c r="F64" i="159"/>
  <c r="J64" i="159" s="1"/>
  <c r="H63" i="159"/>
  <c r="F63" i="159"/>
  <c r="J63" i="159" s="1"/>
  <c r="H62" i="159"/>
  <c r="F62" i="159"/>
  <c r="J62" i="159" s="1"/>
  <c r="H61" i="159"/>
  <c r="F61" i="159"/>
  <c r="J61" i="159" s="1"/>
  <c r="H60" i="159"/>
  <c r="F60" i="159"/>
  <c r="J60" i="159" s="1"/>
  <c r="H59" i="159"/>
  <c r="F59" i="159"/>
  <c r="J59" i="159" s="1"/>
  <c r="H58" i="159"/>
  <c r="F58" i="159"/>
  <c r="J58" i="159" s="1"/>
  <c r="H57" i="159"/>
  <c r="F57" i="159"/>
  <c r="J57" i="159" s="1"/>
  <c r="H56" i="159"/>
  <c r="F56" i="159"/>
  <c r="J56" i="159" s="1"/>
  <c r="H55" i="159"/>
  <c r="F55" i="159"/>
  <c r="J55" i="159" s="1"/>
  <c r="H54" i="159"/>
  <c r="F54" i="159"/>
  <c r="J54" i="159" s="1"/>
  <c r="H53" i="159"/>
  <c r="F53" i="159"/>
  <c r="J53" i="159" s="1"/>
  <c r="H52" i="159"/>
  <c r="F52" i="159"/>
  <c r="J52" i="159" s="1"/>
  <c r="H51" i="159"/>
  <c r="F51" i="159"/>
  <c r="J51" i="159" s="1"/>
  <c r="H50" i="159"/>
  <c r="F50" i="159"/>
  <c r="J50" i="159" s="1"/>
  <c r="H49" i="159"/>
  <c r="F49" i="159"/>
  <c r="J49" i="159" s="1"/>
  <c r="H48" i="159"/>
  <c r="F48" i="159"/>
  <c r="J48" i="159" s="1"/>
  <c r="H47" i="159"/>
  <c r="F47" i="159"/>
  <c r="J47" i="159" s="1"/>
  <c r="H45" i="159"/>
  <c r="F45" i="159"/>
  <c r="J45" i="159" s="1"/>
  <c r="H44" i="159"/>
  <c r="F44" i="159"/>
  <c r="J44" i="159" s="1"/>
  <c r="H43" i="159"/>
  <c r="F43" i="159"/>
  <c r="J43" i="159" s="1"/>
  <c r="H42" i="159"/>
  <c r="F42" i="159"/>
  <c r="J42" i="159" s="1"/>
  <c r="H41" i="159"/>
  <c r="F41" i="159"/>
  <c r="J41" i="159" s="1"/>
  <c r="H40" i="159"/>
  <c r="F40" i="159"/>
  <c r="J40" i="159" s="1"/>
  <c r="H39" i="159"/>
  <c r="F39" i="159"/>
  <c r="J39" i="159" s="1"/>
  <c r="H38" i="159"/>
  <c r="F38" i="159"/>
  <c r="J38" i="159" s="1"/>
  <c r="H37" i="159"/>
  <c r="F37" i="159"/>
  <c r="J37" i="159" s="1"/>
  <c r="H36" i="159"/>
  <c r="F36" i="159"/>
  <c r="J36" i="159" s="1"/>
  <c r="H35" i="159"/>
  <c r="F35" i="159"/>
  <c r="J35" i="159" s="1"/>
  <c r="H34" i="159"/>
  <c r="F34" i="159"/>
  <c r="J34" i="159" s="1"/>
  <c r="H33" i="159"/>
  <c r="F33" i="159"/>
  <c r="J33" i="159" s="1"/>
  <c r="H32" i="159"/>
  <c r="F32" i="159"/>
  <c r="J32" i="159" s="1"/>
  <c r="H31" i="159"/>
  <c r="F31" i="159"/>
  <c r="J31" i="159" s="1"/>
  <c r="H30" i="159"/>
  <c r="F30" i="159"/>
  <c r="J30" i="159" s="1"/>
  <c r="H29" i="159"/>
  <c r="F29" i="159"/>
  <c r="J29" i="159" s="1"/>
  <c r="H28" i="159"/>
  <c r="F28" i="159"/>
  <c r="J28" i="159" s="1"/>
  <c r="H27" i="159"/>
  <c r="F27" i="159"/>
  <c r="J27" i="159" s="1"/>
  <c r="H26" i="159"/>
  <c r="F26" i="159"/>
  <c r="J26" i="159" s="1"/>
  <c r="H25" i="159"/>
  <c r="F25" i="159"/>
  <c r="J25" i="159" s="1"/>
  <c r="H24" i="159"/>
  <c r="F24" i="159"/>
  <c r="J24" i="159" s="1"/>
  <c r="H23" i="159"/>
  <c r="F23" i="159"/>
  <c r="J23" i="159" s="1"/>
  <c r="H22" i="159"/>
  <c r="F22" i="159"/>
  <c r="J22" i="159" s="1"/>
  <c r="H21" i="159"/>
  <c r="F21" i="159"/>
  <c r="J21" i="159" s="1"/>
  <c r="H20" i="159"/>
  <c r="F20" i="159"/>
  <c r="J20" i="159" s="1"/>
  <c r="H19" i="159"/>
  <c r="F19" i="159"/>
  <c r="J19" i="159" s="1"/>
  <c r="H17" i="159"/>
  <c r="F17" i="159"/>
  <c r="J17" i="159" s="1"/>
  <c r="H16" i="159"/>
  <c r="F16" i="159"/>
  <c r="J16" i="159" s="1"/>
  <c r="H15" i="159"/>
  <c r="F15" i="159"/>
  <c r="J15" i="159" s="1"/>
  <c r="H14" i="159"/>
  <c r="F14" i="159"/>
  <c r="J14" i="159" s="1"/>
  <c r="H13" i="159"/>
  <c r="F13" i="159"/>
  <c r="J13" i="159" s="1"/>
  <c r="H12" i="159"/>
  <c r="F12" i="159"/>
  <c r="J12" i="159" s="1"/>
  <c r="H11" i="159"/>
  <c r="F11" i="159"/>
  <c r="J11" i="159" s="1"/>
  <c r="H10" i="159"/>
  <c r="F10" i="159"/>
  <c r="J10" i="159" s="1"/>
  <c r="Z18" i="211"/>
  <c r="Y18" i="211"/>
  <c r="X18" i="211"/>
  <c r="Z16" i="211"/>
  <c r="Y16" i="211"/>
  <c r="X16" i="211"/>
  <c r="Z15" i="211"/>
  <c r="Y15" i="211"/>
  <c r="X15" i="211"/>
  <c r="Z14" i="211"/>
  <c r="Y14" i="211"/>
  <c r="X14" i="211"/>
  <c r="Z12" i="211"/>
  <c r="Y12" i="211"/>
  <c r="X12" i="211"/>
  <c r="Z11" i="211"/>
  <c r="Y11" i="211"/>
  <c r="X11" i="211"/>
  <c r="Z10" i="211"/>
  <c r="Y10" i="211"/>
  <c r="X10" i="211"/>
  <c r="S18" i="211"/>
  <c r="V17" i="211"/>
  <c r="U17" i="211"/>
  <c r="T17" i="211"/>
  <c r="S16" i="211"/>
  <c r="S15" i="211"/>
  <c r="S14" i="211"/>
  <c r="V13" i="211"/>
  <c r="U13" i="211"/>
  <c r="T13" i="211"/>
  <c r="S12" i="211"/>
  <c r="S11" i="211"/>
  <c r="S10" i="211"/>
  <c r="V9" i="211"/>
  <c r="U9" i="211"/>
  <c r="T9" i="211"/>
  <c r="S9" i="211" s="1"/>
  <c r="N18" i="211"/>
  <c r="M18" i="211"/>
  <c r="L18" i="211"/>
  <c r="N16" i="211"/>
  <c r="M16" i="211"/>
  <c r="L16" i="211"/>
  <c r="N15" i="211"/>
  <c r="M15" i="211"/>
  <c r="L15" i="211"/>
  <c r="N14" i="211"/>
  <c r="M14" i="211"/>
  <c r="L14" i="211"/>
  <c r="N12" i="211"/>
  <c r="M12" i="211"/>
  <c r="L12" i="211"/>
  <c r="N11" i="211"/>
  <c r="M11" i="211"/>
  <c r="L11" i="211"/>
  <c r="N10" i="211"/>
  <c r="M10" i="211"/>
  <c r="L10" i="211"/>
  <c r="G18" i="211"/>
  <c r="J17" i="211"/>
  <c r="I17" i="211"/>
  <c r="H17" i="211"/>
  <c r="G16" i="211"/>
  <c r="G15" i="211"/>
  <c r="G14" i="211"/>
  <c r="J13" i="211"/>
  <c r="I13" i="211"/>
  <c r="H13" i="211"/>
  <c r="G12" i="211"/>
  <c r="G11" i="211"/>
  <c r="G10" i="211"/>
  <c r="J9" i="211"/>
  <c r="I9" i="211"/>
  <c r="H9" i="211"/>
  <c r="H19" i="211" s="1"/>
  <c r="S17" i="211" l="1"/>
  <c r="G17" i="211"/>
  <c r="J19" i="211"/>
  <c r="G13" i="211"/>
  <c r="S13" i="211"/>
  <c r="S19" i="211" s="1"/>
  <c r="U19" i="211"/>
  <c r="T19" i="211"/>
  <c r="V19" i="211"/>
  <c r="I19" i="211"/>
  <c r="G9" i="211"/>
  <c r="G19" i="211" l="1"/>
  <c r="T11" i="213" l="1"/>
  <c r="O12" i="213"/>
  <c r="N12" i="213"/>
  <c r="L12" i="213"/>
  <c r="K12" i="213"/>
  <c r="I12" i="213"/>
  <c r="H12" i="213"/>
  <c r="F12" i="213"/>
  <c r="P11" i="213"/>
  <c r="M11" i="213"/>
  <c r="J11" i="213"/>
  <c r="G11" i="213"/>
  <c r="G22" i="229"/>
  <c r="F22" i="229"/>
  <c r="D22" i="229"/>
  <c r="C22" i="229"/>
  <c r="I22" i="229" s="1"/>
  <c r="I21" i="229"/>
  <c r="H21" i="229"/>
  <c r="K21" i="229" s="1"/>
  <c r="I20" i="229"/>
  <c r="H20" i="229"/>
  <c r="K20" i="229" s="1"/>
  <c r="I19" i="229"/>
  <c r="H19" i="229"/>
  <c r="K19" i="229" s="1"/>
  <c r="I18" i="229"/>
  <c r="H18" i="229"/>
  <c r="K18" i="229" s="1"/>
  <c r="I17" i="229"/>
  <c r="H17" i="229"/>
  <c r="K17" i="229" s="1"/>
  <c r="K16" i="229"/>
  <c r="G15" i="229"/>
  <c r="F15" i="229"/>
  <c r="F23" i="229" s="1"/>
  <c r="D15" i="229"/>
  <c r="C15" i="229"/>
  <c r="I14" i="229"/>
  <c r="H14" i="229"/>
  <c r="E14" i="229"/>
  <c r="I13" i="229"/>
  <c r="H13" i="229"/>
  <c r="E13" i="229"/>
  <c r="I12" i="229"/>
  <c r="H12" i="229"/>
  <c r="E12" i="229"/>
  <c r="I11" i="229"/>
  <c r="H11" i="229"/>
  <c r="E11" i="229"/>
  <c r="K11" i="229" s="1"/>
  <c r="I10" i="229"/>
  <c r="H10" i="229"/>
  <c r="E10" i="229"/>
  <c r="I9" i="229"/>
  <c r="H9" i="229"/>
  <c r="E9" i="229"/>
  <c r="C3" i="229"/>
  <c r="C2" i="229"/>
  <c r="C1" i="229"/>
  <c r="C3" i="216"/>
  <c r="C3" i="220"/>
  <c r="C3" i="183"/>
  <c r="I31" i="228"/>
  <c r="H31" i="228"/>
  <c r="F31" i="228"/>
  <c r="E31" i="228"/>
  <c r="D31" i="228"/>
  <c r="I30" i="228"/>
  <c r="H30" i="228"/>
  <c r="F30" i="228"/>
  <c r="E30" i="228"/>
  <c r="D30" i="228"/>
  <c r="I29" i="228"/>
  <c r="H29" i="228"/>
  <c r="F29" i="228"/>
  <c r="E29" i="228"/>
  <c r="D29" i="228"/>
  <c r="F28" i="228"/>
  <c r="E28" i="228"/>
  <c r="O27" i="228"/>
  <c r="N27" i="228"/>
  <c r="L27" i="228"/>
  <c r="K27" i="228"/>
  <c r="J27" i="228"/>
  <c r="G27" i="228"/>
  <c r="O26" i="228"/>
  <c r="N26" i="228"/>
  <c r="L26" i="228"/>
  <c r="K26" i="228"/>
  <c r="J26" i="228"/>
  <c r="G26" i="228"/>
  <c r="O25" i="228"/>
  <c r="N25" i="228"/>
  <c r="L25" i="228"/>
  <c r="K25" i="228"/>
  <c r="J25" i="228"/>
  <c r="G25" i="228"/>
  <c r="I24" i="228"/>
  <c r="L24" i="228" s="1"/>
  <c r="H24" i="228"/>
  <c r="K24" i="228" s="1"/>
  <c r="G24" i="228"/>
  <c r="D24" i="228"/>
  <c r="O23" i="228"/>
  <c r="N23" i="228"/>
  <c r="L23" i="228"/>
  <c r="K23" i="228"/>
  <c r="J23" i="228"/>
  <c r="G23" i="228"/>
  <c r="O22" i="228"/>
  <c r="N22" i="228"/>
  <c r="L22" i="228"/>
  <c r="K22" i="228"/>
  <c r="J22" i="228"/>
  <c r="G22" i="228"/>
  <c r="O21" i="228"/>
  <c r="N21" i="228"/>
  <c r="L21" i="228"/>
  <c r="K21" i="228"/>
  <c r="J21" i="228"/>
  <c r="G21" i="228"/>
  <c r="I20" i="228"/>
  <c r="H20" i="228"/>
  <c r="K20" i="228" s="1"/>
  <c r="G20" i="228"/>
  <c r="D20" i="228"/>
  <c r="O19" i="228"/>
  <c r="P19" i="228" s="1"/>
  <c r="N19" i="228"/>
  <c r="L19" i="228"/>
  <c r="K19" i="228"/>
  <c r="J19" i="228"/>
  <c r="G19" i="228"/>
  <c r="O18" i="228"/>
  <c r="N18" i="228"/>
  <c r="L18" i="228"/>
  <c r="K18" i="228"/>
  <c r="J18" i="228"/>
  <c r="G18" i="228"/>
  <c r="O17" i="228"/>
  <c r="P17" i="228" s="1"/>
  <c r="N17" i="228"/>
  <c r="L17" i="228"/>
  <c r="K17" i="228"/>
  <c r="J17" i="228"/>
  <c r="G17" i="228"/>
  <c r="I16" i="228"/>
  <c r="L16" i="228" s="1"/>
  <c r="H16" i="228"/>
  <c r="N16" i="228" s="1"/>
  <c r="G16" i="228"/>
  <c r="D16" i="228"/>
  <c r="O15" i="228"/>
  <c r="N15" i="228"/>
  <c r="L15" i="228"/>
  <c r="K15" i="228"/>
  <c r="J15" i="228"/>
  <c r="G15" i="228"/>
  <c r="O14" i="228"/>
  <c r="N14" i="228"/>
  <c r="L14" i="228"/>
  <c r="K14" i="228"/>
  <c r="J14" i="228"/>
  <c r="G14" i="228"/>
  <c r="O13" i="228"/>
  <c r="N13" i="228"/>
  <c r="L13" i="228"/>
  <c r="K13" i="228"/>
  <c r="J13" i="228"/>
  <c r="G13" i="228"/>
  <c r="I12" i="228"/>
  <c r="H12" i="228"/>
  <c r="K12" i="228" s="1"/>
  <c r="G12" i="228"/>
  <c r="D12" i="228"/>
  <c r="O11" i="228"/>
  <c r="N11" i="228"/>
  <c r="L11" i="228"/>
  <c r="K11" i="228"/>
  <c r="J11" i="228"/>
  <c r="G11" i="228"/>
  <c r="O10" i="228"/>
  <c r="P10" i="228" s="1"/>
  <c r="N10" i="228"/>
  <c r="L10" i="228"/>
  <c r="K10" i="228"/>
  <c r="M10" i="228" s="1"/>
  <c r="J10" i="228"/>
  <c r="G10" i="228"/>
  <c r="O9" i="228"/>
  <c r="N9" i="228"/>
  <c r="L9" i="228"/>
  <c r="K9" i="228"/>
  <c r="J9" i="228"/>
  <c r="G9" i="228"/>
  <c r="K8" i="228"/>
  <c r="I8" i="228"/>
  <c r="H8" i="228"/>
  <c r="G8" i="228"/>
  <c r="D8" i="228"/>
  <c r="D28" i="228" s="1"/>
  <c r="C3" i="228"/>
  <c r="C2" i="228"/>
  <c r="C1" i="228"/>
  <c r="O27" i="225"/>
  <c r="O26" i="225"/>
  <c r="O25" i="225"/>
  <c r="O23" i="225"/>
  <c r="O22" i="225"/>
  <c r="O21" i="225"/>
  <c r="O19" i="225"/>
  <c r="O18" i="225"/>
  <c r="O17" i="225"/>
  <c r="O15" i="225"/>
  <c r="O14" i="225"/>
  <c r="O13" i="225"/>
  <c r="P14" i="228" l="1"/>
  <c r="P22" i="228"/>
  <c r="P26" i="228"/>
  <c r="M27" i="228"/>
  <c r="G28" i="228"/>
  <c r="N29" i="228"/>
  <c r="G30" i="228"/>
  <c r="K12" i="229"/>
  <c r="O12" i="228"/>
  <c r="O20" i="228"/>
  <c r="L29" i="228"/>
  <c r="K30" i="228"/>
  <c r="P13" i="228"/>
  <c r="P15" i="228"/>
  <c r="M17" i="228"/>
  <c r="M19" i="228"/>
  <c r="P21" i="228"/>
  <c r="P23" i="228"/>
  <c r="N31" i="228"/>
  <c r="G23" i="229"/>
  <c r="J15" i="229"/>
  <c r="M14" i="228"/>
  <c r="L20" i="228"/>
  <c r="M20" i="228" s="1"/>
  <c r="M21" i="228"/>
  <c r="M23" i="228"/>
  <c r="G31" i="228"/>
  <c r="I15" i="229"/>
  <c r="I23" i="229" s="1"/>
  <c r="C23" i="229"/>
  <c r="E22" i="229"/>
  <c r="N8" i="228"/>
  <c r="P9" i="228"/>
  <c r="P11" i="228"/>
  <c r="K16" i="228"/>
  <c r="M16" i="228" s="1"/>
  <c r="P18" i="228"/>
  <c r="N24" i="228"/>
  <c r="P25" i="228"/>
  <c r="M26" i="228"/>
  <c r="P27" i="228"/>
  <c r="O30" i="228"/>
  <c r="K14" i="229"/>
  <c r="D23" i="229"/>
  <c r="E23" i="229" s="1"/>
  <c r="I28" i="228"/>
  <c r="M9" i="228"/>
  <c r="M11" i="228"/>
  <c r="L12" i="228"/>
  <c r="M13" i="228"/>
  <c r="M15" i="228"/>
  <c r="M18" i="228"/>
  <c r="M22" i="228"/>
  <c r="M24" i="228"/>
  <c r="M25" i="228"/>
  <c r="G29" i="228"/>
  <c r="L31" i="228"/>
  <c r="K10" i="229"/>
  <c r="K13" i="229"/>
  <c r="H22" i="229"/>
  <c r="J22" i="229"/>
  <c r="J12" i="213"/>
  <c r="M12" i="213"/>
  <c r="P12" i="213"/>
  <c r="J23" i="220"/>
  <c r="K9" i="229"/>
  <c r="H15" i="229"/>
  <c r="E15" i="229"/>
  <c r="O28" i="228"/>
  <c r="L28" i="228"/>
  <c r="M12" i="228"/>
  <c r="O8" i="228"/>
  <c r="J12" i="228"/>
  <c r="N12" i="228"/>
  <c r="P12" i="228" s="1"/>
  <c r="O16" i="228"/>
  <c r="P16" i="228" s="1"/>
  <c r="J20" i="228"/>
  <c r="N20" i="228"/>
  <c r="P20" i="228" s="1"/>
  <c r="O24" i="228"/>
  <c r="P24" i="228" s="1"/>
  <c r="H28" i="228"/>
  <c r="K29" i="228"/>
  <c r="M29" i="228" s="1"/>
  <c r="O29" i="228"/>
  <c r="P29" i="228" s="1"/>
  <c r="J30" i="228"/>
  <c r="L30" i="228"/>
  <c r="N30" i="228"/>
  <c r="K31" i="228"/>
  <c r="M31" i="228" s="1"/>
  <c r="O31" i="228"/>
  <c r="P31" i="228" s="1"/>
  <c r="J8" i="228"/>
  <c r="L8" i="228"/>
  <c r="M8" i="228" s="1"/>
  <c r="J16" i="228"/>
  <c r="J24" i="228"/>
  <c r="J29" i="228"/>
  <c r="J31" i="228"/>
  <c r="K22" i="229" l="1"/>
  <c r="P30" i="228"/>
  <c r="M30" i="228"/>
  <c r="P8" i="228"/>
  <c r="H23" i="229"/>
  <c r="J23" i="229"/>
  <c r="K23" i="229"/>
  <c r="K15" i="229"/>
  <c r="K28" i="228"/>
  <c r="M28" i="228" s="1"/>
  <c r="N28" i="228"/>
  <c r="P28" i="228" s="1"/>
  <c r="J28" i="228"/>
  <c r="L27" i="225" l="1"/>
  <c r="L26" i="225"/>
  <c r="L25" i="225"/>
  <c r="L23" i="225"/>
  <c r="L22" i="225"/>
  <c r="L21" i="225"/>
  <c r="L19" i="225"/>
  <c r="L18" i="225"/>
  <c r="L17" i="225"/>
  <c r="L15" i="225"/>
  <c r="L14" i="225"/>
  <c r="L13" i="225"/>
  <c r="L11" i="225"/>
  <c r="L9" i="225"/>
  <c r="E734" i="212" l="1"/>
  <c r="E733" i="212"/>
  <c r="E732" i="212"/>
  <c r="E730" i="212"/>
  <c r="E729" i="212"/>
  <c r="E728" i="212"/>
  <c r="E726" i="212"/>
  <c r="E725" i="212"/>
  <c r="E724" i="212"/>
  <c r="E723" i="212"/>
  <c r="E722" i="212"/>
  <c r="E721" i="212"/>
  <c r="E720" i="212"/>
  <c r="E719" i="212"/>
  <c r="E718" i="212"/>
  <c r="E717" i="212"/>
  <c r="E716" i="212"/>
  <c r="E715" i="212"/>
  <c r="E714" i="212"/>
  <c r="E712" i="212"/>
  <c r="E711" i="212"/>
  <c r="E710" i="212"/>
  <c r="E709" i="212"/>
  <c r="E708" i="212"/>
  <c r="E707" i="212"/>
  <c r="E706" i="212"/>
  <c r="E705" i="212"/>
  <c r="E703" i="212"/>
  <c r="E702" i="212"/>
  <c r="E701" i="212"/>
  <c r="E700" i="212"/>
  <c r="E699" i="212"/>
  <c r="E698" i="212"/>
  <c r="E697" i="212"/>
  <c r="E696" i="212"/>
  <c r="E695" i="212"/>
  <c r="E694" i="212"/>
  <c r="E693" i="212"/>
  <c r="E692" i="212"/>
  <c r="E691" i="212"/>
  <c r="E690" i="212"/>
  <c r="E689" i="212"/>
  <c r="E688" i="212"/>
  <c r="E687" i="212"/>
  <c r="E686" i="212"/>
  <c r="E685" i="212"/>
  <c r="E684" i="212"/>
  <c r="E683" i="212"/>
  <c r="E682" i="212"/>
  <c r="E681" i="212"/>
  <c r="E680" i="212"/>
  <c r="E679" i="212"/>
  <c r="E678" i="212"/>
  <c r="E677" i="212"/>
  <c r="E676" i="212"/>
  <c r="E675" i="212"/>
  <c r="E673" i="212"/>
  <c r="E672" i="212"/>
  <c r="E671" i="212"/>
  <c r="E670" i="212"/>
  <c r="E669" i="212"/>
  <c r="E668" i="212"/>
  <c r="E666" i="212"/>
  <c r="E665" i="212"/>
  <c r="E664" i="212"/>
  <c r="E663" i="212"/>
  <c r="E662" i="212"/>
  <c r="E661" i="212"/>
  <c r="E660" i="212"/>
  <c r="E659" i="212"/>
  <c r="E658" i="212"/>
  <c r="E657" i="212"/>
  <c r="E656" i="212"/>
  <c r="E654" i="212"/>
  <c r="E653" i="212"/>
  <c r="E652" i="212"/>
  <c r="E651" i="212"/>
  <c r="E650" i="212"/>
  <c r="E649" i="212"/>
  <c r="E648" i="212"/>
  <c r="E647" i="212"/>
  <c r="E646" i="212"/>
  <c r="E645" i="212"/>
  <c r="E644" i="212"/>
  <c r="E643" i="212"/>
  <c r="E642" i="212"/>
  <c r="E641" i="212"/>
  <c r="E640" i="212"/>
  <c r="E639" i="212"/>
  <c r="E638" i="212"/>
  <c r="E637" i="212"/>
  <c r="E635" i="212"/>
  <c r="E634" i="212"/>
  <c r="E633" i="212"/>
  <c r="E632" i="212"/>
  <c r="E631" i="212"/>
  <c r="E630" i="212"/>
  <c r="E629" i="212"/>
  <c r="E628" i="212"/>
  <c r="E627" i="212"/>
  <c r="E626" i="212"/>
  <c r="E625" i="212"/>
  <c r="E624" i="212"/>
  <c r="E623" i="212"/>
  <c r="E622" i="212"/>
  <c r="E621" i="212"/>
  <c r="E620" i="212"/>
  <c r="E619" i="212"/>
  <c r="E618" i="212"/>
  <c r="E616" i="212"/>
  <c r="E615" i="212"/>
  <c r="E614" i="212"/>
  <c r="E613" i="212"/>
  <c r="E612" i="212"/>
  <c r="E611" i="212"/>
  <c r="E610" i="212"/>
  <c r="E609" i="212"/>
  <c r="E608" i="212"/>
  <c r="E606" i="212"/>
  <c r="E605" i="212"/>
  <c r="E604" i="212"/>
  <c r="E603" i="212"/>
  <c r="E602" i="212"/>
  <c r="E601" i="212"/>
  <c r="E600" i="212"/>
  <c r="E599" i="212"/>
  <c r="E598" i="212"/>
  <c r="E597" i="212"/>
  <c r="E596" i="212"/>
  <c r="E595" i="212"/>
  <c r="E594" i="212"/>
  <c r="E593" i="212"/>
  <c r="E592" i="212"/>
  <c r="E591" i="212"/>
  <c r="E590" i="212"/>
  <c r="E589" i="212"/>
  <c r="E588" i="212"/>
  <c r="E587" i="212"/>
  <c r="E586" i="212"/>
  <c r="E585" i="212"/>
  <c r="E584" i="212"/>
  <c r="E583" i="212"/>
  <c r="E582" i="212"/>
  <c r="E580" i="212"/>
  <c r="E579" i="212"/>
  <c r="E578" i="212"/>
  <c r="E577" i="212"/>
  <c r="E576" i="212"/>
  <c r="E575" i="212"/>
  <c r="E574" i="212"/>
  <c r="E573" i="212"/>
  <c r="E572" i="212"/>
  <c r="E571" i="212"/>
  <c r="E570" i="212"/>
  <c r="E569" i="212"/>
  <c r="E568" i="212"/>
  <c r="E567" i="212"/>
  <c r="E565" i="212"/>
  <c r="E564" i="212"/>
  <c r="E563" i="212"/>
  <c r="E562" i="212"/>
  <c r="E561" i="212"/>
  <c r="E560" i="212"/>
  <c r="E559" i="212"/>
  <c r="E558" i="212"/>
  <c r="E557" i="212"/>
  <c r="E556" i="212"/>
  <c r="E555" i="212"/>
  <c r="E554" i="212"/>
  <c r="E553" i="212"/>
  <c r="E552" i="212"/>
  <c r="E551" i="212"/>
  <c r="E550" i="212"/>
  <c r="E549" i="212"/>
  <c r="E548" i="212"/>
  <c r="E546" i="212"/>
  <c r="E545" i="212"/>
  <c r="E544" i="212"/>
  <c r="E543" i="212"/>
  <c r="E542" i="212"/>
  <c r="E541" i="212"/>
  <c r="E540" i="212"/>
  <c r="E539" i="212"/>
  <c r="E538" i="212"/>
  <c r="E537" i="212"/>
  <c r="E536" i="212"/>
  <c r="E535" i="212"/>
  <c r="E534" i="212"/>
  <c r="E533" i="212"/>
  <c r="E532" i="212"/>
  <c r="E531" i="212"/>
  <c r="E529" i="212"/>
  <c r="E528" i="212"/>
  <c r="E527" i="212"/>
  <c r="E526" i="212"/>
  <c r="E525" i="212"/>
  <c r="E524" i="212"/>
  <c r="E523" i="212"/>
  <c r="E522" i="212"/>
  <c r="E521" i="212"/>
  <c r="E520" i="212"/>
  <c r="E519" i="212"/>
  <c r="E518" i="212"/>
  <c r="E517" i="212"/>
  <c r="E516" i="212"/>
  <c r="E515" i="212"/>
  <c r="E514" i="212"/>
  <c r="E513" i="212"/>
  <c r="E512" i="212"/>
  <c r="E511" i="212"/>
  <c r="E510" i="212"/>
  <c r="E509" i="212"/>
  <c r="E508" i="212"/>
  <c r="E507" i="212"/>
  <c r="E506" i="212"/>
  <c r="E505" i="212"/>
  <c r="E504" i="212"/>
  <c r="E503" i="212"/>
  <c r="E502" i="212"/>
  <c r="E501" i="212"/>
  <c r="E500" i="212"/>
  <c r="E499" i="212"/>
  <c r="E498" i="212"/>
  <c r="E497" i="212"/>
  <c r="E496" i="212"/>
  <c r="E495" i="212"/>
  <c r="E494" i="212"/>
  <c r="E493" i="212"/>
  <c r="E491" i="212"/>
  <c r="E490" i="212"/>
  <c r="E489" i="212"/>
  <c r="E488" i="212"/>
  <c r="E487" i="212"/>
  <c r="E486" i="212"/>
  <c r="E485" i="212"/>
  <c r="E484" i="212"/>
  <c r="E483" i="212"/>
  <c r="E482" i="212"/>
  <c r="E481" i="212"/>
  <c r="E480" i="212"/>
  <c r="E479" i="212"/>
  <c r="E478" i="212"/>
  <c r="E477" i="212"/>
  <c r="E476" i="212"/>
  <c r="E475" i="212"/>
  <c r="E474" i="212"/>
  <c r="E473" i="212"/>
  <c r="E472" i="212"/>
  <c r="E471" i="212"/>
  <c r="E470" i="212"/>
  <c r="E469" i="212"/>
  <c r="E468" i="212"/>
  <c r="E467" i="212"/>
  <c r="E466" i="212"/>
  <c r="E465" i="212"/>
  <c r="E464" i="212"/>
  <c r="E462" i="212"/>
  <c r="E461" i="212"/>
  <c r="E460" i="212"/>
  <c r="E459" i="212"/>
  <c r="E458" i="212"/>
  <c r="E457" i="212"/>
  <c r="E456" i="212"/>
  <c r="E455" i="212"/>
  <c r="E454" i="212"/>
  <c r="E453" i="212"/>
  <c r="E452" i="212"/>
  <c r="E451" i="212"/>
  <c r="E450" i="212"/>
  <c r="E449" i="212"/>
  <c r="E448" i="212"/>
  <c r="E447" i="212"/>
  <c r="E446" i="212"/>
  <c r="E445" i="212"/>
  <c r="E444" i="212"/>
  <c r="E443" i="212"/>
  <c r="E442" i="212"/>
  <c r="E441" i="212"/>
  <c r="E440" i="212"/>
  <c r="E439" i="212"/>
  <c r="E438" i="212"/>
  <c r="E437" i="212"/>
  <c r="E436" i="212"/>
  <c r="E435" i="212"/>
  <c r="E434" i="212"/>
  <c r="E433" i="212"/>
  <c r="E432" i="212"/>
  <c r="E431" i="212"/>
  <c r="E430" i="212"/>
  <c r="E429" i="212"/>
  <c r="E427" i="212"/>
  <c r="E426" i="212"/>
  <c r="E425" i="212"/>
  <c r="E424" i="212"/>
  <c r="E423" i="212"/>
  <c r="E422" i="212"/>
  <c r="E421" i="212"/>
  <c r="E420" i="212"/>
  <c r="E419" i="212"/>
  <c r="E418" i="212"/>
  <c r="E417" i="212"/>
  <c r="E416" i="212"/>
  <c r="E415" i="212"/>
  <c r="E414" i="212"/>
  <c r="E413" i="212"/>
  <c r="E412" i="212"/>
  <c r="E411" i="212"/>
  <c r="E410" i="212"/>
  <c r="E409" i="212"/>
  <c r="E408" i="212"/>
  <c r="E407" i="212"/>
  <c r="E406" i="212"/>
  <c r="E405" i="212"/>
  <c r="E404" i="212"/>
  <c r="E403" i="212"/>
  <c r="E402" i="212"/>
  <c r="E401" i="212"/>
  <c r="E400" i="212"/>
  <c r="E399" i="212"/>
  <c r="E398" i="212"/>
  <c r="E397" i="212"/>
  <c r="E396" i="212"/>
  <c r="E395" i="212"/>
  <c r="E394" i="212"/>
  <c r="E393" i="212"/>
  <c r="E392" i="212"/>
  <c r="E391" i="212"/>
  <c r="E390" i="212"/>
  <c r="E389" i="212"/>
  <c r="E388" i="212"/>
  <c r="E387" i="212"/>
  <c r="E386" i="212"/>
  <c r="E385" i="212"/>
  <c r="E384" i="212"/>
  <c r="E383" i="212"/>
  <c r="E382" i="212"/>
  <c r="E381" i="212"/>
  <c r="E380" i="212"/>
  <c r="E379" i="212"/>
  <c r="E378" i="212"/>
  <c r="E377" i="212"/>
  <c r="E376" i="212"/>
  <c r="E375" i="212"/>
  <c r="E374" i="212"/>
  <c r="E373" i="212"/>
  <c r="E372" i="212"/>
  <c r="E371" i="212"/>
  <c r="E370" i="212"/>
  <c r="E369" i="212"/>
  <c r="E368" i="212"/>
  <c r="E367" i="212"/>
  <c r="E366" i="212"/>
  <c r="E365" i="212"/>
  <c r="E364" i="212"/>
  <c r="E363" i="212"/>
  <c r="E362" i="212"/>
  <c r="E361" i="212"/>
  <c r="E360" i="212"/>
  <c r="E359" i="212"/>
  <c r="E358" i="212"/>
  <c r="E357" i="212"/>
  <c r="E356" i="212"/>
  <c r="E355" i="212"/>
  <c r="E354" i="212"/>
  <c r="E353" i="212"/>
  <c r="E352" i="212"/>
  <c r="E351" i="212"/>
  <c r="E350" i="212"/>
  <c r="E349" i="212"/>
  <c r="E348" i="212"/>
  <c r="E347" i="212"/>
  <c r="E346" i="212"/>
  <c r="E345" i="212"/>
  <c r="E344" i="212"/>
  <c r="E342" i="212"/>
  <c r="E341" i="212"/>
  <c r="E340" i="212"/>
  <c r="E339" i="212"/>
  <c r="E338" i="212"/>
  <c r="E337" i="212"/>
  <c r="E336" i="212"/>
  <c r="E335" i="212"/>
  <c r="E334" i="212"/>
  <c r="E333" i="212"/>
  <c r="E332" i="212"/>
  <c r="E331" i="212"/>
  <c r="E330" i="212"/>
  <c r="E329" i="212"/>
  <c r="E328" i="212"/>
  <c r="E327" i="212"/>
  <c r="E326" i="212"/>
  <c r="E325" i="212"/>
  <c r="E324" i="212"/>
  <c r="E323" i="212"/>
  <c r="E322" i="212"/>
  <c r="E321" i="212"/>
  <c r="E320" i="212"/>
  <c r="E319" i="212"/>
  <c r="E318" i="212"/>
  <c r="E317" i="212"/>
  <c r="E316" i="212"/>
  <c r="E315" i="212"/>
  <c r="E313" i="212"/>
  <c r="E312" i="212"/>
  <c r="E311" i="212"/>
  <c r="E310" i="212"/>
  <c r="E309" i="212"/>
  <c r="E308" i="212"/>
  <c r="E307" i="212"/>
  <c r="E306" i="212"/>
  <c r="E305" i="212"/>
  <c r="E304" i="212"/>
  <c r="E303" i="212"/>
  <c r="E302" i="212"/>
  <c r="E301" i="212"/>
  <c r="E300" i="212"/>
  <c r="E299" i="212"/>
  <c r="E298" i="212"/>
  <c r="E297" i="212"/>
  <c r="E296" i="212"/>
  <c r="E295" i="212"/>
  <c r="E294" i="212"/>
  <c r="E293" i="212"/>
  <c r="E292" i="212"/>
  <c r="E291" i="212"/>
  <c r="E290" i="212"/>
  <c r="E289" i="212"/>
  <c r="E288" i="212"/>
  <c r="E287" i="212"/>
  <c r="E286" i="212"/>
  <c r="E285" i="212"/>
  <c r="E284" i="212"/>
  <c r="E283" i="212"/>
  <c r="E282" i="212"/>
  <c r="E281" i="212"/>
  <c r="E280" i="212"/>
  <c r="E279" i="212"/>
  <c r="E278" i="212"/>
  <c r="E277" i="212"/>
  <c r="E276" i="212"/>
  <c r="E275" i="212"/>
  <c r="E274" i="212"/>
  <c r="E273" i="212"/>
  <c r="E272" i="212"/>
  <c r="E271" i="212"/>
  <c r="E270" i="212"/>
  <c r="E269" i="212"/>
  <c r="E268" i="212"/>
  <c r="E266" i="212"/>
  <c r="E265" i="212"/>
  <c r="E264" i="212"/>
  <c r="E263" i="212"/>
  <c r="E262" i="212"/>
  <c r="E261" i="212"/>
  <c r="E260" i="212"/>
  <c r="E259" i="212"/>
  <c r="E258" i="212"/>
  <c r="E257" i="212"/>
  <c r="E256" i="212"/>
  <c r="E255" i="212"/>
  <c r="E254" i="212"/>
  <c r="E253" i="212"/>
  <c r="E252" i="212"/>
  <c r="E251" i="212"/>
  <c r="E250" i="212"/>
  <c r="E249" i="212"/>
  <c r="E248" i="212"/>
  <c r="E247" i="212"/>
  <c r="E246" i="212"/>
  <c r="E245" i="212"/>
  <c r="E244" i="212"/>
  <c r="E243" i="212"/>
  <c r="E242" i="212"/>
  <c r="E241" i="212"/>
  <c r="E240" i="212"/>
  <c r="E239" i="212"/>
  <c r="E238" i="212"/>
  <c r="E237" i="212"/>
  <c r="E236" i="212"/>
  <c r="E235" i="212"/>
  <c r="E234" i="212"/>
  <c r="E233" i="212"/>
  <c r="E232" i="212"/>
  <c r="E231" i="212"/>
  <c r="E230" i="212"/>
  <c r="E229" i="212"/>
  <c r="E228" i="212"/>
  <c r="E227" i="212"/>
  <c r="E226" i="212"/>
  <c r="E225" i="212"/>
  <c r="E224" i="212"/>
  <c r="E223" i="212"/>
  <c r="E222" i="212"/>
  <c r="E221" i="212"/>
  <c r="E220" i="212"/>
  <c r="E219" i="212"/>
  <c r="E218" i="212"/>
  <c r="E217" i="212"/>
  <c r="E216" i="212"/>
  <c r="E215" i="212"/>
  <c r="E214" i="212"/>
  <c r="E213" i="212"/>
  <c r="E212" i="212"/>
  <c r="E211" i="212"/>
  <c r="E210" i="212"/>
  <c r="E209" i="212"/>
  <c r="E208" i="212"/>
  <c r="E207" i="212"/>
  <c r="E206" i="212"/>
  <c r="E205" i="212"/>
  <c r="E204" i="212"/>
  <c r="E203" i="212"/>
  <c r="E202" i="212"/>
  <c r="E201" i="212"/>
  <c r="E200" i="212"/>
  <c r="E199" i="212"/>
  <c r="E198" i="212"/>
  <c r="E197" i="212"/>
  <c r="E196" i="212"/>
  <c r="E195" i="212"/>
  <c r="E194" i="212"/>
  <c r="E193" i="212"/>
  <c r="E192" i="212"/>
  <c r="E191" i="212"/>
  <c r="E190" i="212"/>
  <c r="E189" i="212"/>
  <c r="E188" i="212"/>
  <c r="E187" i="212"/>
  <c r="E185" i="212"/>
  <c r="E184" i="212"/>
  <c r="E183" i="212"/>
  <c r="E182" i="212"/>
  <c r="E181" i="212"/>
  <c r="E180" i="212"/>
  <c r="E179" i="212"/>
  <c r="E178" i="212"/>
  <c r="E177" i="212"/>
  <c r="E176" i="212"/>
  <c r="E175" i="212"/>
  <c r="E174" i="212"/>
  <c r="E173" i="212"/>
  <c r="E172" i="212"/>
  <c r="E171" i="212"/>
  <c r="E170" i="212"/>
  <c r="E169" i="212"/>
  <c r="E168" i="212"/>
  <c r="E167" i="212"/>
  <c r="E166" i="212"/>
  <c r="E165" i="212"/>
  <c r="E164" i="212"/>
  <c r="E163" i="212"/>
  <c r="E162" i="212"/>
  <c r="E161" i="212"/>
  <c r="E160" i="212"/>
  <c r="E159" i="212"/>
  <c r="E158" i="212"/>
  <c r="E157" i="212"/>
  <c r="E156" i="212"/>
  <c r="E155" i="212"/>
  <c r="E154" i="212"/>
  <c r="E153" i="212"/>
  <c r="E152" i="212"/>
  <c r="E151" i="212"/>
  <c r="E150" i="212"/>
  <c r="E149" i="212"/>
  <c r="E148" i="212"/>
  <c r="E147" i="212"/>
  <c r="E146" i="212"/>
  <c r="E145" i="212"/>
  <c r="E144" i="212"/>
  <c r="E143" i="212"/>
  <c r="E142" i="212"/>
  <c r="E141" i="212"/>
  <c r="E140" i="212"/>
  <c r="E139" i="212"/>
  <c r="E137" i="212"/>
  <c r="E136" i="212"/>
  <c r="E135" i="212"/>
  <c r="E134" i="212"/>
  <c r="E133" i="212"/>
  <c r="E132" i="212"/>
  <c r="E131" i="212"/>
  <c r="E130" i="212"/>
  <c r="E129" i="212"/>
  <c r="E128" i="212"/>
  <c r="E127" i="212"/>
  <c r="E126" i="212"/>
  <c r="E125" i="212"/>
  <c r="E124" i="212"/>
  <c r="E123" i="212"/>
  <c r="E122" i="212"/>
  <c r="E121" i="212"/>
  <c r="E120" i="212"/>
  <c r="E119" i="212"/>
  <c r="E118" i="212"/>
  <c r="E117" i="212"/>
  <c r="E116" i="212"/>
  <c r="E115" i="212"/>
  <c r="E114" i="212"/>
  <c r="E113" i="212"/>
  <c r="E112" i="212"/>
  <c r="E111" i="212"/>
  <c r="E110" i="212"/>
  <c r="E108" i="212"/>
  <c r="E107" i="212"/>
  <c r="E106" i="212"/>
  <c r="E105" i="212"/>
  <c r="E104" i="212"/>
  <c r="E103" i="212"/>
  <c r="E102" i="212"/>
  <c r="E101" i="212"/>
  <c r="E100" i="212"/>
  <c r="E99" i="212"/>
  <c r="E98" i="212"/>
  <c r="E97" i="212"/>
  <c r="E96" i="212"/>
  <c r="E95" i="212"/>
  <c r="E94" i="212"/>
  <c r="E93" i="212"/>
  <c r="E92" i="212"/>
  <c r="E91" i="212"/>
  <c r="E90" i="212"/>
  <c r="E88" i="212"/>
  <c r="E87" i="212"/>
  <c r="E86" i="212"/>
  <c r="E85" i="212"/>
  <c r="E84" i="212"/>
  <c r="E83" i="212"/>
  <c r="E82" i="212"/>
  <c r="E81" i="212"/>
  <c r="E80" i="212"/>
  <c r="E79" i="212"/>
  <c r="E78" i="212"/>
  <c r="E77" i="212"/>
  <c r="E76" i="212"/>
  <c r="E75" i="212"/>
  <c r="E74" i="212"/>
  <c r="E73" i="212"/>
  <c r="E72" i="212"/>
  <c r="E71" i="212"/>
  <c r="E70" i="212"/>
  <c r="E69" i="212"/>
  <c r="E68" i="212"/>
  <c r="E67" i="212"/>
  <c r="E66" i="212"/>
  <c r="E65" i="212"/>
  <c r="E64" i="212"/>
  <c r="E63" i="212"/>
  <c r="E62" i="212"/>
  <c r="E61" i="212"/>
  <c r="E60" i="212"/>
  <c r="E59" i="212"/>
  <c r="E58" i="212"/>
  <c r="E57" i="212"/>
  <c r="E56" i="212"/>
  <c r="E55" i="212"/>
  <c r="E54" i="212"/>
  <c r="E53" i="212"/>
  <c r="E52" i="212"/>
  <c r="E51" i="212"/>
  <c r="E50" i="212"/>
  <c r="E49" i="212"/>
  <c r="E48" i="212"/>
  <c r="E47" i="212"/>
  <c r="E46" i="212"/>
  <c r="E45" i="212"/>
  <c r="E44" i="212"/>
  <c r="E43" i="212"/>
  <c r="E42" i="212"/>
  <c r="E41" i="212"/>
  <c r="E40" i="212"/>
  <c r="E39" i="212"/>
  <c r="E38" i="212"/>
  <c r="E37" i="212"/>
  <c r="E36" i="212"/>
  <c r="E35" i="212"/>
  <c r="E34" i="212"/>
  <c r="E33" i="212"/>
  <c r="E32" i="212"/>
  <c r="E31" i="212"/>
  <c r="E30" i="212"/>
  <c r="E29" i="212"/>
  <c r="E28" i="212"/>
  <c r="E26" i="212"/>
  <c r="E25" i="212"/>
  <c r="E24" i="212"/>
  <c r="E23" i="212"/>
  <c r="E22" i="212"/>
  <c r="E21" i="212"/>
  <c r="E20" i="212"/>
  <c r="E19" i="212"/>
  <c r="E18" i="212"/>
  <c r="E17" i="212"/>
  <c r="E16" i="212"/>
  <c r="E15" i="212"/>
  <c r="E14" i="212"/>
  <c r="E13" i="212"/>
  <c r="E12" i="212"/>
  <c r="E11" i="212"/>
  <c r="E10" i="212"/>
  <c r="H14" i="200"/>
  <c r="G14" i="200"/>
  <c r="F14" i="200"/>
  <c r="E14" i="200"/>
  <c r="E36" i="200" s="1"/>
  <c r="D14" i="200"/>
  <c r="C14" i="200"/>
  <c r="H33" i="200"/>
  <c r="G33" i="200"/>
  <c r="F33" i="200"/>
  <c r="E33" i="200"/>
  <c r="D33" i="200"/>
  <c r="C33" i="200"/>
  <c r="E15" i="162"/>
  <c r="E14" i="162"/>
  <c r="E13" i="162"/>
  <c r="E12" i="162"/>
  <c r="E11" i="162"/>
  <c r="E10" i="162"/>
  <c r="E9" i="162"/>
  <c r="E8" i="162"/>
  <c r="N43" i="161"/>
  <c r="L43" i="161"/>
  <c r="K43" i="161"/>
  <c r="N42" i="161"/>
  <c r="L42" i="161"/>
  <c r="K42" i="161"/>
  <c r="J41" i="161"/>
  <c r="I41" i="161"/>
  <c r="H41" i="161"/>
  <c r="G41" i="161"/>
  <c r="F41" i="161"/>
  <c r="E41" i="161"/>
  <c r="D41" i="161"/>
  <c r="C41" i="161"/>
  <c r="N40" i="161"/>
  <c r="L40" i="161"/>
  <c r="K40" i="161"/>
  <c r="N39" i="161"/>
  <c r="L39" i="161"/>
  <c r="K39" i="161"/>
  <c r="J38" i="161"/>
  <c r="N38" i="161" s="1"/>
  <c r="I38" i="161"/>
  <c r="H38" i="161"/>
  <c r="G38" i="161"/>
  <c r="F38" i="161"/>
  <c r="E38" i="161"/>
  <c r="D38" i="161"/>
  <c r="C38" i="161"/>
  <c r="N37" i="161"/>
  <c r="L37" i="161"/>
  <c r="K37" i="161"/>
  <c r="N36" i="161"/>
  <c r="L36" i="161"/>
  <c r="K36" i="161"/>
  <c r="J35" i="161"/>
  <c r="I35" i="161"/>
  <c r="H35" i="161"/>
  <c r="G35" i="161"/>
  <c r="F35" i="161"/>
  <c r="E35" i="161"/>
  <c r="D35" i="161"/>
  <c r="C35" i="161"/>
  <c r="N34" i="161"/>
  <c r="L34" i="161"/>
  <c r="K34" i="161"/>
  <c r="N33" i="161"/>
  <c r="L33" i="161"/>
  <c r="K33" i="161"/>
  <c r="J32" i="161"/>
  <c r="I32" i="161"/>
  <c r="H32" i="161"/>
  <c r="G32" i="161"/>
  <c r="F32" i="161"/>
  <c r="E32" i="161"/>
  <c r="D32" i="161"/>
  <c r="C32" i="161"/>
  <c r="N31" i="161"/>
  <c r="L31" i="161"/>
  <c r="K31" i="161"/>
  <c r="N30" i="161"/>
  <c r="L30" i="161"/>
  <c r="K30" i="161"/>
  <c r="J29" i="161"/>
  <c r="I29" i="161"/>
  <c r="H29" i="161"/>
  <c r="G29" i="161"/>
  <c r="F29" i="161"/>
  <c r="E29" i="161"/>
  <c r="D29" i="161"/>
  <c r="C29" i="161"/>
  <c r="N28" i="161"/>
  <c r="L28" i="161"/>
  <c r="K28" i="161"/>
  <c r="N27" i="161"/>
  <c r="L27" i="161"/>
  <c r="K27" i="161"/>
  <c r="J26" i="161"/>
  <c r="I26" i="161"/>
  <c r="H26" i="161"/>
  <c r="G26" i="161"/>
  <c r="F26" i="161"/>
  <c r="E26" i="161"/>
  <c r="D26" i="161"/>
  <c r="C26" i="161"/>
  <c r="N25" i="161"/>
  <c r="L25" i="161"/>
  <c r="K25" i="161"/>
  <c r="N24" i="161"/>
  <c r="L24" i="161"/>
  <c r="K24" i="161"/>
  <c r="J23" i="161"/>
  <c r="I23" i="161"/>
  <c r="H23" i="161"/>
  <c r="G23" i="161"/>
  <c r="F23" i="161"/>
  <c r="E23" i="161"/>
  <c r="D23" i="161"/>
  <c r="C23" i="161"/>
  <c r="N22" i="161"/>
  <c r="L22" i="161"/>
  <c r="K22" i="161"/>
  <c r="N21" i="161"/>
  <c r="L21" i="161"/>
  <c r="K21" i="161"/>
  <c r="J20" i="161"/>
  <c r="I20" i="161"/>
  <c r="H20" i="161"/>
  <c r="G20" i="161"/>
  <c r="F20" i="161"/>
  <c r="E20" i="161"/>
  <c r="D20" i="161"/>
  <c r="C20" i="161"/>
  <c r="N19" i="161"/>
  <c r="L19" i="161"/>
  <c r="K19" i="161"/>
  <c r="N18" i="161"/>
  <c r="L18" i="161"/>
  <c r="K18" i="161"/>
  <c r="J17" i="161"/>
  <c r="I17" i="161"/>
  <c r="H17" i="161"/>
  <c r="G17" i="161"/>
  <c r="F17" i="161"/>
  <c r="E17" i="161"/>
  <c r="D17" i="161"/>
  <c r="C17" i="161"/>
  <c r="N16" i="161"/>
  <c r="L16" i="161"/>
  <c r="K16" i="161"/>
  <c r="N15" i="161"/>
  <c r="L15" i="161"/>
  <c r="K15" i="161"/>
  <c r="J14" i="161"/>
  <c r="N14" i="161" s="1"/>
  <c r="I14" i="161"/>
  <c r="H14" i="161"/>
  <c r="G14" i="161"/>
  <c r="F14" i="161"/>
  <c r="E14" i="161"/>
  <c r="D14" i="161"/>
  <c r="C14" i="161"/>
  <c r="N13" i="161"/>
  <c r="L13" i="161"/>
  <c r="K13" i="161"/>
  <c r="N12" i="161"/>
  <c r="L12" i="161"/>
  <c r="K12" i="161"/>
  <c r="J11" i="161"/>
  <c r="I11" i="161"/>
  <c r="H11" i="161"/>
  <c r="G11" i="161"/>
  <c r="F11" i="161"/>
  <c r="E11" i="161"/>
  <c r="D11" i="161"/>
  <c r="C11" i="161"/>
  <c r="N10" i="161"/>
  <c r="L10" i="161"/>
  <c r="K10" i="161"/>
  <c r="N9" i="161"/>
  <c r="L9" i="161"/>
  <c r="K9" i="161"/>
  <c r="J8" i="161"/>
  <c r="I8" i="161"/>
  <c r="H8" i="161"/>
  <c r="G8" i="161"/>
  <c r="F8" i="161"/>
  <c r="E8" i="161"/>
  <c r="D8" i="161"/>
  <c r="C8" i="161"/>
  <c r="K19" i="160"/>
  <c r="H19" i="160"/>
  <c r="K16" i="160"/>
  <c r="H16" i="160"/>
  <c r="K12" i="160"/>
  <c r="H12" i="160"/>
  <c r="H8" i="160"/>
  <c r="N8" i="160" s="1"/>
  <c r="H74" i="159"/>
  <c r="F74" i="159"/>
  <c r="AB19" i="211"/>
  <c r="AA19" i="211"/>
  <c r="O18" i="211"/>
  <c r="W18" i="211" s="1"/>
  <c r="C18" i="211"/>
  <c r="K18" i="211" s="1"/>
  <c r="R17" i="211"/>
  <c r="Z17" i="211" s="1"/>
  <c r="Q17" i="211"/>
  <c r="Y17" i="211" s="1"/>
  <c r="P17" i="211"/>
  <c r="X17" i="211" s="1"/>
  <c r="F17" i="211"/>
  <c r="N17" i="211" s="1"/>
  <c r="E17" i="211"/>
  <c r="M17" i="211" s="1"/>
  <c r="D17" i="211"/>
  <c r="L17" i="211" s="1"/>
  <c r="O16" i="211"/>
  <c r="W16" i="211" s="1"/>
  <c r="C16" i="211"/>
  <c r="K16" i="211" s="1"/>
  <c r="O15" i="211"/>
  <c r="W15" i="211" s="1"/>
  <c r="C15" i="211"/>
  <c r="K15" i="211" s="1"/>
  <c r="O14" i="211"/>
  <c r="W14" i="211" s="1"/>
  <c r="C14" i="211"/>
  <c r="K14" i="211" s="1"/>
  <c r="R13" i="211"/>
  <c r="Z13" i="211" s="1"/>
  <c r="Q13" i="211"/>
  <c r="Y13" i="211" s="1"/>
  <c r="P13" i="211"/>
  <c r="X13" i="211" s="1"/>
  <c r="F13" i="211"/>
  <c r="N13" i="211" s="1"/>
  <c r="E13" i="211"/>
  <c r="M13" i="211" s="1"/>
  <c r="D13" i="211"/>
  <c r="L13" i="211" s="1"/>
  <c r="O12" i="211"/>
  <c r="W12" i="211" s="1"/>
  <c r="C12" i="211"/>
  <c r="K12" i="211" s="1"/>
  <c r="O11" i="211"/>
  <c r="W11" i="211" s="1"/>
  <c r="C11" i="211"/>
  <c r="K11" i="211" s="1"/>
  <c r="O10" i="211"/>
  <c r="W10" i="211" s="1"/>
  <c r="C10" i="211"/>
  <c r="K10" i="211" s="1"/>
  <c r="R9" i="211"/>
  <c r="Q9" i="211"/>
  <c r="P9" i="211"/>
  <c r="F9" i="211"/>
  <c r="E9" i="211"/>
  <c r="D9" i="211"/>
  <c r="H56" i="218"/>
  <c r="E56" i="218"/>
  <c r="H55" i="218"/>
  <c r="E55" i="218"/>
  <c r="D731" i="212"/>
  <c r="C731" i="212"/>
  <c r="D727" i="212"/>
  <c r="C727" i="212"/>
  <c r="D713" i="212"/>
  <c r="C713" i="212"/>
  <c r="D704" i="212"/>
  <c r="C704" i="212"/>
  <c r="D674" i="212"/>
  <c r="C674" i="212"/>
  <c r="D667" i="212"/>
  <c r="C667" i="212"/>
  <c r="D655" i="212"/>
  <c r="C655" i="212"/>
  <c r="D636" i="212"/>
  <c r="C636" i="212"/>
  <c r="D617" i="212"/>
  <c r="C617" i="212"/>
  <c r="D607" i="212"/>
  <c r="C607" i="212"/>
  <c r="D581" i="212"/>
  <c r="C581" i="212"/>
  <c r="D566" i="212"/>
  <c r="C566" i="212"/>
  <c r="D547" i="212"/>
  <c r="C547" i="212"/>
  <c r="D530" i="212"/>
  <c r="C530" i="212"/>
  <c r="D492" i="212"/>
  <c r="C492" i="212"/>
  <c r="D463" i="212"/>
  <c r="C463" i="212"/>
  <c r="D428" i="212"/>
  <c r="C428" i="212"/>
  <c r="D343" i="212"/>
  <c r="C343" i="212"/>
  <c r="D314" i="212"/>
  <c r="C314" i="212"/>
  <c r="D267" i="212"/>
  <c r="C267" i="212"/>
  <c r="D186" i="212"/>
  <c r="C186" i="212"/>
  <c r="D138" i="212"/>
  <c r="C138" i="212"/>
  <c r="D109" i="212"/>
  <c r="C109" i="212"/>
  <c r="D89" i="212"/>
  <c r="C89" i="212"/>
  <c r="D27" i="212"/>
  <c r="C27" i="212"/>
  <c r="D9" i="212"/>
  <c r="C9" i="212"/>
  <c r="E12" i="213"/>
  <c r="G12" i="213" s="1"/>
  <c r="D12" i="213"/>
  <c r="C12" i="213"/>
  <c r="V11" i="213"/>
  <c r="T12" i="213"/>
  <c r="K22" i="220"/>
  <c r="K21" i="220"/>
  <c r="K20" i="220"/>
  <c r="K19" i="220"/>
  <c r="K17" i="220"/>
  <c r="K16" i="220"/>
  <c r="K14" i="220"/>
  <c r="K11" i="220"/>
  <c r="H12" i="183"/>
  <c r="E12" i="183"/>
  <c r="H11" i="183"/>
  <c r="E11" i="183"/>
  <c r="H10" i="183"/>
  <c r="E10" i="183"/>
  <c r="H9" i="183"/>
  <c r="E9" i="183"/>
  <c r="G8" i="183"/>
  <c r="F8" i="183"/>
  <c r="E8" i="183"/>
  <c r="B8" i="183"/>
  <c r="H18" i="208"/>
  <c r="G18" i="208"/>
  <c r="E18" i="208"/>
  <c r="D18" i="208"/>
  <c r="C18" i="208"/>
  <c r="I17" i="208"/>
  <c r="F17" i="208"/>
  <c r="I16" i="208"/>
  <c r="F16" i="208"/>
  <c r="I15" i="208"/>
  <c r="F15" i="208"/>
  <c r="I14" i="208"/>
  <c r="F14" i="208"/>
  <c r="I13" i="208"/>
  <c r="F13" i="208"/>
  <c r="I12" i="208"/>
  <c r="F12" i="208"/>
  <c r="I11" i="208"/>
  <c r="F11" i="208"/>
  <c r="I10" i="208"/>
  <c r="F10" i="208"/>
  <c r="I9" i="208"/>
  <c r="F9" i="208"/>
  <c r="I8" i="208"/>
  <c r="F8" i="208"/>
  <c r="H18" i="197"/>
  <c r="G18" i="197"/>
  <c r="E18" i="197"/>
  <c r="D18" i="197"/>
  <c r="C18" i="197"/>
  <c r="I17" i="197"/>
  <c r="F17" i="197"/>
  <c r="I16" i="197"/>
  <c r="F16" i="197"/>
  <c r="I15" i="197"/>
  <c r="F15" i="197"/>
  <c r="I14" i="197"/>
  <c r="F14" i="197"/>
  <c r="I13" i="197"/>
  <c r="F13" i="197"/>
  <c r="I12" i="197"/>
  <c r="F12" i="197"/>
  <c r="I11" i="197"/>
  <c r="F11" i="197"/>
  <c r="I10" i="197"/>
  <c r="F10" i="197"/>
  <c r="I9" i="197"/>
  <c r="F9" i="197"/>
  <c r="I8" i="197"/>
  <c r="F8" i="197"/>
  <c r="C3" i="225"/>
  <c r="I31" i="225"/>
  <c r="H31" i="225"/>
  <c r="E31" i="225"/>
  <c r="D31" i="225"/>
  <c r="I30" i="225"/>
  <c r="H30" i="225"/>
  <c r="F30" i="225"/>
  <c r="E30" i="225"/>
  <c r="D30" i="225"/>
  <c r="I29" i="225"/>
  <c r="H29" i="225"/>
  <c r="E29" i="225"/>
  <c r="D29" i="225"/>
  <c r="E28" i="225"/>
  <c r="N27" i="225"/>
  <c r="K27" i="225"/>
  <c r="M27" i="225" s="1"/>
  <c r="J27" i="225"/>
  <c r="G27" i="225"/>
  <c r="N26" i="225"/>
  <c r="K26" i="225"/>
  <c r="M26" i="225" s="1"/>
  <c r="J26" i="225"/>
  <c r="G26" i="225"/>
  <c r="N25" i="225"/>
  <c r="K25" i="225"/>
  <c r="M25" i="225" s="1"/>
  <c r="J25" i="225"/>
  <c r="G25" i="225"/>
  <c r="I24" i="225"/>
  <c r="H24" i="225"/>
  <c r="G24" i="225"/>
  <c r="D24" i="225"/>
  <c r="N23" i="225"/>
  <c r="K23" i="225"/>
  <c r="M23" i="225" s="1"/>
  <c r="J23" i="225"/>
  <c r="G23" i="225"/>
  <c r="N22" i="225"/>
  <c r="K22" i="225"/>
  <c r="M22" i="225" s="1"/>
  <c r="J22" i="225"/>
  <c r="G22" i="225"/>
  <c r="N21" i="225"/>
  <c r="K21" i="225"/>
  <c r="M21" i="225" s="1"/>
  <c r="J21" i="225"/>
  <c r="G21" i="225"/>
  <c r="I20" i="225"/>
  <c r="H20" i="225"/>
  <c r="K20" i="225" s="1"/>
  <c r="G20" i="225"/>
  <c r="D20" i="225"/>
  <c r="N20" i="225" s="1"/>
  <c r="N19" i="225"/>
  <c r="K19" i="225"/>
  <c r="M19" i="225" s="1"/>
  <c r="J19" i="225"/>
  <c r="G19" i="225"/>
  <c r="N18" i="225"/>
  <c r="K18" i="225"/>
  <c r="M18" i="225" s="1"/>
  <c r="J18" i="225"/>
  <c r="G18" i="225"/>
  <c r="N17" i="225"/>
  <c r="K17" i="225"/>
  <c r="M17" i="225" s="1"/>
  <c r="J17" i="225"/>
  <c r="G17" i="225"/>
  <c r="I16" i="225"/>
  <c r="H16" i="225"/>
  <c r="G16" i="225"/>
  <c r="D16" i="225"/>
  <c r="N15" i="225"/>
  <c r="K15" i="225"/>
  <c r="M15" i="225" s="1"/>
  <c r="J15" i="225"/>
  <c r="G15" i="225"/>
  <c r="N14" i="225"/>
  <c r="K14" i="225"/>
  <c r="M14" i="225" s="1"/>
  <c r="J14" i="225"/>
  <c r="G14" i="225"/>
  <c r="N13" i="225"/>
  <c r="K13" i="225"/>
  <c r="M13" i="225" s="1"/>
  <c r="J13" i="225"/>
  <c r="G13" i="225"/>
  <c r="I12" i="225"/>
  <c r="H12" i="225"/>
  <c r="K12" i="225" s="1"/>
  <c r="G12" i="225"/>
  <c r="D12" i="225"/>
  <c r="K11" i="225"/>
  <c r="M11" i="225" s="1"/>
  <c r="J11" i="225"/>
  <c r="K9" i="225"/>
  <c r="M9" i="225" s="1"/>
  <c r="J9" i="225"/>
  <c r="I8" i="225"/>
  <c r="H28" i="225"/>
  <c r="C2" i="225"/>
  <c r="C1" i="225"/>
  <c r="J14" i="174"/>
  <c r="I14" i="174"/>
  <c r="E109" i="212" l="1"/>
  <c r="E428" i="212"/>
  <c r="E547" i="212"/>
  <c r="E655" i="212"/>
  <c r="L17" i="161"/>
  <c r="N20" i="161"/>
  <c r="L23" i="161"/>
  <c r="N26" i="161"/>
  <c r="N32" i="161"/>
  <c r="E27" i="212"/>
  <c r="E186" i="212"/>
  <c r="E314" i="212"/>
  <c r="E492" i="212"/>
  <c r="E581" i="212"/>
  <c r="E617" i="212"/>
  <c r="E674" i="212"/>
  <c r="E713" i="212"/>
  <c r="E731" i="212"/>
  <c r="J24" i="225"/>
  <c r="I18" i="197"/>
  <c r="C8" i="212"/>
  <c r="N16" i="160"/>
  <c r="D44" i="161"/>
  <c r="H44" i="161"/>
  <c r="K20" i="161"/>
  <c r="M35" i="161"/>
  <c r="K38" i="161"/>
  <c r="F36" i="200"/>
  <c r="C36" i="200"/>
  <c r="G36" i="200"/>
  <c r="K23" i="161"/>
  <c r="I18" i="208"/>
  <c r="D36" i="200"/>
  <c r="H36" i="200"/>
  <c r="N12" i="225"/>
  <c r="J31" i="225"/>
  <c r="M8" i="161"/>
  <c r="N11" i="161"/>
  <c r="L14" i="161"/>
  <c r="L38" i="161"/>
  <c r="O20" i="225"/>
  <c r="L20" i="225"/>
  <c r="K14" i="161"/>
  <c r="M26" i="161"/>
  <c r="N29" i="161"/>
  <c r="L41" i="161"/>
  <c r="M17" i="161"/>
  <c r="M32" i="161"/>
  <c r="N35" i="161"/>
  <c r="M41" i="161"/>
  <c r="H8" i="183"/>
  <c r="D8" i="212"/>
  <c r="E89" i="212"/>
  <c r="E138" i="212"/>
  <c r="E267" i="212"/>
  <c r="E343" i="212"/>
  <c r="E463" i="212"/>
  <c r="E530" i="212"/>
  <c r="E566" i="212"/>
  <c r="E607" i="212"/>
  <c r="E636" i="212"/>
  <c r="E667" i="212"/>
  <c r="E704" i="212"/>
  <c r="E727" i="212"/>
  <c r="N12" i="160"/>
  <c r="N19" i="160"/>
  <c r="F44" i="161"/>
  <c r="J44" i="161"/>
  <c r="K11" i="161"/>
  <c r="M14" i="161"/>
  <c r="N17" i="161"/>
  <c r="L20" i="161"/>
  <c r="M23" i="161"/>
  <c r="K26" i="161"/>
  <c r="L29" i="161"/>
  <c r="K35" i="161"/>
  <c r="M38" i="161"/>
  <c r="N41" i="161"/>
  <c r="O16" i="225"/>
  <c r="L16" i="225"/>
  <c r="M11" i="161"/>
  <c r="L32" i="161"/>
  <c r="M20" i="225"/>
  <c r="K29" i="161"/>
  <c r="O12" i="225"/>
  <c r="L12" i="225"/>
  <c r="M12" i="225" s="1"/>
  <c r="D28" i="225"/>
  <c r="J16" i="225"/>
  <c r="G28" i="225"/>
  <c r="O31" i="225"/>
  <c r="L31" i="225"/>
  <c r="F18" i="197"/>
  <c r="Q12" i="213"/>
  <c r="S12" i="213" s="1"/>
  <c r="C44" i="161"/>
  <c r="K8" i="161"/>
  <c r="N8" i="161"/>
  <c r="L11" i="161"/>
  <c r="K17" i="161"/>
  <c r="M20" i="161"/>
  <c r="N23" i="161"/>
  <c r="L26" i="161"/>
  <c r="M29" i="161"/>
  <c r="K32" i="161"/>
  <c r="L35" i="161"/>
  <c r="K41" i="161"/>
  <c r="F18" i="208"/>
  <c r="J29" i="225"/>
  <c r="C17" i="211"/>
  <c r="K17" i="211" s="1"/>
  <c r="O17" i="211"/>
  <c r="W17" i="211" s="1"/>
  <c r="P19" i="211"/>
  <c r="X19" i="211" s="1"/>
  <c r="X9" i="211"/>
  <c r="O9" i="211"/>
  <c r="W9" i="211" s="1"/>
  <c r="Q19" i="211"/>
  <c r="Y19" i="211" s="1"/>
  <c r="Y9" i="211"/>
  <c r="C13" i="211"/>
  <c r="K13" i="211" s="1"/>
  <c r="O13" i="211"/>
  <c r="W13" i="211" s="1"/>
  <c r="R19" i="211"/>
  <c r="Z19" i="211" s="1"/>
  <c r="Z9" i="211"/>
  <c r="E19" i="211"/>
  <c r="M19" i="211" s="1"/>
  <c r="M9" i="211"/>
  <c r="D19" i="211"/>
  <c r="L19" i="211" s="1"/>
  <c r="L9" i="211"/>
  <c r="F19" i="211"/>
  <c r="N19" i="211" s="1"/>
  <c r="N9" i="211"/>
  <c r="C9" i="211"/>
  <c r="K13" i="220"/>
  <c r="K10" i="220"/>
  <c r="K12" i="220"/>
  <c r="O24" i="225"/>
  <c r="L24" i="225"/>
  <c r="O29" i="225"/>
  <c r="I28" i="225"/>
  <c r="L8" i="225"/>
  <c r="L29" i="225"/>
  <c r="E9" i="212"/>
  <c r="E8" i="212"/>
  <c r="L44" i="161"/>
  <c r="L8" i="161"/>
  <c r="G44" i="161"/>
  <c r="K44" i="161" s="1"/>
  <c r="U12" i="213"/>
  <c r="V12" i="213" s="1"/>
  <c r="N28" i="225"/>
  <c r="K28" i="225"/>
  <c r="J8" i="225"/>
  <c r="K8" i="225"/>
  <c r="J12" i="225"/>
  <c r="K16" i="225"/>
  <c r="N16" i="225"/>
  <c r="J20" i="225"/>
  <c r="K24" i="225"/>
  <c r="N24" i="225"/>
  <c r="G29" i="225"/>
  <c r="K29" i="225"/>
  <c r="N29" i="225"/>
  <c r="G31" i="225"/>
  <c r="K31" i="225"/>
  <c r="N31" i="225"/>
  <c r="N44" i="161" l="1"/>
  <c r="M16" i="225"/>
  <c r="M31" i="225"/>
  <c r="M24" i="225"/>
  <c r="O19" i="211"/>
  <c r="W19" i="211" s="1"/>
  <c r="C19" i="211"/>
  <c r="K19" i="211" s="1"/>
  <c r="K9" i="211"/>
  <c r="L28" i="225"/>
  <c r="M28" i="225" s="1"/>
  <c r="O28" i="225"/>
  <c r="M29" i="225"/>
  <c r="J28" i="225"/>
  <c r="M8" i="225"/>
  <c r="K15" i="220"/>
  <c r="C3" i="208" l="1"/>
  <c r="C3" i="197"/>
  <c r="D3" i="224"/>
  <c r="D2" i="224"/>
  <c r="D1" i="224"/>
  <c r="C2" i="222" l="1"/>
  <c r="C1" i="222"/>
  <c r="C2" i="200"/>
  <c r="C1" i="200"/>
  <c r="C2" i="162"/>
  <c r="C1" i="162"/>
  <c r="C2" i="161"/>
  <c r="C1" i="161"/>
  <c r="C2" i="160"/>
  <c r="C1" i="160"/>
  <c r="C2" i="159"/>
  <c r="C1" i="159"/>
  <c r="C2" i="211"/>
  <c r="C1" i="211"/>
  <c r="C2" i="218"/>
  <c r="C1" i="218"/>
  <c r="C2" i="217"/>
  <c r="C1" i="217"/>
  <c r="C2" i="216"/>
  <c r="C1" i="216"/>
  <c r="C3" i="212"/>
  <c r="C2" i="212"/>
  <c r="C1" i="212"/>
  <c r="C3" i="213"/>
  <c r="C2" i="213"/>
  <c r="C1" i="213"/>
  <c r="C2" i="220"/>
  <c r="C1" i="220"/>
  <c r="C2" i="183"/>
  <c r="C1" i="183"/>
  <c r="C2" i="208"/>
  <c r="C1" i="208"/>
  <c r="C2" i="197"/>
  <c r="C3" i="174"/>
  <c r="C2" i="174"/>
  <c r="C1" i="174"/>
  <c r="I23" i="169"/>
  <c r="F13" i="174" s="1"/>
  <c r="H23" i="169"/>
  <c r="F12" i="174" s="1"/>
  <c r="F23" i="169"/>
  <c r="D13" i="174" s="1"/>
  <c r="E23" i="169"/>
  <c r="C13" i="174" s="1"/>
  <c r="E13" i="174" s="1"/>
  <c r="C23" i="169"/>
  <c r="D12" i="174" s="1"/>
  <c r="B23" i="169"/>
  <c r="C12" i="174" s="1"/>
  <c r="K12" i="174" s="1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3" i="169"/>
  <c r="D13" i="169"/>
  <c r="C3" i="169"/>
  <c r="C2" i="169"/>
  <c r="C1" i="169"/>
  <c r="W22" i="192"/>
  <c r="V22" i="192"/>
  <c r="U22" i="192"/>
  <c r="F9" i="174" s="1"/>
  <c r="T22" i="192"/>
  <c r="R22" i="192"/>
  <c r="Q22" i="192"/>
  <c r="N22" i="192"/>
  <c r="M22" i="192"/>
  <c r="L22" i="192"/>
  <c r="I22" i="192"/>
  <c r="H22" i="192"/>
  <c r="G22" i="192"/>
  <c r="F22" i="192"/>
  <c r="E22" i="192"/>
  <c r="C9" i="174" s="1"/>
  <c r="D22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J8" i="192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10" i="189"/>
  <c r="F11" i="174" s="1"/>
  <c r="AE10" i="189"/>
  <c r="AD10" i="189"/>
  <c r="AB10" i="189"/>
  <c r="AA10" i="189"/>
  <c r="Z10" i="189"/>
  <c r="W10" i="189"/>
  <c r="V10" i="189"/>
  <c r="U10" i="189"/>
  <c r="T10" i="189"/>
  <c r="S10" i="189"/>
  <c r="R10" i="189"/>
  <c r="O10" i="189"/>
  <c r="N10" i="189"/>
  <c r="M10" i="189"/>
  <c r="L10" i="189"/>
  <c r="K10" i="189"/>
  <c r="J10" i="189"/>
  <c r="I10" i="189"/>
  <c r="C8" i="174" s="1"/>
  <c r="G10" i="189"/>
  <c r="F10" i="189"/>
  <c r="E10" i="189"/>
  <c r="C10" i="189"/>
  <c r="B10" i="189"/>
  <c r="AC9" i="189"/>
  <c r="X9" i="189"/>
  <c r="Y9" i="189" s="1"/>
  <c r="P9" i="189"/>
  <c r="Q9" i="189" s="1"/>
  <c r="H9" i="189"/>
  <c r="D9" i="189" s="1"/>
  <c r="F8" i="174" l="1"/>
  <c r="O22" i="192"/>
  <c r="C10" i="174"/>
  <c r="L18" i="191"/>
  <c r="C11" i="174"/>
  <c r="G11" i="174" s="1"/>
  <c r="D11" i="174"/>
  <c r="O18" i="191"/>
  <c r="J22" i="192"/>
  <c r="K22" i="192"/>
  <c r="P10" i="189"/>
  <c r="Q10" i="189" s="1"/>
  <c r="S22" i="192"/>
  <c r="G23" i="169"/>
  <c r="AC10" i="189"/>
  <c r="E12" i="174"/>
  <c r="P22" i="192"/>
  <c r="F10" i="174"/>
  <c r="F14" i="174" s="1"/>
  <c r="I18" i="191"/>
  <c r="X10" i="189"/>
  <c r="Y10" i="189" s="1"/>
  <c r="H10" i="189"/>
  <c r="D10" i="189" s="1"/>
  <c r="K8" i="174"/>
  <c r="G8" i="174"/>
  <c r="G9" i="174"/>
  <c r="G13" i="174"/>
  <c r="D23" i="169"/>
  <c r="D9" i="174"/>
  <c r="E9" i="174" s="1"/>
  <c r="K9" i="174"/>
  <c r="K13" i="174"/>
  <c r="G12" i="174"/>
  <c r="K11" i="174" l="1"/>
  <c r="C14" i="174"/>
  <c r="K14" i="174" s="1"/>
  <c r="E11" i="174"/>
  <c r="G10" i="174"/>
  <c r="G14" i="174" s="1"/>
  <c r="K10" i="174"/>
  <c r="D8" i="174"/>
  <c r="D10" i="174"/>
  <c r="E10" i="174" s="1"/>
  <c r="D14" i="174" l="1"/>
  <c r="E8" i="174"/>
  <c r="E14" i="174" s="1"/>
</calcChain>
</file>

<file path=xl/sharedStrings.xml><?xml version="1.0" encoding="utf-8"?>
<sst xmlns="http://schemas.openxmlformats.org/spreadsheetml/2006/main" count="2979" uniqueCount="2170">
  <si>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</si>
  <si>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</si>
  <si>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</si>
  <si>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</si>
  <si>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</si>
  <si>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</si>
  <si>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</si>
  <si>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1.</t>
  </si>
  <si>
    <t>Здравствени радници и сарадници на одељењима</t>
  </si>
  <si>
    <t>2.</t>
  </si>
  <si>
    <t>Здравствени радници и сарадници у дневној болници и дијализи</t>
  </si>
  <si>
    <t>3.</t>
  </si>
  <si>
    <t>Здравствени радници и сарадници у заједничким медицинским делатностима</t>
  </si>
  <si>
    <t>4.</t>
  </si>
  <si>
    <t>Немедицински радници</t>
  </si>
  <si>
    <t>5.</t>
  </si>
  <si>
    <t>Укупан кадар у здравственој установи</t>
  </si>
  <si>
    <t>6.</t>
  </si>
  <si>
    <t>Капацитети и коришћење болничких постеља</t>
  </si>
  <si>
    <t>7.</t>
  </si>
  <si>
    <t>Пратиоци лечених лица</t>
  </si>
  <si>
    <t>8.</t>
  </si>
  <si>
    <t>Капацитети и коришћење дневних болница</t>
  </si>
  <si>
    <t>9.</t>
  </si>
  <si>
    <t>Неонатологија</t>
  </si>
  <si>
    <t>10.</t>
  </si>
  <si>
    <t>Специјалистички прегледи</t>
  </si>
  <si>
    <t>11.</t>
  </si>
  <si>
    <t>Операције</t>
  </si>
  <si>
    <t>12.</t>
  </si>
  <si>
    <t>Дијагностички сродне групе (ДСГ)</t>
  </si>
  <si>
    <t>13.</t>
  </si>
  <si>
    <t>Здравствене услуге</t>
  </si>
  <si>
    <t>14.</t>
  </si>
  <si>
    <t>Дијагностичке процедуре са снимањем</t>
  </si>
  <si>
    <t>15.</t>
  </si>
  <si>
    <t>Лабораторијска дијагностика</t>
  </si>
  <si>
    <t>16.</t>
  </si>
  <si>
    <t>Дијализе</t>
  </si>
  <si>
    <t>17.</t>
  </si>
  <si>
    <t>Крв и компоненте крви</t>
  </si>
  <si>
    <t>18.</t>
  </si>
  <si>
    <t>Лекови</t>
  </si>
  <si>
    <t>19.</t>
  </si>
  <si>
    <t>Имплантати</t>
  </si>
  <si>
    <t>20.</t>
  </si>
  <si>
    <t>Санитетски и медицински потрошни материјал</t>
  </si>
  <si>
    <t>21.</t>
  </si>
  <si>
    <t>Листе чекања</t>
  </si>
  <si>
    <t>22.</t>
  </si>
  <si>
    <t>Збирна табела врсте здравствених услуга које се пружају у здравственој установи</t>
  </si>
  <si>
    <t>Назив здравствене установе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</si>
  <si>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</si>
  <si>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</si>
  <si>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</si>
  <si>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</si>
  <si>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</si>
  <si>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</si>
  <si>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</si>
  <si>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</si>
  <si>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</si>
  <si>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</si>
  <si>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</si>
  <si>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</si>
  <si>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</si>
  <si>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</si>
  <si>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</si>
  <si>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</si>
  <si>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</si>
  <si>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</si>
  <si>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</si>
  <si>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</si>
  <si>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</si>
  <si>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</si>
  <si>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</si>
  <si>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</si>
  <si>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</si>
  <si>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</si>
  <si>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</si>
  <si>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</si>
  <si>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</si>
  <si>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</si>
  <si>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</si>
  <si>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</si>
  <si>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</si>
  <si>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</si>
  <si>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</si>
  <si>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</si>
  <si>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</si>
  <si>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</si>
  <si>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</si>
  <si>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</si>
  <si>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</si>
  <si>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</si>
  <si>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</si>
  <si>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</si>
  <si>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</si>
  <si>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</si>
  <si>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</si>
  <si>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</si>
  <si>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</si>
  <si>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</si>
  <si>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</si>
  <si>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</si>
  <si>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</si>
  <si>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</si>
  <si>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</si>
  <si>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</si>
  <si>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</si>
  <si>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</si>
  <si>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</si>
  <si>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</si>
  <si>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</si>
  <si>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</si>
  <si>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</si>
  <si>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</si>
  <si>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</si>
  <si>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</si>
  <si>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</si>
  <si>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</si>
  <si>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</si>
  <si>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</si>
  <si>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</si>
  <si>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</si>
  <si>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</si>
  <si>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</si>
  <si>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</si>
  <si>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</si>
  <si>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</si>
  <si>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</si>
  <si>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</si>
  <si>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</si>
  <si>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</si>
  <si>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</si>
  <si>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</si>
  <si>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</si>
  <si>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</si>
  <si>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</si>
  <si>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ДИЈАЛИЗА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</si>
  <si>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</si>
  <si>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</si>
  <si>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</si>
  <si>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</si>
  <si>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</si>
  <si>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</si>
  <si>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</si>
  <si>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</si>
  <si>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</si>
  <si>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</si>
  <si>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</si>
  <si>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</si>
  <si>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</si>
  <si>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</si>
  <si>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</si>
  <si>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</si>
  <si>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</si>
  <si>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</si>
  <si>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</si>
  <si>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</si>
  <si>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</si>
  <si>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</si>
  <si>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</si>
  <si>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инт.нега</t>
  </si>
  <si>
    <t>полу инт.</t>
  </si>
  <si>
    <t>станд. н.</t>
  </si>
  <si>
    <t>У К У П Н 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</si>
  <si>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</si>
  <si>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</si>
  <si>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</si>
  <si>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</si>
  <si>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</si>
  <si>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</si>
  <si>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</si>
  <si>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</si>
  <si>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Табела 9.</t>
  </si>
  <si>
    <t>Постеље</t>
  </si>
  <si>
    <t>Број новорођене деце</t>
  </si>
  <si>
    <t>Врста неге</t>
  </si>
  <si>
    <t>Број</t>
  </si>
  <si>
    <t>Интезивна нега</t>
  </si>
  <si>
    <t>Полуинтезивна нега</t>
  </si>
  <si>
    <t xml:space="preserve">Општа нега </t>
  </si>
  <si>
    <t>Специјална нега</t>
  </si>
  <si>
    <t xml:space="preserve">Табела 10. </t>
  </si>
  <si>
    <t>Организациона једицина</t>
  </si>
  <si>
    <t>Шифра</t>
  </si>
  <si>
    <t>Назив</t>
  </si>
  <si>
    <t>Амбулантни</t>
  </si>
  <si>
    <t>Стационарни</t>
  </si>
  <si>
    <t>Прегледи у оквиру организованог скрининга рака*</t>
  </si>
  <si>
    <t>Прво читање радиографског снимка дојке у оквиру организованог скрининга</t>
  </si>
  <si>
    <t>Друго читање радиографског снимка дојке у оквиру организованог скрининга</t>
  </si>
  <si>
    <t>Треће или супервизијско читање радиографског снимка дојке у оквиру организованог скрининга</t>
  </si>
  <si>
    <t>Супервизијско тумачење ПАП налаза у организованом скринингу карцинома грлића материце</t>
  </si>
  <si>
    <t>Сви прегледи укупно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</si>
  <si>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</si>
  <si>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 xml:space="preserve">Табела 11. </t>
  </si>
  <si>
    <t>Р.бр.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</si>
  <si>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</si>
  <si>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</si>
  <si>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</si>
  <si>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</si>
  <si>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</si>
  <si>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</si>
  <si>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</si>
  <si>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Табела 12.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</si>
  <si>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</si>
  <si>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</si>
  <si>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</si>
  <si>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</si>
  <si>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</si>
  <si>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</si>
  <si>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</si>
  <si>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</si>
  <si>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</si>
  <si>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</si>
  <si>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</si>
  <si>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</si>
  <si>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</si>
  <si>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</si>
  <si>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</si>
  <si>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</si>
  <si>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</si>
  <si>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</si>
  <si>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</si>
  <si>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</si>
  <si>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</si>
  <si>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</si>
  <si>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</si>
  <si>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</si>
  <si>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</si>
  <si>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</si>
  <si>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</si>
  <si>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</si>
  <si>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</si>
  <si>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</si>
  <si>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</si>
  <si>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</si>
  <si>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</si>
  <si>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</si>
  <si>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</si>
  <si>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</si>
  <si>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</si>
  <si>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</si>
  <si>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</si>
  <si>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</si>
  <si>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</si>
  <si>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</si>
  <si>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</si>
  <si>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</si>
  <si>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</si>
  <si>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</si>
  <si>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</si>
  <si>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</si>
  <si>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</si>
  <si>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</si>
  <si>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</si>
  <si>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</si>
  <si>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</si>
  <si>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</si>
  <si>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</si>
  <si>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</si>
  <si>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</si>
  <si>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</si>
  <si>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</si>
  <si>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</si>
  <si>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</si>
  <si>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</si>
  <si>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</si>
  <si>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</si>
  <si>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</si>
  <si>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</si>
  <si>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</si>
  <si>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</si>
  <si>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</si>
  <si>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</si>
  <si>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</si>
  <si>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</si>
  <si>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</si>
  <si>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</si>
  <si>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</si>
  <si>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</si>
  <si>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</si>
  <si>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</si>
  <si>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</si>
  <si>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</si>
  <si>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</si>
  <si>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</si>
  <si>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</si>
  <si>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</si>
  <si>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</si>
  <si>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</si>
  <si>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</si>
  <si>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</si>
  <si>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</si>
  <si>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</si>
  <si>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</si>
  <si>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</si>
  <si>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</si>
  <si>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</si>
  <si>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</si>
  <si>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</si>
  <si>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</si>
  <si>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</si>
  <si>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</si>
  <si>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</si>
  <si>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</si>
  <si>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</si>
  <si>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</si>
  <si>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</si>
  <si>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</si>
  <si>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</si>
  <si>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</si>
  <si>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</si>
  <si>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</si>
  <si>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</si>
  <si>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</si>
  <si>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</si>
  <si>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</si>
  <si>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</si>
  <si>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</si>
  <si>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</si>
  <si>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</si>
  <si>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</si>
  <si>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</si>
  <si>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</si>
  <si>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</si>
  <si>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</si>
  <si>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</si>
  <si>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</si>
  <si>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</si>
  <si>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</si>
  <si>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</si>
  <si>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</si>
  <si>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</si>
  <si>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</si>
  <si>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</si>
  <si>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</si>
  <si>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</si>
  <si>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</si>
  <si>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</si>
  <si>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</si>
  <si>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</si>
  <si>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</si>
  <si>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</si>
  <si>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</si>
  <si>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</si>
  <si>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</si>
  <si>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</si>
  <si>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</si>
  <si>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</si>
  <si>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</si>
  <si>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</si>
  <si>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</si>
  <si>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</si>
  <si>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</si>
  <si>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</si>
  <si>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</si>
  <si>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</si>
  <si>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</si>
  <si>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</si>
  <si>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</si>
  <si>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</si>
  <si>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</si>
  <si>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</si>
  <si>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</si>
  <si>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</si>
  <si>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</si>
  <si>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</si>
  <si>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</si>
  <si>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</si>
  <si>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</si>
  <si>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</si>
  <si>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</si>
  <si>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</si>
  <si>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</si>
  <si>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</si>
  <si>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</si>
  <si>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</si>
  <si>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</si>
  <si>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</si>
  <si>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</si>
  <si>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</si>
  <si>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</si>
  <si>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</si>
  <si>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</si>
  <si>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</si>
  <si>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</si>
  <si>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</si>
  <si>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</si>
  <si>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</si>
  <si>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</si>
  <si>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</si>
  <si>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</si>
  <si>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</si>
  <si>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</si>
  <si>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</si>
  <si>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</si>
  <si>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</si>
  <si>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</si>
  <si>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</si>
  <si>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</si>
  <si>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</si>
  <si>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</si>
  <si>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</si>
  <si>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</si>
  <si>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</si>
  <si>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</si>
  <si>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</si>
  <si>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</si>
  <si>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</si>
  <si>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</si>
  <si>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</si>
  <si>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</si>
  <si>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</si>
  <si>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</si>
  <si>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</si>
  <si>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</si>
  <si>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</si>
  <si>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</si>
  <si>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</si>
  <si>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</si>
  <si>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</si>
  <si>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</si>
  <si>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</si>
  <si>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</si>
  <si>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</si>
  <si>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</si>
  <si>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</si>
  <si>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</si>
  <si>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</si>
  <si>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</si>
  <si>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</si>
  <si>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</si>
  <si>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</si>
  <si>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</si>
  <si>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</si>
  <si>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</si>
  <si>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</si>
  <si>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</si>
  <si>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</si>
  <si>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</si>
  <si>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</si>
  <si>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</si>
  <si>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</si>
  <si>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</si>
  <si>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</si>
  <si>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</si>
  <si>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</si>
  <si>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</si>
  <si>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</si>
  <si>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</si>
  <si>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</si>
  <si>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</si>
  <si>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</si>
  <si>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</si>
  <si>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</si>
  <si>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</si>
  <si>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</si>
  <si>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</si>
  <si>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</si>
  <si>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</si>
  <si>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</si>
  <si>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</si>
  <si>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</si>
  <si>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</si>
  <si>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</si>
  <si>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</si>
  <si>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</si>
  <si>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</si>
  <si>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</si>
  <si>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</si>
  <si>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</si>
  <si>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</si>
  <si>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</si>
  <si>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</si>
  <si>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</si>
  <si>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</si>
  <si>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</si>
  <si>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</si>
  <si>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</si>
  <si>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</si>
  <si>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</si>
  <si>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</si>
  <si>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</si>
  <si>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</si>
  <si>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</si>
  <si>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</si>
  <si>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</si>
  <si>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</si>
  <si>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</si>
  <si>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</si>
  <si>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</si>
  <si>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</si>
  <si>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</si>
  <si>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</si>
  <si>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</si>
  <si>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</si>
  <si>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</si>
  <si>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</si>
  <si>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</si>
  <si>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</si>
  <si>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</si>
  <si>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</si>
  <si>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</si>
  <si>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</si>
  <si>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</si>
  <si>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</si>
  <si>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</si>
  <si>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</si>
  <si>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</si>
  <si>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</si>
  <si>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</si>
  <si>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</si>
  <si>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</si>
  <si>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</si>
  <si>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</si>
  <si>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</si>
  <si>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</si>
  <si>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</si>
  <si>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</si>
  <si>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</si>
  <si>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</si>
  <si>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</si>
  <si>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</si>
  <si>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</si>
  <si>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</si>
  <si>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</si>
  <si>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</si>
  <si>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</si>
  <si>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</si>
  <si>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</si>
  <si>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</si>
  <si>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</si>
  <si>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</si>
  <si>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</si>
  <si>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</si>
  <si>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</si>
  <si>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</si>
  <si>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</si>
  <si>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</si>
  <si>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</si>
  <si>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</si>
  <si>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</si>
  <si>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</si>
  <si>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</si>
  <si>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</si>
  <si>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</si>
  <si>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</si>
  <si>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</si>
  <si>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</si>
  <si>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</si>
  <si>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</si>
  <si>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</si>
  <si>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</si>
  <si>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</si>
  <si>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</si>
  <si>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</si>
  <si>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</si>
  <si>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</si>
  <si>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</si>
  <si>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</si>
  <si>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</si>
  <si>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</si>
  <si>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</si>
  <si>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</si>
  <si>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</si>
  <si>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</si>
  <si>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</si>
  <si>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</si>
  <si>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</si>
  <si>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</si>
  <si>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</si>
  <si>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</si>
  <si>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</si>
  <si>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</si>
  <si>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</si>
  <si>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</si>
  <si>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</si>
  <si>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</si>
  <si>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</si>
  <si>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</si>
  <si>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</si>
  <si>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</si>
  <si>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</si>
  <si>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</si>
  <si>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</si>
  <si>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</si>
  <si>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</si>
  <si>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</si>
  <si>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</si>
  <si>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</si>
  <si>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</si>
  <si>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</si>
  <si>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</si>
  <si>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</si>
  <si>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</si>
  <si>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</si>
  <si>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</si>
  <si>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</si>
  <si>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</si>
  <si>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</si>
  <si>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</si>
  <si>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</si>
  <si>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</si>
  <si>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</si>
  <si>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</si>
  <si>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</si>
  <si>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</si>
  <si>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</si>
  <si>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</si>
  <si>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</si>
  <si>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</si>
  <si>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</si>
  <si>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</si>
  <si>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</si>
  <si>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</si>
  <si>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</si>
  <si>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</si>
  <si>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</si>
  <si>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</si>
  <si>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</si>
  <si>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</si>
  <si>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</si>
  <si>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</si>
  <si>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</si>
  <si>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</si>
  <si>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</si>
  <si>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</si>
  <si>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</si>
  <si>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</si>
  <si>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</si>
  <si>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</si>
  <si>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</si>
  <si>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</si>
  <si>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</si>
  <si>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</si>
  <si>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</si>
  <si>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</si>
  <si>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</si>
  <si>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</si>
  <si>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</si>
  <si>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</si>
  <si>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</si>
  <si>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</si>
  <si>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</si>
  <si>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</si>
  <si>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</si>
  <si>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</si>
  <si>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</si>
  <si>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</si>
  <si>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</si>
  <si>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</si>
  <si>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</si>
  <si>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</si>
  <si>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</si>
  <si>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</si>
  <si>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</si>
  <si>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</si>
  <si>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</si>
  <si>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</si>
  <si>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</si>
  <si>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</si>
  <si>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</si>
  <si>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</si>
  <si>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</si>
  <si>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</si>
  <si>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</si>
  <si>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</si>
  <si>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</si>
  <si>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</si>
  <si>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</si>
  <si>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</si>
  <si>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</si>
  <si>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</si>
  <si>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</si>
  <si>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</si>
  <si>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</si>
  <si>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</si>
  <si>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</si>
  <si>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</si>
  <si>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</si>
  <si>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</si>
  <si>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</si>
  <si>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</si>
  <si>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</si>
  <si>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</si>
  <si>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</si>
  <si>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</si>
  <si>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</si>
  <si>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</si>
  <si>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</si>
  <si>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</si>
  <si>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</si>
  <si>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</si>
  <si>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</si>
  <si>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t>F72B</t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</si>
  <si>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</si>
  <si>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</si>
  <si>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</si>
  <si>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</si>
  <si>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</si>
  <si>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</si>
  <si>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</si>
  <si>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</si>
  <si>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</si>
  <si>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</si>
  <si>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</si>
  <si>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</si>
  <si>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</si>
  <si>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</si>
  <si>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</si>
  <si>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</si>
  <si>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</si>
  <si>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</si>
  <si>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</si>
  <si>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</si>
  <si>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</si>
  <si>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</si>
  <si>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</si>
  <si>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</si>
  <si>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</si>
  <si>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</si>
  <si>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</si>
  <si>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</si>
  <si>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</si>
  <si>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</si>
  <si>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</si>
  <si>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</si>
  <si>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</si>
  <si>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</si>
  <si>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</si>
  <si>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</si>
  <si>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</si>
  <si>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</si>
  <si>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</si>
  <si>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</si>
  <si>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</si>
  <si>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</si>
  <si>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</si>
  <si>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</si>
  <si>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</si>
  <si>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</si>
  <si>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</si>
  <si>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</si>
  <si>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</si>
  <si>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</si>
  <si>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</si>
  <si>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</si>
  <si>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</si>
  <si>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</si>
  <si>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</si>
  <si>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</si>
  <si>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</si>
  <si>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</si>
  <si>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</si>
  <si>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</si>
  <si>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</si>
  <si>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</si>
  <si>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</si>
  <si>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</si>
  <si>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</si>
  <si>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</si>
  <si>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</si>
  <si>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</si>
  <si>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</si>
  <si>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</si>
  <si>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</si>
  <si>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</si>
  <si>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</si>
  <si>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</si>
  <si>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</si>
  <si>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</si>
  <si>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</si>
  <si>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</si>
  <si>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</si>
  <si>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</si>
  <si>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</si>
  <si>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</si>
  <si>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</si>
  <si>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</si>
  <si>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</si>
  <si>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</si>
  <si>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</si>
  <si>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</si>
  <si>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</si>
  <si>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</si>
  <si>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</si>
  <si>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</si>
  <si>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</si>
  <si>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</si>
  <si>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</si>
  <si>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</si>
  <si>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</si>
  <si>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</si>
  <si>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</si>
  <si>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</si>
  <si>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</si>
  <si>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</si>
  <si>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</si>
  <si>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</si>
  <si>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</si>
  <si>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</si>
  <si>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</si>
  <si>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</si>
  <si>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</si>
  <si>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</si>
  <si>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</si>
  <si>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</si>
  <si>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</si>
  <si>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</si>
  <si>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</si>
  <si>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</si>
  <si>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</si>
  <si>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</si>
  <si>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</si>
  <si>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</si>
  <si>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</si>
  <si>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</si>
  <si>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</si>
  <si>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</si>
  <si>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</si>
  <si>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</si>
  <si>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</si>
  <si>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</si>
  <si>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</si>
  <si>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t>H07B</t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</si>
  <si>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</si>
  <si>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</si>
  <si>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</si>
  <si>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</si>
  <si>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</si>
  <si>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</si>
  <si>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</si>
  <si>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</si>
  <si>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</si>
  <si>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</si>
  <si>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</si>
  <si>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</si>
  <si>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</si>
  <si>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</si>
  <si>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</si>
  <si>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</si>
  <si>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</si>
  <si>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</si>
  <si>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</si>
  <si>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</si>
  <si>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</si>
  <si>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</si>
  <si>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</si>
  <si>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</si>
  <si>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</si>
  <si>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</si>
  <si>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</si>
  <si>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</si>
  <si>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</si>
  <si>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</si>
  <si>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</si>
  <si>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</si>
  <si>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</si>
  <si>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</si>
  <si>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</si>
  <si>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</si>
  <si>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</si>
  <si>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</si>
  <si>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</si>
  <si>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</si>
  <si>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</si>
  <si>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</si>
  <si>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</si>
  <si>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</si>
  <si>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</si>
  <si>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</si>
  <si>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</si>
  <si>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</si>
  <si>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</si>
  <si>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</si>
  <si>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</si>
  <si>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</si>
  <si>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</si>
  <si>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</si>
  <si>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</si>
  <si>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</si>
  <si>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</si>
  <si>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</si>
  <si>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</si>
  <si>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</si>
  <si>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</si>
  <si>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</si>
  <si>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</si>
  <si>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</si>
  <si>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</si>
  <si>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</si>
  <si>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</si>
  <si>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</si>
  <si>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</si>
  <si>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</si>
  <si>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</si>
  <si>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</si>
  <si>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</si>
  <si>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</si>
  <si>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</si>
  <si>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</si>
  <si>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</si>
  <si>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</si>
  <si>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</si>
  <si>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</si>
  <si>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</si>
  <si>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</si>
  <si>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</si>
  <si>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</si>
  <si>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</si>
  <si>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</si>
  <si>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</si>
  <si>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</si>
  <si>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</si>
  <si>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</si>
  <si>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</si>
  <si>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</si>
  <si>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</si>
  <si>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</si>
  <si>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</si>
  <si>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</si>
  <si>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</si>
  <si>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</si>
  <si>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</si>
  <si>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</si>
  <si>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</si>
  <si>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</si>
  <si>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</si>
  <si>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</si>
  <si>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</si>
  <si>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</si>
  <si>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</si>
  <si>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</si>
  <si>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</si>
  <si>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</si>
  <si>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</si>
  <si>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</si>
  <si>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</si>
  <si>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</si>
  <si>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</si>
  <si>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</si>
  <si>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</si>
  <si>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</si>
  <si>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</si>
  <si>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</si>
  <si>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</si>
  <si>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</si>
  <si>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</si>
  <si>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</si>
  <si>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</si>
  <si>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</si>
  <si>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</si>
  <si>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</si>
  <si>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</si>
  <si>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</si>
  <si>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</si>
  <si>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</si>
  <si>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</si>
  <si>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</si>
  <si>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</si>
  <si>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</si>
  <si>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</si>
  <si>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</si>
  <si>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</si>
  <si>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</si>
  <si>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</si>
  <si>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</si>
  <si>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</si>
  <si>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</si>
  <si>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</si>
  <si>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</si>
  <si>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</si>
  <si>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</si>
  <si>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</si>
  <si>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</si>
  <si>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</si>
  <si>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</si>
  <si>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</si>
  <si>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</si>
  <si>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</si>
  <si>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</si>
  <si>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</si>
  <si>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</si>
  <si>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</si>
  <si>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</si>
  <si>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</si>
  <si>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</si>
  <si>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</si>
  <si>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</si>
  <si>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</si>
  <si>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</si>
  <si>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</si>
  <si>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</si>
  <si>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</si>
  <si>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</si>
  <si>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</si>
  <si>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</si>
  <si>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</si>
  <si>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</si>
  <si>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</si>
  <si>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</si>
  <si>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</si>
  <si>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</si>
  <si>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</si>
  <si>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</si>
  <si>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</si>
  <si>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</si>
  <si>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</si>
  <si>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</si>
  <si>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</si>
  <si>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</si>
  <si>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</si>
  <si>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</si>
  <si>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</si>
  <si>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</si>
  <si>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</si>
  <si>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</si>
  <si>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</si>
  <si>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</si>
  <si>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</si>
  <si>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</si>
  <si>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</si>
  <si>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</si>
  <si>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</si>
  <si>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</si>
  <si>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</si>
  <si>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</si>
  <si>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</si>
  <si>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</si>
  <si>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</si>
  <si>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</si>
  <si>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</si>
  <si>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</si>
  <si>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</si>
  <si>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</si>
  <si>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</si>
  <si>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</si>
  <si>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</si>
  <si>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</si>
  <si>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</si>
  <si>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</si>
  <si>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</si>
  <si>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</si>
  <si>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</si>
  <si>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</si>
  <si>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</si>
  <si>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</si>
  <si>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</si>
  <si>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</si>
  <si>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</si>
  <si>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</si>
  <si>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</si>
  <si>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</si>
  <si>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</si>
  <si>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</si>
  <si>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</si>
  <si>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</si>
  <si>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</si>
  <si>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</si>
  <si>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</si>
  <si>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</si>
  <si>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</si>
  <si>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</si>
  <si>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</si>
  <si>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</si>
  <si>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</si>
  <si>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</si>
  <si>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</si>
  <si>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</si>
  <si>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</si>
  <si>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</si>
  <si>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</si>
  <si>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</si>
  <si>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</si>
  <si>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</si>
  <si>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</si>
  <si>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</si>
  <si>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</si>
  <si>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</si>
  <si>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</si>
  <si>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</si>
  <si>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</si>
  <si>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</si>
  <si>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</si>
  <si>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</si>
  <si>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</si>
  <si>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</si>
  <si>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</si>
  <si>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</si>
  <si>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</si>
  <si>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</si>
  <si>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</si>
  <si>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</si>
  <si>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</si>
  <si>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</si>
  <si>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</si>
  <si>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</si>
  <si>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</si>
  <si>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</si>
  <si>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</si>
  <si>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</si>
  <si>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</si>
  <si>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</si>
  <si>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</si>
  <si>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</si>
  <si>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</si>
  <si>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</si>
  <si>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</si>
  <si>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</si>
  <si>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</si>
  <si>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</si>
  <si>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</si>
  <si>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</si>
  <si>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</si>
  <si>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</si>
  <si>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</si>
  <si>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</si>
  <si>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</si>
  <si>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</si>
  <si>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</si>
  <si>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</si>
  <si>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</si>
  <si>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</si>
  <si>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</si>
  <si>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</si>
  <si>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</si>
  <si>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</si>
  <si>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</si>
  <si>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</si>
  <si>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</si>
  <si>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</si>
  <si>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</si>
  <si>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</si>
  <si>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</si>
  <si>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</si>
  <si>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</si>
  <si>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</si>
  <si>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</si>
  <si>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</si>
  <si>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</si>
  <si>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</si>
  <si>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</si>
  <si>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</si>
  <si>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</si>
  <si>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</si>
  <si>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</si>
  <si>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</si>
  <si>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</si>
  <si>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</si>
  <si>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</si>
  <si>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</si>
  <si>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</si>
  <si>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</si>
  <si>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</si>
  <si>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</si>
  <si>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</si>
  <si>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</si>
  <si>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</si>
  <si>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</si>
  <si>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</si>
  <si>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</si>
  <si>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</si>
  <si>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</si>
  <si>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</si>
  <si>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</si>
  <si>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</si>
  <si>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</si>
  <si>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</si>
  <si>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</si>
  <si>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</si>
  <si>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</si>
  <si>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</si>
  <si>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</si>
  <si>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</si>
  <si>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</si>
  <si>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</si>
  <si>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</si>
  <si>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</si>
  <si>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</si>
  <si>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</si>
  <si>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</si>
  <si>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</si>
  <si>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</si>
  <si>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</si>
  <si>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</si>
  <si>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</si>
  <si>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</si>
  <si>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</si>
  <si>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</si>
  <si>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</si>
  <si>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</si>
  <si>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</si>
  <si>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</si>
  <si>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</si>
  <si>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</si>
  <si>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</si>
  <si>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</si>
  <si>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</si>
  <si>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</si>
  <si>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</si>
  <si>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</si>
  <si>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</si>
  <si>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</si>
  <si>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</si>
  <si>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</si>
  <si>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</si>
  <si>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</si>
  <si>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</si>
  <si>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</si>
  <si>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</si>
  <si>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</si>
  <si>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</si>
  <si>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</si>
  <si>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</si>
  <si>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</si>
  <si>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</si>
  <si>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</si>
  <si>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</si>
  <si>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</si>
  <si>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</si>
  <si>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</si>
  <si>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</si>
  <si>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</si>
  <si>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</si>
  <si>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</si>
  <si>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</si>
  <si>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</si>
  <si>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</si>
  <si>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</si>
  <si>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</si>
  <si>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</si>
  <si>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</si>
  <si>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</si>
  <si>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</si>
  <si>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</si>
  <si>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</si>
  <si>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</si>
  <si>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</si>
  <si>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</si>
  <si>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</si>
  <si>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</si>
  <si>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</si>
  <si>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</si>
  <si>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</si>
  <si>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</si>
  <si>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</si>
  <si>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</si>
  <si>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</si>
  <si>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</si>
  <si>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</si>
  <si>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</si>
  <si>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</si>
  <si>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</si>
  <si>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</si>
  <si>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</si>
  <si>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</si>
  <si>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</si>
  <si>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</si>
  <si>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</si>
  <si>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</si>
  <si>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</si>
  <si>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</si>
  <si>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</si>
  <si>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</si>
  <si>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</si>
  <si>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</si>
  <si>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</si>
  <si>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</si>
  <si>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</si>
  <si>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</si>
  <si>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</si>
  <si>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</si>
  <si>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</si>
  <si>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</si>
  <si>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</si>
  <si>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</si>
  <si>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</si>
  <si>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</si>
  <si>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</si>
  <si>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</si>
  <si>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</si>
  <si>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</si>
  <si>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</si>
  <si>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</si>
  <si>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</si>
  <si>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</si>
  <si>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</si>
  <si>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</si>
  <si>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</si>
  <si>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</si>
  <si>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</si>
  <si>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</si>
  <si>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</si>
  <si>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</si>
  <si>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</si>
  <si>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</si>
  <si>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</si>
  <si>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</si>
  <si>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</si>
  <si>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</si>
  <si>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</si>
  <si>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</si>
  <si>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</si>
  <si>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</si>
  <si>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</si>
  <si>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</si>
  <si>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</si>
  <si>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</si>
  <si>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</si>
  <si>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</si>
  <si>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</si>
  <si>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</si>
  <si>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</si>
  <si>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</si>
  <si>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</si>
  <si>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</si>
  <si>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</si>
  <si>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</si>
  <si>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</si>
  <si>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</si>
  <si>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</si>
  <si>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</si>
  <si>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</si>
  <si>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</si>
  <si>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</si>
  <si>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</si>
  <si>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</si>
  <si>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</si>
  <si>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</si>
  <si>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</si>
  <si>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</si>
  <si>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</si>
  <si>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</si>
  <si>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</si>
  <si>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</si>
  <si>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</si>
  <si>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</si>
  <si>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</si>
  <si>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</si>
  <si>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</si>
  <si>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</si>
  <si>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</si>
  <si>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</si>
  <si>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</si>
  <si>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</si>
  <si>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</si>
  <si>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</si>
  <si>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</si>
  <si>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</si>
  <si>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</si>
  <si>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</si>
  <si>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</si>
  <si>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</si>
  <si>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</si>
  <si>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</si>
  <si>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</si>
  <si>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</si>
  <si>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</si>
  <si>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</si>
  <si>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</si>
  <si>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</si>
  <si>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</si>
  <si>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</si>
  <si>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</si>
  <si>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</si>
  <si>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</si>
  <si>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</si>
  <si>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</si>
  <si>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</si>
  <si>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</si>
  <si>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</si>
  <si>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</si>
  <si>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</si>
  <si>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</si>
  <si>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</si>
  <si>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</si>
  <si>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</si>
  <si>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</si>
  <si>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</si>
  <si>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</si>
  <si>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</si>
  <si>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</si>
  <si>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</si>
  <si>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</si>
  <si>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</si>
  <si>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</si>
  <si>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</si>
  <si>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</si>
  <si>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</si>
  <si>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</si>
  <si>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</si>
  <si>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</si>
  <si>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</si>
  <si>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</si>
  <si>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</si>
  <si>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</si>
  <si>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</si>
  <si>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</si>
  <si>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</si>
  <si>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</si>
  <si>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</si>
  <si>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</si>
  <si>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</si>
  <si>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</si>
  <si>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</si>
  <si>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</si>
  <si>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</si>
  <si>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</si>
  <si>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</si>
  <si>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</si>
  <si>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</si>
  <si>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</si>
  <si>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</si>
  <si>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</si>
  <si>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</si>
  <si>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</si>
  <si>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</si>
  <si>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</si>
  <si>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</si>
  <si>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</si>
  <si>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</si>
  <si>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</si>
  <si>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</si>
  <si>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</si>
  <si>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</si>
  <si>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</si>
  <si>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</si>
  <si>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</si>
  <si>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</si>
  <si>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</si>
  <si>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</si>
  <si>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</si>
  <si>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</si>
  <si>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</si>
  <si>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</si>
  <si>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</si>
  <si>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</si>
  <si>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</si>
  <si>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</si>
  <si>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</si>
  <si>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</si>
  <si>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</si>
  <si>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</si>
  <si>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</si>
  <si>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</si>
  <si>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</si>
  <si>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</si>
  <si>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</si>
  <si>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</si>
  <si>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</si>
  <si>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</si>
  <si>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</si>
  <si>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</si>
  <si>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</si>
  <si>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</si>
  <si>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</si>
  <si>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</si>
  <si>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</si>
  <si>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</si>
  <si>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</si>
  <si>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</si>
  <si>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</si>
  <si>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</si>
  <si>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</si>
  <si>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</si>
  <si>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</si>
  <si>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</si>
  <si>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</si>
  <si>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</si>
  <si>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</si>
  <si>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</si>
  <si>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</si>
  <si>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</si>
  <si>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</si>
  <si>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</si>
  <si>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</si>
  <si>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</si>
  <si>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</si>
  <si>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</si>
  <si>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</si>
  <si>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</si>
  <si>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</si>
  <si>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</si>
  <si>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</si>
  <si>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</si>
  <si>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</si>
  <si>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</si>
  <si>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</si>
  <si>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</si>
  <si>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</si>
  <si>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</si>
  <si>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</si>
  <si>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</si>
  <si>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</si>
  <si>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</si>
  <si>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</si>
  <si>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</si>
  <si>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</si>
  <si>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</si>
  <si>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</si>
  <si>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</si>
  <si>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</si>
  <si>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</si>
  <si>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</si>
  <si>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</si>
  <si>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</si>
  <si>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</si>
  <si>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</si>
  <si>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</si>
  <si>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</si>
  <si>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</si>
  <si>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</si>
  <si>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</si>
  <si>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</si>
  <si>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</si>
  <si>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</si>
  <si>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</si>
  <si>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</si>
  <si>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</si>
  <si>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</si>
  <si>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</si>
  <si>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</si>
  <si>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</si>
  <si>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</si>
  <si>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</si>
  <si>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</si>
  <si>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</si>
  <si>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</si>
  <si>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</si>
  <si>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</si>
  <si>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</si>
  <si>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</si>
  <si>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</si>
  <si>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</si>
  <si>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</si>
  <si>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</si>
  <si>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</si>
  <si>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</si>
  <si>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</si>
  <si>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</si>
  <si>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</si>
  <si>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</si>
  <si>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</si>
  <si>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</si>
  <si>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</si>
  <si>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</si>
  <si>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</si>
  <si>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</si>
  <si>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</si>
  <si>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</si>
  <si>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</si>
  <si>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</si>
  <si>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</si>
  <si>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</si>
  <si>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</si>
  <si>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</si>
  <si>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</si>
  <si>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</si>
  <si>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</si>
  <si>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</si>
  <si>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</si>
  <si>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</si>
  <si>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</si>
  <si>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</si>
  <si>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</si>
  <si>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</si>
  <si>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</si>
  <si>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</si>
  <si>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</si>
  <si>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</si>
  <si>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</si>
  <si>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</si>
  <si>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</si>
  <si>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</si>
  <si>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</si>
  <si>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</si>
  <si>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</si>
  <si>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</si>
  <si>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</si>
  <si>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</si>
  <si>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</si>
  <si>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</si>
  <si>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</si>
  <si>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</si>
  <si>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</si>
  <si>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</si>
  <si>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</si>
  <si>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</si>
  <si>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</si>
  <si>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</si>
  <si>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</si>
  <si>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</si>
  <si>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</si>
  <si>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</si>
  <si>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</si>
  <si>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</si>
  <si>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</si>
  <si>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</si>
  <si>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</si>
  <si>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</si>
  <si>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</si>
  <si>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</si>
  <si>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</si>
  <si>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</si>
  <si>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</si>
  <si>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</si>
  <si>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</si>
  <si>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</si>
  <si>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</si>
  <si>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</si>
  <si>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</si>
  <si>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</si>
  <si>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</si>
  <si>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</si>
  <si>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</si>
  <si>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</si>
  <si>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</si>
  <si>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</si>
  <si>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</si>
  <si>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</si>
  <si>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</si>
  <si>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</si>
  <si>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</si>
  <si>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</si>
  <si>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13.</t>
  </si>
  <si>
    <t>Шифра услуге</t>
  </si>
  <si>
    <t>Назив услуге</t>
  </si>
  <si>
    <t>Остале услуге</t>
  </si>
  <si>
    <t>35608-02</t>
  </si>
  <si>
    <t xml:space="preserve">Табела 14. 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</si>
  <si>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</si>
  <si>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</si>
  <si>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</si>
  <si>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Број прегледаних пацијената</t>
  </si>
  <si>
    <t>Укупан број услуга</t>
  </si>
  <si>
    <t>Услуге у оквиру организованог скрининга рака**</t>
  </si>
  <si>
    <t>59300-00</t>
  </si>
  <si>
    <t>Радиографско снимањe дојки,обострано</t>
  </si>
  <si>
    <t>Укупан број прегледаних пацијената</t>
  </si>
  <si>
    <t>Укупно свих услуга</t>
  </si>
  <si>
    <t xml:space="preserve"> </t>
  </si>
  <si>
    <t>Табела 15.</t>
  </si>
  <si>
    <t xml:space="preserve">Број пацијената </t>
  </si>
  <si>
    <t>Број прегледаних узорака</t>
  </si>
  <si>
    <t>Број пацијената</t>
  </si>
  <si>
    <t>Табела 16.</t>
  </si>
  <si>
    <t>Врста дијализе / Назив услуге</t>
  </si>
  <si>
    <t>Број лица на дијализи</t>
  </si>
  <si>
    <t>Број дијализа</t>
  </si>
  <si>
    <t>Финансијска вредност</t>
  </si>
  <si>
    <t>Број апарата</t>
  </si>
  <si>
    <t>Хрони.</t>
  </si>
  <si>
    <t>Акут.</t>
  </si>
  <si>
    <t>Прол.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</si>
  <si>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</si>
  <si>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</si>
  <si>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</si>
  <si>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</si>
  <si>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</si>
  <si>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</si>
  <si>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</si>
  <si>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</si>
  <si>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</si>
  <si>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</si>
  <si>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Табела 17.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</si>
  <si>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</si>
  <si>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</si>
  <si>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</si>
  <si>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</si>
  <si>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</si>
  <si>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</si>
  <si>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</si>
  <si>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</si>
  <si>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</si>
  <si>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</si>
  <si>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</si>
  <si>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</si>
  <si>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</si>
  <si>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</si>
  <si>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</si>
  <si>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</si>
  <si>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</si>
  <si>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</si>
  <si>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</si>
  <si>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</si>
  <si>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</si>
  <si>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</si>
  <si>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</si>
  <si>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</si>
  <si>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</si>
  <si>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</si>
  <si>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</si>
  <si>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</si>
  <si>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</si>
  <si>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</si>
  <si>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</si>
  <si>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</si>
  <si>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</si>
  <si>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</si>
  <si>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</si>
  <si>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</si>
  <si>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</si>
  <si>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</si>
  <si>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</si>
  <si>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</si>
  <si>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</si>
  <si>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</si>
  <si>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</si>
  <si>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</si>
  <si>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</si>
  <si>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</si>
  <si>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</si>
  <si>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</si>
  <si>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</si>
  <si>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</si>
  <si>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</si>
  <si>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</si>
  <si>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</si>
  <si>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</si>
  <si>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</si>
  <si>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</si>
  <si>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</si>
  <si>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</si>
  <si>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</si>
  <si>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</si>
  <si>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</si>
  <si>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</si>
  <si>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</si>
  <si>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Табела 18.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</si>
  <si>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</si>
  <si>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</si>
  <si>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</si>
  <si>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</si>
  <si>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</si>
  <si>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Цена по паковању</t>
  </si>
  <si>
    <t xml:space="preserve">Укупна вредност </t>
  </si>
  <si>
    <t>ЦИТОСТАТИЦИ СА Б ЛИСТЕ</t>
  </si>
  <si>
    <t>Лекови са посебним режимом издавања (Лекови са Ц листе)</t>
  </si>
  <si>
    <t>ЛЕКОВИ ЗА ХЕМОФИЛИЈУ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</si>
  <si>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</si>
  <si>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</si>
  <si>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</si>
  <si>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</si>
  <si>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</si>
  <si>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</si>
  <si>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</si>
  <si>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</si>
  <si>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</si>
  <si>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</si>
  <si>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</si>
  <si>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</si>
  <si>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</si>
  <si>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</si>
  <si>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</si>
  <si>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</si>
  <si>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</si>
  <si>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</si>
  <si>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</si>
  <si>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</si>
  <si>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</si>
  <si>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</si>
  <si>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</si>
  <si>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</si>
  <si>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</si>
  <si>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</si>
  <si>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</si>
  <si>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</si>
  <si>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</si>
  <si>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19.</t>
  </si>
  <si>
    <t>Грана медицине / Врста имплантанта</t>
  </si>
  <si>
    <t>Просечна цена</t>
  </si>
  <si>
    <t>Број лица којима је уграђен материјал</t>
  </si>
  <si>
    <t>Број  лица  којима се планира уградња материјала</t>
  </si>
  <si>
    <t>2. Васкуларна хирургија</t>
  </si>
  <si>
    <t>3. Кардиологија и интервентна радиологија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</si>
  <si>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</si>
  <si>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</si>
  <si>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</si>
  <si>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</si>
  <si>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</si>
  <si>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</si>
  <si>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</si>
  <si>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11. Урологија и нефрологија</t>
  </si>
  <si>
    <t>12. Гинекологија</t>
  </si>
  <si>
    <t>Табела 20.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</si>
  <si>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</si>
  <si>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</si>
  <si>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</si>
  <si>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</si>
  <si>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</si>
  <si>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8.3.</t>
  </si>
  <si>
    <t>ЛАБОРАТОРИЈСКИ  МАТЕРИЈАЛ-РЕАГЕНСИ (УКУПНО)</t>
  </si>
  <si>
    <t>8.3.1.</t>
  </si>
  <si>
    <t>РЕАГЕНСИ-ХОРМОНИ (УКУПНО)</t>
  </si>
  <si>
    <t>8.3.2.</t>
  </si>
  <si>
    <t>РЕАГЕНСИ - ТУМОР МАРКЕРИ (УКУПНО)</t>
  </si>
  <si>
    <t>8.4.</t>
  </si>
  <si>
    <t>САНИТЕТСКИ И МЕДИЦИНСКИ МАТЕРИЈАЛ - ОПШТИ (УКУПНО)</t>
  </si>
  <si>
    <t>8.5.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</si>
  <si>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</si>
  <si>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</si>
  <si>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Табела 21.</t>
  </si>
  <si>
    <t xml:space="preserve">Групе процедура / Назив услуге 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</si>
  <si>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</si>
  <si>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</si>
  <si>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</si>
  <si>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</si>
  <si>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</si>
  <si>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</si>
  <si>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</si>
  <si>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</si>
  <si>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</si>
  <si>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</si>
  <si>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</si>
  <si>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Табела 22.</t>
  </si>
  <si>
    <t>Прегледи у амбуланти због сумње на  COVID-19 инфекцију</t>
  </si>
  <si>
    <t>Лица прегледана у амбуланти због сумње на COVID-19 инфекцију</t>
  </si>
  <si>
    <t>Укупно пацијенти са потврђеном COVID-19  инфекцијом који су задржани на болничком лечењу</t>
  </si>
  <si>
    <t>Од укупног броја пацијената који су задржани на болничком лечењу, број пацијената којима није била потребна терапија кисеоником</t>
  </si>
  <si>
    <t>Пружене услуге Рендген дијагностике за  COVID-19 пацијенте</t>
  </si>
  <si>
    <t xml:space="preserve">Пружене услуге CT дијагностике за  COVID-19 пацијенте </t>
  </si>
  <si>
    <t>Узети брисеви за преглед на присуство SARS-CoV-2 вируса у транспортну подлогу</t>
  </si>
  <si>
    <t>Брзи серолошки тестови за одређивање IgM i/ili IgG антитела на вирус SARS-CoV-2</t>
  </si>
  <si>
    <t xml:space="preserve">Табела 6b. </t>
  </si>
  <si>
    <t>Real-Time PCR тестова на SARS-CoV-2 вирус који су урађени у установи</t>
  </si>
  <si>
    <t>Антигенски тестови за одређивање вирусног антигена Ag SARS-CoV-2 који су урађени у установи</t>
  </si>
  <si>
    <t>План за 2022.</t>
  </si>
  <si>
    <t>Планиран укупан број процедура за које се воде листе чекања за 2022.</t>
  </si>
  <si>
    <t>Планиран број процедура за пацијенте који су на листи чекања за 2022.</t>
  </si>
  <si>
    <t>ЗА 2022. ГОДИНУ</t>
  </si>
  <si>
    <t>Просечна дневна заузетост постеља на дан 30.06.2022. (%)</t>
  </si>
  <si>
    <t>стандардна и полуинтензивна нега</t>
  </si>
  <si>
    <t>Капацитети и коришћење болничких постеља РФЗО</t>
  </si>
  <si>
    <t>Капацитети и коришћење болничких постеља УКУПНО</t>
  </si>
  <si>
    <t>Укупно-скрининг прегледи</t>
  </si>
  <si>
    <t>Специјалистички прегледи РФЗО</t>
  </si>
  <si>
    <t>Специјалистички прегледи  Укупно</t>
  </si>
  <si>
    <t>% Извршења</t>
  </si>
  <si>
    <r>
      <t>Хируршки захват на карпалном тунелу (декомпресија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n.medianus-a</t>
    </r>
    <r>
      <rPr>
        <b/>
        <sz val="8"/>
        <rFont val="Arial"/>
        <family val="2"/>
      </rPr>
      <t>)</t>
    </r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</si>
  <si>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са врло тешким или тешким KK</t>
    </r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</si>
  <si>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без врло тешких или тешких KK</t>
    </r>
  </si>
  <si>
    <r>
      <t xml:space="preserve">Отворена холецистектомија са затвореним испитивањем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са врло тешким КК</t>
    </r>
  </si>
  <si>
    <r>
      <t xml:space="preserve">Отворена холецистектомија без затворених испитивања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без врло тешких КК</t>
    </r>
  </si>
  <si>
    <r>
      <t>Континуирана амбулаторна перитонеумска дијализа-</t>
    </r>
    <r>
      <rPr>
        <i/>
        <sz val="8"/>
        <rFont val="Arial"/>
        <family val="2"/>
      </rPr>
      <t>CAPD</t>
    </r>
  </si>
  <si>
    <r>
      <t>Аутоматска перитонеумска дијализа -</t>
    </r>
    <r>
      <rPr>
        <i/>
        <sz val="8"/>
        <rFont val="Arial"/>
        <family val="2"/>
      </rPr>
      <t>APD</t>
    </r>
  </si>
  <si>
    <r>
      <t>Интермитентна перитонеумска дијализа -</t>
    </r>
    <r>
      <rPr>
        <i/>
        <sz val="8"/>
        <rFont val="Arial"/>
        <family val="2"/>
      </rPr>
      <t>IPD</t>
    </r>
    <r>
      <rPr>
        <sz val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</si>
  <si>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</si>
  <si>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Плазмафереза</t>
  </si>
  <si>
    <t>УКУПНО ФИНАНСИЈСКА СРЕДСТВА</t>
  </si>
  <si>
    <t>1. Абдоминална хирургија и гастроентерологија</t>
  </si>
  <si>
    <t>8.3.3.</t>
  </si>
  <si>
    <t>ОСТАЛИ ЛАБОРАТОРИЈСКИ  МАТЕРИЈАЛ</t>
  </si>
  <si>
    <t xml:space="preserve">Укупан број пацијената на листи чекања на дан 31.12.2021. </t>
  </si>
  <si>
    <t>КУКОВИ</t>
  </si>
  <si>
    <t>КОЛЕНА</t>
  </si>
  <si>
    <t>31.12.2022.</t>
  </si>
  <si>
    <t>Извршење 2022.</t>
  </si>
  <si>
    <t>План за 2022</t>
  </si>
  <si>
    <t>Активности у вези са COVID-19</t>
  </si>
  <si>
    <t>Ред. бр.</t>
  </si>
  <si>
    <t>Извршење 01.01-31.12.2022.</t>
  </si>
  <si>
    <r>
      <t>Од укупног броја пацијената који су задржани на болничком лечењу, број пацијената којима је</t>
    </r>
    <r>
      <rPr>
        <b/>
        <sz val="11"/>
        <rFont val="Times New Roman"/>
        <family val="1"/>
      </rPr>
      <t xml:space="preserve"> била потребна терапија кисеоником</t>
    </r>
    <r>
      <rPr>
        <sz val="11"/>
        <rFont val="Calibri"/>
        <family val="2"/>
        <scheme val="minor"/>
      </rPr>
      <t/>
    </r>
  </si>
  <si>
    <r>
      <t xml:space="preserve">Од укупног броја пацијената који су задржани на болничком лечењу, број пацијената којима је била потребна </t>
    </r>
    <r>
      <rPr>
        <b/>
        <sz val="11"/>
        <rFont val="Times New Roman"/>
        <family val="1"/>
      </rPr>
      <t>механичка вентилација</t>
    </r>
  </si>
  <si>
    <t>Извршење 2022</t>
  </si>
  <si>
    <t>% Извршeњa</t>
  </si>
  <si>
    <t xml:space="preserve">Укупан број пацијената на листи чекања на дан 31.12.2022. </t>
  </si>
  <si>
    <t>Укупан број процедура за које се воде листе чекања у 2022.</t>
  </si>
  <si>
    <t>Број процедура за пацијенте који су на листи чекања  2022.</t>
  </si>
  <si>
    <t>Број исписаних болесника на дан 31.12.2022.</t>
  </si>
  <si>
    <t>Број бо  дана на дан 31.12.2022.</t>
  </si>
  <si>
    <t>Стационар</t>
  </si>
  <si>
    <t xml:space="preserve">Стационар </t>
  </si>
  <si>
    <t>Одељење  минималне инвазивне хирургије са једнодневном хирургијом</t>
  </si>
  <si>
    <t xml:space="preserve">Одељење интерне медицине </t>
  </si>
  <si>
    <t>Интерна медицина</t>
  </si>
  <si>
    <t>000001</t>
  </si>
  <si>
    <t>Специјалистички преглед први</t>
  </si>
  <si>
    <t>92001-00</t>
  </si>
  <si>
    <t>Остале физиолошке процене</t>
  </si>
  <si>
    <t>96022-00</t>
  </si>
  <si>
    <t>Процена одржавања здравља или опоравка</t>
  </si>
  <si>
    <t xml:space="preserve">42503-00 </t>
  </si>
  <si>
    <t>Офталмолошки преглед</t>
  </si>
  <si>
    <t>96019-00</t>
  </si>
  <si>
    <t>Биомеханичка процена</t>
  </si>
  <si>
    <t>35500-00</t>
  </si>
  <si>
    <t>Гинеколошки преглед</t>
  </si>
  <si>
    <t>96032-00</t>
  </si>
  <si>
    <t>Психосоцијална процена</t>
  </si>
  <si>
    <t>Општа хирургија у сек и терц зз</t>
  </si>
  <si>
    <t>000002</t>
  </si>
  <si>
    <t>Специјалистички преглед контролни</t>
  </si>
  <si>
    <t>Укупно–хирургија</t>
  </si>
  <si>
    <t>30614-02</t>
  </si>
  <si>
    <t>Репарација ингвиналне херније, једнострано</t>
  </si>
  <si>
    <t>30653-00</t>
  </si>
  <si>
    <t>Циркумцизија (обрезивање) мушкарца</t>
  </si>
  <si>
    <t>30676-00</t>
  </si>
  <si>
    <t>Инцизија пилонидалног синуса или цисте</t>
  </si>
  <si>
    <t>30676-01</t>
  </si>
  <si>
    <t>Ексцизија пилонидалног синуса или цисте</t>
  </si>
  <si>
    <t>31205-00</t>
  </si>
  <si>
    <t>Ексцизија лезије на кожи и поткожном ткиву</t>
  </si>
  <si>
    <t>31205-01</t>
  </si>
  <si>
    <t>Ексцизија чира на кожи и поткожном ткиву</t>
  </si>
  <si>
    <t>32174-01</t>
  </si>
  <si>
    <t>Дренажа перианалног апсцеса</t>
  </si>
  <si>
    <t>32177-00</t>
  </si>
  <si>
    <t>Oдстрањење аналне брадавице</t>
  </si>
  <si>
    <t>35507-00</t>
  </si>
  <si>
    <t xml:space="preserve">Деструкција  брадавица вагине </t>
  </si>
  <si>
    <t>35507-01</t>
  </si>
  <si>
    <t>Деструкција брадавица вулве</t>
  </si>
  <si>
    <t>35608-00</t>
  </si>
  <si>
    <t>Каутеризација промена на грлићу материце</t>
  </si>
  <si>
    <t>Биопсија грлића материце</t>
  </si>
  <si>
    <t>35611-00</t>
  </si>
  <si>
    <t>Полипектомија грлића материце</t>
  </si>
  <si>
    <t>35647-00</t>
  </si>
  <si>
    <t>Широка ексцизија зоне тренсформације омчицом</t>
  </si>
  <si>
    <t>37435-00</t>
  </si>
  <si>
    <t>Пластика френулума (френулотомија)</t>
  </si>
  <si>
    <t>41807-00</t>
  </si>
  <si>
    <t>Инцизија и дренажа перитонзиларног апсцеса</t>
  </si>
  <si>
    <t>43948-00</t>
  </si>
  <si>
    <t>Ексцизија умбиликалног гранулома</t>
  </si>
  <si>
    <t>45033-00</t>
  </si>
  <si>
    <t>Ексцизија васкуларне аномалије на кожи и поткожном ткиву или мукозној површини, велики захват</t>
  </si>
  <si>
    <t>45515-00</t>
  </si>
  <si>
    <t>Ревизија ожиљка на осталим областима дужине 7 цм и мање</t>
  </si>
  <si>
    <t>45518-00</t>
  </si>
  <si>
    <t>Ревизија ожиљка на осталим областима дужине више од 7 цм</t>
  </si>
  <si>
    <t>47915-00</t>
  </si>
  <si>
    <t>Клинаста ресекција ураслог нокта на прсту стопала</t>
  </si>
  <si>
    <t>30055-00</t>
  </si>
  <si>
    <t>Превијање ране</t>
  </si>
  <si>
    <t>30064-00</t>
  </si>
  <si>
    <t>Уклањање страног тела из коже и поткожног ткива инцизијом</t>
  </si>
  <si>
    <t>30189-01</t>
  </si>
  <si>
    <t>Уклањање осталих брадавица</t>
  </si>
  <si>
    <t>30223-00</t>
  </si>
  <si>
    <t>Инцизија и дренажа хематома коже и поткожног ткива</t>
  </si>
  <si>
    <t>30223-01</t>
  </si>
  <si>
    <t>Инцизија и дренажа апсцеса коже и поткожног ткива</t>
  </si>
  <si>
    <t>30223-02</t>
  </si>
  <si>
    <t xml:space="preserve">Oстале инцизија и дренажа апсцеса коже и поткожног ткива </t>
  </si>
  <si>
    <t>30216-01</t>
  </si>
  <si>
    <t>Аспирација апсцеса из коже и поткожног ткива</t>
  </si>
  <si>
    <t>31551-00</t>
  </si>
  <si>
    <t>Инцизија и дренажа дојке</t>
  </si>
  <si>
    <t>32171-00</t>
  </si>
  <si>
    <t>Аноректални преглед</t>
  </si>
  <si>
    <t>35513-00</t>
  </si>
  <si>
    <t>Лечење цисте Бартолинијеве жлезде</t>
  </si>
  <si>
    <t>U8184901</t>
  </si>
  <si>
    <t>Оксиметрија</t>
  </si>
  <si>
    <t>90686-00</t>
  </si>
  <si>
    <t xml:space="preserve">Обрада опекотине без ексцизије </t>
  </si>
  <si>
    <t>90721-00</t>
  </si>
  <si>
    <t>Мануелни преглед дојке</t>
  </si>
  <si>
    <t>92044-00</t>
  </si>
  <si>
    <t xml:space="preserve">Остале терапије обогаћивања кисеоника/ом </t>
  </si>
  <si>
    <t>92513-39</t>
  </si>
  <si>
    <t>Инфилтрација локалног анестетика, АСА 39</t>
  </si>
  <si>
    <t>96076-00</t>
  </si>
  <si>
    <t>Саветовање или подучавање о одржавању здравља и опоравку</t>
  </si>
  <si>
    <t>96197-09</t>
  </si>
  <si>
    <t>интрамускуларно давање фармаколошког средства, друго и неназначено</t>
  </si>
  <si>
    <t>96199-02</t>
  </si>
  <si>
    <t>Интравенско давање фармаколошког средства, анти-инфективно средство</t>
  </si>
  <si>
    <t>96199-09</t>
  </si>
  <si>
    <t>Интравенско давање фармаколошког средства, друго и некласификовано фармаколошко средство</t>
  </si>
  <si>
    <t>96200-01</t>
  </si>
  <si>
    <t>Субкутано давање фармаколошког средства, тромболитичко средство</t>
  </si>
  <si>
    <t>30061-02</t>
  </si>
  <si>
    <t>Уклањање површинског страног тела са рожњаче</t>
  </si>
  <si>
    <t>42650-00</t>
  </si>
  <si>
    <t>Дебридман (абразија) епитела рожњаче</t>
  </si>
  <si>
    <t>30061-03</t>
  </si>
  <si>
    <t>Уклањање површинског страног тела са беоњаче</t>
  </si>
  <si>
    <t>42644-05</t>
  </si>
  <si>
    <t>Инцизија беоњаче</t>
  </si>
  <si>
    <t>90084-00</t>
  </si>
  <si>
    <t>Инцизија очног капка</t>
  </si>
  <si>
    <t>90086-00</t>
  </si>
  <si>
    <t>Остале процедуре на очном капку</t>
  </si>
  <si>
    <t>42614-01</t>
  </si>
  <si>
    <t>Сондирање лакрималних пролаза, једнострано</t>
  </si>
  <si>
    <t>42615-01</t>
  </si>
  <si>
    <t>Сондирање лакрималних пролаза, двострано</t>
  </si>
  <si>
    <t>90088-00</t>
  </si>
  <si>
    <t>Остале процедуре на лакрималном систему</t>
  </si>
  <si>
    <t>42824-01</t>
  </si>
  <si>
    <t>Субкоњунктивна примена лека</t>
  </si>
  <si>
    <t>30061-04</t>
  </si>
  <si>
    <t>Уклањање површинског страног тела са коњуктиве</t>
  </si>
  <si>
    <t>90089-00</t>
  </si>
  <si>
    <t>Остале процедуре на коњунктиви</t>
  </si>
  <si>
    <t>Остале услуге - Интерна медицина у сек. и терц. зз</t>
  </si>
  <si>
    <t>11506-00</t>
  </si>
  <si>
    <t>Остала мерења респираторне функције</t>
  </si>
  <si>
    <t>11700-00</t>
  </si>
  <si>
    <t>Остале електрокардиографије (ЕКГ)</t>
  </si>
  <si>
    <t>11709-00</t>
  </si>
  <si>
    <t xml:space="preserve">Холтер амбулантно континуирано ЕКГ снимање </t>
  </si>
  <si>
    <t>11713-00</t>
  </si>
  <si>
    <t>Снимање просечног сигнала ЕКГ-а</t>
  </si>
  <si>
    <t>Епидемиолошка анкета</t>
  </si>
  <si>
    <t xml:space="preserve">Антропометријска мерења код испитивања ухрањености појединца: </t>
  </si>
  <si>
    <t>55113-00</t>
  </si>
  <si>
    <t>М-приказ и дводимензионални ултразвучни преглед срца у реалном времену</t>
  </si>
  <si>
    <t>81849-01</t>
  </si>
  <si>
    <t>81858-19</t>
  </si>
  <si>
    <t>Тест оралног оптерећења глукозом (ОГТТ тест)</t>
  </si>
  <si>
    <t>92043-00</t>
  </si>
  <si>
    <t>Примена лека за респираторни систем помоћу небулизатора</t>
  </si>
  <si>
    <t>95550-14</t>
  </si>
  <si>
    <t>Удружене здравствене процедуре, едукација о дијабетесу</t>
  </si>
  <si>
    <t>96157-00</t>
  </si>
  <si>
    <t>Дренажа респираторног система без инцизије</t>
  </si>
  <si>
    <t>96171-00</t>
  </si>
  <si>
    <t>Пратња или транспорт клијента</t>
  </si>
  <si>
    <t>96197-01</t>
  </si>
  <si>
    <t>Интрамускуларно давање фармаколошког средства, тромболитичко средство</t>
  </si>
  <si>
    <t>96197-02</t>
  </si>
  <si>
    <t>Интрамускуларно давање фармаколошког средства, анти-инфективно средство</t>
  </si>
  <si>
    <t>96197-03</t>
  </si>
  <si>
    <t>Интрамускуларно давање фармаколошког средства, стероид</t>
  </si>
  <si>
    <t>Интрамускуларно давање фармаколошког средства, друго и неназначено фармаколошко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</si>
  <si>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</si>
  <si>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</si>
  <si>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</si>
  <si>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</si>
  <si>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</si>
  <si>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фармаколошког средства, електролит</t>
  </si>
  <si>
    <t>96067-00</t>
  </si>
  <si>
    <t>Саветовање или подучавање о исхрани/дневном уносу хране</t>
  </si>
  <si>
    <t>96138-00</t>
  </si>
  <si>
    <t xml:space="preserve">Вежбе дисања у лечењу болести респираторног система </t>
  </si>
  <si>
    <t>96200-06</t>
  </si>
  <si>
    <t>Субкутано давање фармаколошког средства, инсулин</t>
  </si>
  <si>
    <t>96203-02</t>
  </si>
  <si>
    <t>Орално давање фармаколошког средства, анти инфективно средство</t>
  </si>
  <si>
    <t>96203-03</t>
  </si>
  <si>
    <t>Орално давање фармаколошког средства, остало</t>
  </si>
  <si>
    <t>96203-09</t>
  </si>
  <si>
    <t>Орално давање фармаколошког средства,  стероид</t>
  </si>
  <si>
    <t>Укупно–Остале услуге - Интерна медицина у сек. и терц. зз</t>
  </si>
  <si>
    <r>
      <t xml:space="preserve">Рендген дијагностика </t>
    </r>
    <r>
      <rPr>
        <sz val="10"/>
        <color rgb="FFFF0000"/>
        <rFont val="Arial"/>
        <family val="2"/>
        <charset val="238"/>
      </rPr>
      <t>(1 апарат 1 смена)</t>
    </r>
  </si>
  <si>
    <t>57903-00</t>
  </si>
  <si>
    <t>Радиографско снимање параназалног синуса</t>
  </si>
  <si>
    <t>58100-00</t>
  </si>
  <si>
    <t>Радиографско снимање цервикалног дела кичме</t>
  </si>
  <si>
    <t>58500-00</t>
  </si>
  <si>
    <t>Радиографско снимање грудног коша</t>
  </si>
  <si>
    <t>57715-00</t>
  </si>
  <si>
    <t>Радиографско снимање пелвиса</t>
  </si>
  <si>
    <t>58106-00</t>
  </si>
  <si>
    <t>Радиографско снимање лумбалносакралног дела кичме</t>
  </si>
  <si>
    <t>58900-00</t>
  </si>
  <si>
    <t>Радиографско снимање абдомена</t>
  </si>
  <si>
    <t>58700-00</t>
  </si>
  <si>
    <t>Радиографско снимање уринарног система</t>
  </si>
  <si>
    <r>
      <t xml:space="preserve">Ултразвучна дијагностика </t>
    </r>
    <r>
      <rPr>
        <sz val="10"/>
        <color rgb="FFFF0000"/>
        <rFont val="Arial"/>
        <family val="2"/>
        <charset val="238"/>
      </rPr>
      <t>(1 апарат 1 смена)</t>
    </r>
  </si>
  <si>
    <t>55036-00</t>
  </si>
  <si>
    <t xml:space="preserve">Ултразвучни преглед абдомена </t>
  </si>
  <si>
    <t>55038-00</t>
  </si>
  <si>
    <t xml:space="preserve">Ултразвучни преглед уринарног система </t>
  </si>
  <si>
    <t>55084-00</t>
  </si>
  <si>
    <t>Ултразвучни преглед бешике</t>
  </si>
  <si>
    <t>90908-00</t>
  </si>
  <si>
    <t>Ултразвучни преглед осталих области</t>
  </si>
  <si>
    <t>55032-00</t>
  </si>
  <si>
    <t>Ултразвучни преглед врата</t>
  </si>
  <si>
    <t>55731-00</t>
  </si>
  <si>
    <t>Ултразвучни преглед женског пелвиса</t>
  </si>
  <si>
    <t>Заједничке лабораторијске услуге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</si>
  <si>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</si>
  <si>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</si>
  <si>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</si>
  <si>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</si>
  <si>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</si>
  <si>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</si>
  <si>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L000042</t>
  </si>
  <si>
    <t>Пријем, контрола квалитета узорка и припрема узорка за лабораторијска испитивања*</t>
  </si>
  <si>
    <t>А. Биохемијске, хематолошке и анализе урина укупно</t>
  </si>
  <si>
    <t>L000349</t>
  </si>
  <si>
    <t>Глукоза у капиларној крви - POCT методом</t>
  </si>
  <si>
    <t>L000331</t>
  </si>
  <si>
    <t>Глукоза толеранс тест (тест оптерећења глукозом, ГТТ-орални) - глукоза у крви</t>
  </si>
  <si>
    <t>L001057</t>
  </si>
  <si>
    <t xml:space="preserve">Аланин аминотрансфераза (АЛТ) у серуму - спектрофотометрија </t>
  </si>
  <si>
    <t>L001198</t>
  </si>
  <si>
    <t>Алфа-амилаза у серуму - спектрофотометрија</t>
  </si>
  <si>
    <t>L001255</t>
  </si>
  <si>
    <t xml:space="preserve">Алкална фосфатаза (АЛП) у серуму -спектрофотометријом </t>
  </si>
  <si>
    <t>L001651</t>
  </si>
  <si>
    <t xml:space="preserve">Аспартат аминотрансфераза (АСТ) у серуму - спектрофотометријом </t>
  </si>
  <si>
    <t>L001891</t>
  </si>
  <si>
    <t xml:space="preserve">Билирубин (директан) у серуму - спектрофотометријом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</si>
  <si>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</si>
  <si>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</si>
  <si>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</si>
  <si>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</si>
  <si>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L002543</t>
  </si>
  <si>
    <t>Гама -глутамил трансфераза (гама - ГТ) у серуму-спетрофотометријом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</si>
  <si>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</si>
  <si>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</si>
  <si>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</si>
  <si>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</si>
  <si>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L002816</t>
  </si>
  <si>
    <t xml:space="preserve">Холестерол (укупан) у серуму - спектрофотометријом </t>
  </si>
  <si>
    <t>L002857</t>
  </si>
  <si>
    <t xml:space="preserve">Холестерол, ХДЛ - у серуму - спектрофотометрија </t>
  </si>
  <si>
    <t>L002873</t>
  </si>
  <si>
    <t>Холестерол, ЛДЛ - у серуму - израчунавањем</t>
  </si>
  <si>
    <t>L004317</t>
  </si>
  <si>
    <t xml:space="preserve">Креатинин у серуму-спектрофотометријом </t>
  </si>
  <si>
    <t>L004416</t>
  </si>
  <si>
    <t>Лактат дехидрогеназа (ЛДХ) у серуму - спектрофотометрија</t>
  </si>
  <si>
    <t>L000414</t>
  </si>
  <si>
    <t>Хемоглобин А1ц (гликозилирани хемоглобин, ХбА1ц) у крви</t>
  </si>
  <si>
    <t>L004812</t>
  </si>
  <si>
    <t xml:space="preserve">Мокраћна киселина у серуму - спектрофотометрија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</si>
  <si>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</si>
  <si>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</si>
  <si>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</si>
  <si>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</si>
  <si>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</si>
  <si>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</si>
  <si>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</si>
  <si>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</si>
  <si>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</si>
  <si>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</si>
  <si>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L014084</t>
  </si>
  <si>
    <t xml:space="preserve">Крвна слика (Хб, Ер, Хцт, Ле, Тр, Леф) </t>
  </si>
  <si>
    <t>L014118</t>
  </si>
  <si>
    <t xml:space="preserve">Леукоцитарна формула (ЛеФ) - ручно </t>
  </si>
  <si>
    <t>L014159</t>
  </si>
  <si>
    <t xml:space="preserve">Одређивање броја леукоцита (Ле) у крви </t>
  </si>
  <si>
    <t>L014738</t>
  </si>
  <si>
    <t xml:space="preserve">Фибриноген у плазми - спектрофотометријски </t>
  </si>
  <si>
    <t>L014183</t>
  </si>
  <si>
    <t xml:space="preserve">Одређивање броја тромбоцита (Тр) у крви </t>
  </si>
  <si>
    <t>L014209</t>
  </si>
  <si>
    <t xml:space="preserve">Седиментација еритроцита (СЕ) </t>
  </si>
  <si>
    <t>L014720</t>
  </si>
  <si>
    <t xml:space="preserve">Фибриноген у плазми </t>
  </si>
  <si>
    <t>L015271</t>
  </si>
  <si>
    <t xml:space="preserve">Време крварења (Дуке) </t>
  </si>
  <si>
    <t xml:space="preserve">  L008912</t>
  </si>
  <si>
    <t>Aлфа амилаза у урину</t>
  </si>
  <si>
    <t>L008979</t>
  </si>
  <si>
    <t xml:space="preserve">Целокупни преглед урина - ручно </t>
  </si>
  <si>
    <t>L009456</t>
  </si>
  <si>
    <t xml:space="preserve">Протеини у урину - сулфосалицилном киселином </t>
  </si>
  <si>
    <t>L009472</t>
  </si>
  <si>
    <t xml:space="preserve">Седимент урина </t>
  </si>
  <si>
    <t>L009035</t>
  </si>
  <si>
    <t>Глукоза у урину</t>
  </si>
  <si>
    <t>L009639</t>
  </si>
  <si>
    <t>Албумин (микроалбуминурија) у дневном урину</t>
  </si>
  <si>
    <t>БРОЈ СВИХ ЛАБОРАТОРИЈСКИХ АНАЛИЗА</t>
  </si>
  <si>
    <t>BD0300</t>
  </si>
  <si>
    <t>БО дан</t>
  </si>
  <si>
    <t xml:space="preserve"> L008912</t>
  </si>
  <si>
    <t>Завод за здравствену заштиту студената Београд</t>
  </si>
  <si>
    <t xml:space="preserve">Извршење и План се односе на примарну, секундарну и стоматолошку здравствену заштиту укупно.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</si>
</sst>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)@"/>
    <numFmt numFmtId="165" formatCode="0;0;;@"/>
    <numFmt numFmtId="166" formatCode="0.0"/>
    <numFmt numFmtId="167" formatCode="000000"/>
  </numFmts>
  <fonts count="94">
    <font>
      <sz val="10"/>
      <name val="HelveticaPlain"/>
      <charset val="134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0"/>
      <name val="Arial"/>
      <family val="2"/>
    </font>
    <font>
      <b/>
      <sz val="11"/>
      <name val="Cambria"/>
      <family val="1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u/>
      <sz val="10"/>
      <color indexed="12"/>
      <name val="HelveticaPlain"/>
      <charset val="134"/>
    </font>
    <font>
      <sz val="9"/>
      <name val="Arial"/>
      <family val="2"/>
    </font>
    <font>
      <sz val="8"/>
      <name val="CHelvPlain"/>
      <charset val="134"/>
    </font>
    <font>
      <sz val="10"/>
      <name val="CHelvPlain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HelveticaPlain"/>
      <charset val="134"/>
    </font>
    <font>
      <sz val="10"/>
      <name val="Cambria"/>
      <family val="1"/>
    </font>
    <font>
      <b/>
      <sz val="10"/>
      <name val="HelveticaPlain"/>
      <charset val="238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 tint="0.14993743705557422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8"/>
      <color theme="1" tint="0.14996795556505021"/>
      <name val="Calibri"/>
      <family val="1"/>
      <scheme val="minor"/>
    </font>
    <font>
      <b/>
      <sz val="9"/>
      <color indexed="57"/>
      <name val="Cambria"/>
      <family val="1"/>
    </font>
    <font>
      <sz val="8"/>
      <name val="Calibri"/>
      <family val="1"/>
      <scheme val="minor"/>
    </font>
    <font>
      <sz val="9"/>
      <name val="Cambria"/>
      <family val="1"/>
    </font>
    <font>
      <sz val="10"/>
      <name val="HelveticaPlain"/>
    </font>
    <font>
      <b/>
      <sz val="11"/>
      <name val="Cambria"/>
      <family val="1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Times New Roman"/>
      <family val="1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b/>
      <sz val="9"/>
      <name val="Cambria"/>
      <family val="1"/>
      <charset val="238"/>
    </font>
    <font>
      <sz val="9"/>
      <name val="Cambria"/>
      <family val="1"/>
      <charset val="238"/>
    </font>
    <font>
      <b/>
      <sz val="11"/>
      <name val="Cambria"/>
      <family val="1"/>
      <charset val="238"/>
    </font>
    <font>
      <sz val="12"/>
      <name val="Times New Roman"/>
      <family val="1"/>
      <charset val="238"/>
    </font>
    <font>
      <sz val="8"/>
      <name val="Verdana"/>
      <family val="2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Cambria"/>
      <family val="1"/>
    </font>
    <font>
      <sz val="8"/>
      <color indexed="8"/>
      <name val="Arial"/>
      <family val="2"/>
    </font>
    <font>
      <sz val="10"/>
      <name val="Cambria"/>
      <family val="1"/>
      <scheme val="major"/>
    </font>
    <font>
      <sz val="9"/>
      <name val="Cambria"/>
      <family val="1"/>
      <scheme val="major"/>
    </font>
    <font>
      <b/>
      <sz val="9"/>
      <name val="Times New Roman"/>
      <family val="1"/>
      <charset val="238"/>
    </font>
    <font>
      <b/>
      <sz val="8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</fills>
  <borders count="114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1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9" fillId="0" borderId="62">
      <alignment horizontal="left" vertical="center" wrapText="1"/>
      <protection locked="0"/>
    </xf>
    <xf numFmtId="0" fontId="40" fillId="0" borderId="0"/>
    <xf numFmtId="0" fontId="26" fillId="0" borderId="53" applyNumberFormat="0" applyFill="0" applyAlignment="0" applyProtection="0"/>
    <xf numFmtId="0" fontId="40" fillId="0" borderId="0"/>
    <xf numFmtId="0" fontId="6" fillId="0" borderId="0"/>
    <xf numFmtId="0" fontId="37" fillId="0" borderId="0">
      <alignment horizontal="left" vertical="center" indent="1"/>
    </xf>
    <xf numFmtId="0" fontId="38" fillId="0" borderId="0"/>
    <xf numFmtId="0" fontId="41" fillId="11" borderId="62">
      <alignment vertical="center"/>
    </xf>
    <xf numFmtId="0" fontId="11" fillId="0" borderId="0"/>
    <xf numFmtId="0" fontId="6" fillId="0" borderId="0"/>
    <xf numFmtId="0" fontId="6" fillId="0" borderId="0"/>
    <xf numFmtId="0" fontId="40" fillId="0" borderId="0"/>
    <xf numFmtId="0" fontId="47" fillId="12" borderId="62">
      <alignment vertical="center"/>
    </xf>
    <xf numFmtId="0" fontId="49" fillId="0" borderId="62">
      <alignment horizontal="left" vertical="center" wrapText="1"/>
      <protection locked="0"/>
    </xf>
    <xf numFmtId="0" fontId="51" fillId="0" borderId="0"/>
    <xf numFmtId="0" fontId="51" fillId="0" borderId="0"/>
    <xf numFmtId="0" fontId="55" fillId="0" borderId="0"/>
  </cellStyleXfs>
  <cellXfs count="822">
    <xf numFmtId="0" fontId="0" fillId="0" borderId="0" xfId="0"/>
    <xf numFmtId="164" fontId="1" fillId="2" borderId="1" xfId="11" applyNumberFormat="1" applyFont="1" applyFill="1" applyBorder="1">
      <alignment vertical="center"/>
    </xf>
    <xf numFmtId="164" fontId="1" fillId="2" borderId="2" xfId="11" applyNumberFormat="1" applyFont="1" applyFill="1" applyBorder="1" applyAlignment="1">
      <alignment horizontal="right" vertical="center"/>
    </xf>
    <xf numFmtId="165" fontId="2" fillId="0" borderId="1" xfId="4" applyNumberFormat="1" applyFont="1" applyBorder="1" applyAlignment="1" applyProtection="1">
      <alignment horizontal="left" vertical="center" indent="1"/>
    </xf>
    <xf numFmtId="165" fontId="2" fillId="0" borderId="3" xfId="4" applyNumberFormat="1" applyFont="1" applyBorder="1" applyAlignment="1" applyProtection="1">
      <alignment horizontal="left" vertical="center" indent="1"/>
    </xf>
    <xf numFmtId="165" fontId="2" fillId="0" borderId="2" xfId="4" applyNumberFormat="1" applyFont="1" applyBorder="1" applyAlignment="1" applyProtection="1">
      <alignment horizontal="left" vertical="center" indent="1"/>
    </xf>
    <xf numFmtId="0" fontId="3" fillId="0" borderId="0" xfId="0" applyFont="1" applyAlignment="1">
      <alignment vertical="center"/>
    </xf>
    <xf numFmtId="165" fontId="4" fillId="0" borderId="1" xfId="4" applyNumberFormat="1" applyFont="1" applyBorder="1" applyAlignment="1" applyProtection="1">
      <alignment horizontal="left" vertical="center"/>
    </xf>
    <xf numFmtId="165" fontId="4" fillId="0" borderId="3" xfId="4" applyNumberFormat="1" applyFont="1" applyBorder="1" applyAlignment="1" applyProtection="1">
      <alignment horizontal="left" vertical="center"/>
    </xf>
    <xf numFmtId="165" fontId="4" fillId="0" borderId="2" xfId="4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6" fillId="0" borderId="0" xfId="8" applyAlignment="1">
      <alignment horizontal="left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4" fillId="0" borderId="0" xfId="10" applyFont="1"/>
    <xf numFmtId="0" fontId="15" fillId="0" borderId="0" xfId="0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6" fillId="3" borderId="0" xfId="1" applyFont="1" applyFill="1" applyAlignment="1" applyProtection="1"/>
    <xf numFmtId="0" fontId="6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22" fillId="5" borderId="33" xfId="11" applyNumberFormat="1" applyFont="1" applyFill="1" applyBorder="1">
      <alignment vertical="center"/>
    </xf>
    <xf numFmtId="164" fontId="22" fillId="5" borderId="34" xfId="11" applyNumberFormat="1" applyFont="1" applyFill="1" applyBorder="1" applyAlignment="1">
      <alignment horizontal="right" vertical="center"/>
    </xf>
    <xf numFmtId="165" fontId="23" fillId="0" borderId="33" xfId="4" applyNumberFormat="1" applyFont="1" applyBorder="1" applyAlignment="1" applyProtection="1">
      <alignment horizontal="left" vertical="center" indent="1"/>
    </xf>
    <xf numFmtId="165" fontId="23" fillId="0" borderId="35" xfId="4" applyNumberFormat="1" applyFont="1" applyBorder="1" applyAlignment="1" applyProtection="1">
      <alignment horizontal="left" vertical="center" indent="1"/>
    </xf>
    <xf numFmtId="165" fontId="23" fillId="0" borderId="34" xfId="4" applyNumberFormat="1" applyFont="1" applyBorder="1" applyAlignment="1" applyProtection="1">
      <alignment horizontal="left" vertical="center" indent="1"/>
    </xf>
    <xf numFmtId="165" fontId="24" fillId="0" borderId="33" xfId="4" applyNumberFormat="1" applyFont="1" applyBorder="1" applyAlignment="1" applyProtection="1">
      <alignment horizontal="left" vertical="center"/>
    </xf>
    <xf numFmtId="165" fontId="24" fillId="0" borderId="35" xfId="4" applyNumberFormat="1" applyFont="1" applyBorder="1" applyAlignment="1" applyProtection="1">
      <alignment horizontal="left" vertical="center"/>
    </xf>
    <xf numFmtId="165" fontId="24" fillId="0" borderId="34" xfId="4" applyNumberFormat="1" applyFont="1" applyBorder="1" applyAlignment="1" applyProtection="1">
      <alignment horizontal="left" vertical="center"/>
    </xf>
    <xf numFmtId="0" fontId="25" fillId="6" borderId="11" xfId="8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centerContinuous" vertical="center"/>
    </xf>
    <xf numFmtId="0" fontId="6" fillId="0" borderId="39" xfId="0" applyFont="1" applyBorder="1" applyAlignment="1">
      <alignment horizontal="centerContinuous" vertical="center"/>
    </xf>
    <xf numFmtId="0" fontId="6" fillId="0" borderId="39" xfId="0" applyFont="1" applyBorder="1" applyAlignment="1">
      <alignment vertical="center"/>
    </xf>
    <xf numFmtId="0" fontId="6" fillId="3" borderId="12" xfId="0" applyFont="1" applyFill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39" xfId="0" applyFont="1" applyBorder="1" applyAlignment="1">
      <alignment vertical="center" wrapText="1"/>
    </xf>
    <xf numFmtId="0" fontId="6" fillId="0" borderId="41" xfId="0" applyFont="1" applyBorder="1" applyAlignment="1">
      <alignment horizontal="centerContinuous" vertical="center"/>
    </xf>
    <xf numFmtId="0" fontId="6" fillId="0" borderId="41" xfId="0" applyFont="1" applyBorder="1" applyAlignment="1">
      <alignment vertical="center"/>
    </xf>
    <xf numFmtId="0" fontId="17" fillId="0" borderId="11" xfId="0" applyFont="1" applyBorder="1" applyAlignment="1">
      <alignment horizontal="centerContinuous" vertical="center"/>
    </xf>
    <xf numFmtId="0" fontId="6" fillId="3" borderId="11" xfId="0" applyFont="1" applyFill="1" applyBorder="1" applyAlignment="1">
      <alignment horizontal="center" vertical="center"/>
    </xf>
    <xf numFmtId="165" fontId="2" fillId="0" borderId="47" xfId="4" applyNumberFormat="1" applyFont="1" applyBorder="1" applyAlignment="1" applyProtection="1">
      <alignment horizontal="left" vertical="center" indent="1"/>
    </xf>
    <xf numFmtId="165" fontId="2" fillId="0" borderId="48" xfId="4" applyNumberFormat="1" applyFont="1" applyBorder="1" applyAlignment="1" applyProtection="1">
      <alignment horizontal="left" vertical="center" indent="1"/>
    </xf>
    <xf numFmtId="165" fontId="2" fillId="0" borderId="49" xfId="4" applyNumberFormat="1" applyFont="1" applyBorder="1" applyAlignment="1" applyProtection="1">
      <alignment horizontal="left" vertical="center" indent="1"/>
    </xf>
    <xf numFmtId="165" fontId="4" fillId="0" borderId="48" xfId="4" applyNumberFormat="1" applyFont="1" applyBorder="1" applyAlignment="1" applyProtection="1">
      <alignment horizontal="left" vertical="center"/>
    </xf>
    <xf numFmtId="0" fontId="0" fillId="0" borderId="50" xfId="0" applyBorder="1"/>
    <xf numFmtId="0" fontId="8" fillId="0" borderId="50" xfId="0" applyFont="1" applyBorder="1" applyAlignment="1">
      <alignment horizontal="right"/>
    </xf>
    <xf numFmtId="0" fontId="8" fillId="0" borderId="51" xfId="0" applyFont="1" applyBorder="1" applyAlignment="1">
      <alignment horizontal="right"/>
    </xf>
    <xf numFmtId="0" fontId="26" fillId="0" borderId="52" xfId="6" applyBorder="1"/>
    <xf numFmtId="0" fontId="26" fillId="0" borderId="52" xfId="6" applyBorder="1" applyAlignment="1">
      <alignment vertical="center" wrapText="1"/>
    </xf>
    <xf numFmtId="0" fontId="26" fillId="4" borderId="52" xfId="6" applyFill="1" applyBorder="1" applyAlignment="1">
      <alignment vertical="center" wrapText="1"/>
    </xf>
    <xf numFmtId="0" fontId="26" fillId="0" borderId="53" xfId="6"/>
    <xf numFmtId="0" fontId="26" fillId="0" borderId="53" xfId="6" applyAlignment="1">
      <alignment wrapText="1"/>
    </xf>
    <xf numFmtId="3" fontId="26" fillId="0" borderId="53" xfId="6" applyNumberFormat="1"/>
    <xf numFmtId="0" fontId="27" fillId="3" borderId="54" xfId="1" applyFill="1" applyBorder="1" applyAlignment="1" applyProtection="1"/>
    <xf numFmtId="0" fontId="28" fillId="4" borderId="54" xfId="0" applyFont="1" applyFill="1" applyBorder="1"/>
    <xf numFmtId="0" fontId="28" fillId="0" borderId="0" xfId="0" applyFont="1"/>
    <xf numFmtId="0" fontId="28" fillId="0" borderId="55" xfId="0" applyFont="1" applyBorder="1"/>
    <xf numFmtId="0" fontId="28" fillId="4" borderId="55" xfId="0" applyFont="1" applyFill="1" applyBorder="1"/>
    <xf numFmtId="0" fontId="0" fillId="0" borderId="55" xfId="0" applyBorder="1"/>
    <xf numFmtId="0" fontId="0" fillId="4" borderId="54" xfId="0" applyFill="1" applyBorder="1"/>
    <xf numFmtId="0" fontId="0" fillId="4" borderId="55" xfId="0" applyFill="1" applyBorder="1"/>
    <xf numFmtId="0" fontId="29" fillId="4" borderId="56" xfId="0" applyFont="1" applyFill="1" applyBorder="1" applyAlignment="1">
      <alignment horizontal="left" vertical="center" wrapText="1"/>
    </xf>
    <xf numFmtId="0" fontId="29" fillId="4" borderId="57" xfId="0" applyFont="1" applyFill="1" applyBorder="1" applyAlignment="1">
      <alignment horizontal="left" vertical="center" wrapText="1"/>
    </xf>
    <xf numFmtId="0" fontId="0" fillId="0" borderId="58" xfId="0" applyBorder="1"/>
    <xf numFmtId="0" fontId="0" fillId="4" borderId="59" xfId="0" applyFill="1" applyBorder="1"/>
    <xf numFmtId="0" fontId="0" fillId="4" borderId="60" xfId="0" applyFill="1" applyBorder="1"/>
    <xf numFmtId="0" fontId="26" fillId="0" borderId="57" xfId="6" applyBorder="1"/>
    <xf numFmtId="0" fontId="8" fillId="0" borderId="0" xfId="2" applyFont="1"/>
    <xf numFmtId="0" fontId="8" fillId="0" borderId="0" xfId="8" applyFont="1"/>
    <xf numFmtId="0" fontId="30" fillId="0" borderId="0" xfId="8" applyFont="1"/>
    <xf numFmtId="49" fontId="6" fillId="0" borderId="0" xfId="8" applyNumberFormat="1"/>
    <xf numFmtId="0" fontId="8" fillId="0" borderId="0" xfId="8" applyFont="1" applyAlignment="1">
      <alignment horizontal="right"/>
    </xf>
    <xf numFmtId="0" fontId="6" fillId="0" borderId="0" xfId="8"/>
    <xf numFmtId="0" fontId="17" fillId="0" borderId="11" xfId="8" applyFont="1" applyBorder="1" applyAlignment="1">
      <alignment vertical="center" wrapText="1"/>
    </xf>
    <xf numFmtId="0" fontId="31" fillId="9" borderId="11" xfId="14" applyFont="1" applyFill="1" applyBorder="1" applyAlignment="1">
      <alignment horizontal="right"/>
    </xf>
    <xf numFmtId="0" fontId="10" fillId="3" borderId="11" xfId="14" applyFont="1" applyFill="1" applyBorder="1" applyAlignment="1">
      <alignment horizontal="center" vertical="center" wrapText="1"/>
    </xf>
    <xf numFmtId="0" fontId="17" fillId="0" borderId="11" xfId="8" applyFont="1" applyBorder="1" applyProtection="1">
      <protection locked="0"/>
    </xf>
    <xf numFmtId="0" fontId="17" fillId="0" borderId="11" xfId="14" applyFont="1" applyBorder="1" applyAlignment="1" applyProtection="1">
      <alignment horizontal="right"/>
      <protection locked="0"/>
    </xf>
    <xf numFmtId="0" fontId="17" fillId="10" borderId="11" xfId="14" applyFont="1" applyFill="1" applyBorder="1" applyAlignment="1">
      <alignment horizontal="right"/>
    </xf>
    <xf numFmtId="0" fontId="17" fillId="0" borderId="11" xfId="14" applyFont="1" applyBorder="1" applyProtection="1">
      <protection locked="0"/>
    </xf>
    <xf numFmtId="0" fontId="17" fillId="0" borderId="11" xfId="14" applyFont="1" applyBorder="1" applyAlignment="1" applyProtection="1">
      <alignment wrapText="1"/>
      <protection locked="0"/>
    </xf>
    <xf numFmtId="0" fontId="17" fillId="0" borderId="11" xfId="2" applyFont="1" applyBorder="1" applyProtection="1">
      <protection locked="0"/>
    </xf>
    <xf numFmtId="0" fontId="31" fillId="9" borderId="11" xfId="2" applyFont="1" applyFill="1" applyBorder="1" applyAlignment="1">
      <alignment horizontal="right" vertical="center"/>
    </xf>
    <xf numFmtId="0" fontId="31" fillId="10" borderId="11" xfId="14" applyFont="1" applyFill="1" applyBorder="1" applyAlignment="1">
      <alignment horizontal="right"/>
    </xf>
    <xf numFmtId="0" fontId="6" fillId="0" borderId="0" xfId="3" applyAlignment="1">
      <alignment horizontal="right"/>
    </xf>
    <xf numFmtId="0" fontId="30" fillId="0" borderId="0" xfId="8" applyFont="1" applyAlignment="1">
      <alignment horizontal="center" vertical="center" wrapText="1"/>
    </xf>
    <xf numFmtId="3" fontId="30" fillId="0" borderId="0" xfId="8" applyNumberFormat="1" applyFont="1" applyAlignment="1">
      <alignment horizontal="center" vertical="center" wrapText="1"/>
    </xf>
    <xf numFmtId="0" fontId="32" fillId="0" borderId="0" xfId="8" applyFont="1"/>
    <xf numFmtId="0" fontId="10" fillId="3" borderId="11" xfId="0" applyFont="1" applyFill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7" fillId="3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>
      <alignment horizontal="left" wrapText="1"/>
    </xf>
    <xf numFmtId="0" fontId="17" fillId="9" borderId="1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vertical="center" wrapText="1"/>
    </xf>
    <xf numFmtId="0" fontId="30" fillId="0" borderId="0" xfId="8" applyFont="1" applyAlignment="1">
      <alignment horizontal="left"/>
    </xf>
    <xf numFmtId="0" fontId="10" fillId="2" borderId="11" xfId="0" applyFont="1" applyFill="1" applyBorder="1" applyAlignment="1">
      <alignment horizontal="center" vertical="center" textRotation="90" wrapText="1"/>
    </xf>
    <xf numFmtId="3" fontId="10" fillId="3" borderId="11" xfId="0" applyNumberFormat="1" applyFont="1" applyFill="1" applyBorder="1" applyAlignment="1">
      <alignment horizontal="center" vertical="center" textRotation="90" wrapText="1"/>
    </xf>
    <xf numFmtId="0" fontId="17" fillId="10" borderId="11" xfId="0" applyFont="1" applyFill="1" applyBorder="1" applyAlignment="1">
      <alignment horizontal="center" vertical="center" wrapText="1"/>
    </xf>
    <xf numFmtId="3" fontId="17" fillId="10" borderId="11" xfId="0" applyNumberFormat="1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center" wrapText="1"/>
      <protection locked="0"/>
    </xf>
    <xf numFmtId="3" fontId="10" fillId="3" borderId="11" xfId="8" applyNumberFormat="1" applyFont="1" applyFill="1" applyBorder="1" applyAlignment="1">
      <alignment horizontal="center" vertical="center" textRotation="90" wrapText="1"/>
    </xf>
    <xf numFmtId="3" fontId="17" fillId="0" borderId="11" xfId="8" applyNumberFormat="1" applyFont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center"/>
      <protection locked="0"/>
    </xf>
    <xf numFmtId="0" fontId="17" fillId="9" borderId="11" xfId="8" applyFont="1" applyFill="1" applyBorder="1" applyAlignment="1">
      <alignment horizontal="center" vertical="center" wrapText="1"/>
    </xf>
    <xf numFmtId="0" fontId="17" fillId="0" borderId="0" xfId="8" applyFont="1"/>
    <xf numFmtId="0" fontId="8" fillId="0" borderId="0" xfId="8" applyFont="1" applyAlignment="1">
      <alignment horizontal="center" vertical="center" wrapText="1"/>
    </xf>
    <xf numFmtId="0" fontId="33" fillId="0" borderId="0" xfId="8" applyFont="1"/>
    <xf numFmtId="0" fontId="8" fillId="0" borderId="0" xfId="8" applyFont="1" applyAlignment="1">
      <alignment wrapText="1"/>
    </xf>
    <xf numFmtId="0" fontId="8" fillId="0" borderId="0" xfId="8" applyFont="1" applyAlignment="1">
      <alignment horizontal="center" wrapText="1"/>
    </xf>
    <xf numFmtId="0" fontId="17" fillId="3" borderId="11" xfId="8" applyFont="1" applyFill="1" applyBorder="1" applyAlignment="1">
      <alignment horizontal="center" vertical="center" textRotation="90" wrapText="1"/>
    </xf>
    <xf numFmtId="0" fontId="17" fillId="0" borderId="11" xfId="8" applyFont="1" applyBorder="1" applyAlignment="1">
      <alignment horizontal="center" vertical="center" textRotation="90" wrapText="1"/>
    </xf>
    <xf numFmtId="0" fontId="17" fillId="0" borderId="11" xfId="8" applyFont="1" applyBorder="1" applyAlignment="1" applyProtection="1">
      <alignment horizontal="center" vertical="center" wrapText="1"/>
      <protection locked="0"/>
    </xf>
    <xf numFmtId="0" fontId="17" fillId="3" borderId="11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left"/>
    </xf>
    <xf numFmtId="0" fontId="10" fillId="0" borderId="0" xfId="8" applyFont="1" applyAlignment="1">
      <alignment wrapText="1"/>
    </xf>
    <xf numFmtId="0" fontId="10" fillId="0" borderId="0" xfId="8" applyFont="1" applyAlignment="1">
      <alignment horizontal="left" wrapText="1"/>
    </xf>
    <xf numFmtId="3" fontId="30" fillId="0" borderId="0" xfId="8" applyNumberFormat="1" applyFont="1"/>
    <xf numFmtId="3" fontId="17" fillId="10" borderId="11" xfId="0" applyNumberFormat="1" applyFont="1" applyFill="1" applyBorder="1" applyAlignment="1">
      <alignment horizontal="center" vertical="center"/>
    </xf>
    <xf numFmtId="0" fontId="17" fillId="0" borderId="11" xfId="8" applyFont="1" applyBorder="1" applyAlignment="1" applyProtection="1">
      <alignment horizontal="center" vertical="center"/>
      <protection locked="0"/>
    </xf>
    <xf numFmtId="3" fontId="32" fillId="0" borderId="0" xfId="8" applyNumberFormat="1" applyFont="1"/>
    <xf numFmtId="0" fontId="21" fillId="0" borderId="0" xfId="8" applyFont="1" applyAlignment="1">
      <alignment horizontal="center"/>
    </xf>
    <xf numFmtId="0" fontId="30" fillId="0" borderId="0" xfId="8" applyFont="1" applyAlignment="1">
      <alignment horizontal="center" vertical="center"/>
    </xf>
    <xf numFmtId="164" fontId="1" fillId="2" borderId="61" xfId="11" applyNumberFormat="1" applyFont="1" applyFill="1" applyBorder="1">
      <alignment vertical="center"/>
    </xf>
    <xf numFmtId="164" fontId="1" fillId="2" borderId="61" xfId="11" applyNumberFormat="1" applyFont="1" applyFill="1" applyBorder="1" applyAlignment="1">
      <alignment horizontal="right" vertical="center"/>
    </xf>
    <xf numFmtId="165" fontId="2" fillId="0" borderId="3" xfId="4" applyNumberFormat="1" applyFont="1" applyBorder="1" applyAlignment="1" applyProtection="1">
      <alignment horizontal="left" vertical="center" wrapText="1" indent="1"/>
    </xf>
    <xf numFmtId="165" fontId="2" fillId="0" borderId="3" xfId="4" applyNumberFormat="1" applyFont="1" applyBorder="1" applyAlignment="1" applyProtection="1">
      <alignment horizontal="right" vertical="center"/>
    </xf>
    <xf numFmtId="3" fontId="10" fillId="0" borderId="11" xfId="0" applyNumberFormat="1" applyFont="1" applyBorder="1" applyAlignment="1">
      <alignment horizontal="center" vertical="center" textRotation="90" wrapText="1"/>
    </xf>
    <xf numFmtId="0" fontId="17" fillId="9" borderId="11" xfId="0" applyFont="1" applyFill="1" applyBorder="1" applyAlignment="1">
      <alignment horizontal="right" vertical="center" wrapText="1"/>
    </xf>
    <xf numFmtId="0" fontId="30" fillId="0" borderId="0" xfId="8" applyFont="1" applyAlignment="1">
      <alignment horizontal="left" vertical="center" wrapText="1"/>
    </xf>
    <xf numFmtId="0" fontId="30" fillId="0" borderId="0" xfId="8" applyFont="1" applyAlignment="1">
      <alignment horizontal="left" wrapText="1"/>
    </xf>
    <xf numFmtId="0" fontId="30" fillId="0" borderId="0" xfId="8" applyFont="1" applyAlignment="1">
      <alignment wrapText="1"/>
    </xf>
    <xf numFmtId="3" fontId="32" fillId="0" borderId="0" xfId="8" applyNumberFormat="1" applyFont="1" applyAlignment="1">
      <alignment horizontal="center" vertical="center" wrapText="1"/>
    </xf>
    <xf numFmtId="3" fontId="30" fillId="0" borderId="0" xfId="8" applyNumberFormat="1" applyFont="1" applyAlignment="1">
      <alignment wrapText="1"/>
    </xf>
    <xf numFmtId="3" fontId="32" fillId="0" borderId="0" xfId="8" applyNumberFormat="1" applyFont="1" applyAlignment="1">
      <alignment wrapText="1"/>
    </xf>
    <xf numFmtId="165" fontId="2" fillId="0" borderId="2" xfId="4" applyNumberFormat="1" applyFont="1" applyBorder="1" applyAlignment="1" applyProtection="1">
      <alignment horizontal="left" vertical="center" wrapText="1" indent="1"/>
    </xf>
    <xf numFmtId="165" fontId="2" fillId="0" borderId="2" xfId="4" applyNumberFormat="1" applyFont="1" applyBorder="1" applyAlignment="1" applyProtection="1">
      <alignment horizontal="right" vertical="center"/>
    </xf>
    <xf numFmtId="0" fontId="36" fillId="0" borderId="0" xfId="0" applyFont="1"/>
    <xf numFmtId="0" fontId="36" fillId="0" borderId="23" xfId="0" applyFont="1" applyBorder="1"/>
    <xf numFmtId="0" fontId="8" fillId="0" borderId="23" xfId="0" applyFont="1" applyBorder="1"/>
    <xf numFmtId="165" fontId="36" fillId="0" borderId="0" xfId="4" applyNumberFormat="1" applyFont="1" applyBorder="1" applyAlignment="1" applyProtection="1">
      <alignment horizontal="left" vertical="center"/>
    </xf>
    <xf numFmtId="165" fontId="4" fillId="0" borderId="0" xfId="4" applyNumberFormat="1" applyFont="1" applyBorder="1" applyAlignment="1" applyProtection="1">
      <alignment horizontal="left" vertical="center"/>
    </xf>
    <xf numFmtId="165" fontId="36" fillId="4" borderId="0" xfId="4" applyNumberFormat="1" applyFont="1" applyFill="1" applyBorder="1" applyAlignment="1" applyProtection="1">
      <alignment horizontal="left" vertical="center"/>
    </xf>
    <xf numFmtId="165" fontId="4" fillId="0" borderId="49" xfId="4" applyNumberFormat="1" applyFont="1" applyBorder="1" applyAlignment="1" applyProtection="1">
      <alignment horizontal="left" vertical="center"/>
    </xf>
    <xf numFmtId="0" fontId="26" fillId="0" borderId="53" xfId="6" applyAlignment="1"/>
    <xf numFmtId="0" fontId="45" fillId="0" borderId="11" xfId="0" applyFont="1" applyBorder="1" applyAlignment="1">
      <alignment horizontal="center" vertical="center" wrapText="1"/>
    </xf>
    <xf numFmtId="0" fontId="46" fillId="0" borderId="0" xfId="0" applyFont="1"/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164" fontId="48" fillId="2" borderId="1" xfId="16" applyNumberFormat="1" applyFont="1" applyFill="1" applyBorder="1">
      <alignment vertical="center"/>
    </xf>
    <xf numFmtId="164" fontId="48" fillId="2" borderId="2" xfId="16" applyNumberFormat="1" applyFont="1" applyFill="1" applyBorder="1" applyAlignment="1">
      <alignment horizontal="right" vertical="center"/>
    </xf>
    <xf numFmtId="165" fontId="50" fillId="0" borderId="1" xfId="17" applyNumberFormat="1" applyFont="1" applyBorder="1" applyAlignment="1" applyProtection="1">
      <alignment horizontal="left" vertical="center" indent="1"/>
    </xf>
    <xf numFmtId="165" fontId="50" fillId="0" borderId="3" xfId="17" applyNumberFormat="1" applyFont="1" applyBorder="1" applyAlignment="1" applyProtection="1">
      <alignment horizontal="left" vertical="center" indent="1"/>
    </xf>
    <xf numFmtId="165" fontId="50" fillId="0" borderId="2" xfId="17" applyNumberFormat="1" applyFont="1" applyBorder="1" applyAlignment="1" applyProtection="1">
      <alignment horizontal="left" vertical="center" indent="1"/>
    </xf>
    <xf numFmtId="0" fontId="51" fillId="0" borderId="0" xfId="18"/>
    <xf numFmtId="165" fontId="52" fillId="0" borderId="1" xfId="17" applyNumberFormat="1" applyFont="1" applyBorder="1" applyAlignment="1" applyProtection="1">
      <alignment horizontal="left" vertical="center"/>
    </xf>
    <xf numFmtId="165" fontId="52" fillId="0" borderId="3" xfId="17" applyNumberFormat="1" applyFont="1" applyBorder="1" applyAlignment="1" applyProtection="1">
      <alignment horizontal="left" vertical="center"/>
    </xf>
    <xf numFmtId="165" fontId="52" fillId="0" borderId="2" xfId="17" applyNumberFormat="1" applyFont="1" applyBorder="1" applyAlignment="1" applyProtection="1">
      <alignment horizontal="left" vertical="center"/>
    </xf>
    <xf numFmtId="0" fontId="54" fillId="0" borderId="68" xfId="18" applyFont="1" applyBorder="1" applyAlignment="1">
      <alignment horizontal="center" vertical="center"/>
    </xf>
    <xf numFmtId="0" fontId="54" fillId="0" borderId="69" xfId="18" applyFont="1" applyBorder="1" applyAlignment="1">
      <alignment horizontal="center" vertical="center"/>
    </xf>
    <xf numFmtId="0" fontId="53" fillId="0" borderId="22" xfId="18" applyFont="1" applyBorder="1" applyAlignment="1">
      <alignment horizontal="center" vertical="center"/>
    </xf>
    <xf numFmtId="0" fontId="53" fillId="0" borderId="22" xfId="18" applyFont="1" applyBorder="1" applyAlignment="1">
      <alignment horizontal="centerContinuous" vertical="center"/>
    </xf>
    <xf numFmtId="0" fontId="53" fillId="0" borderId="40" xfId="18" applyFont="1" applyBorder="1" applyAlignment="1">
      <alignment horizontal="centerContinuous" vertical="center"/>
    </xf>
    <xf numFmtId="0" fontId="53" fillId="0" borderId="40" xfId="18" applyFont="1" applyBorder="1" applyAlignment="1">
      <alignment horizontal="right" vertical="center"/>
    </xf>
    <xf numFmtId="0" fontId="53" fillId="0" borderId="38" xfId="18" applyFont="1" applyBorder="1" applyAlignment="1">
      <alignment horizontal="right" vertical="center"/>
    </xf>
    <xf numFmtId="166" fontId="53" fillId="0" borderId="38" xfId="18" applyNumberFormat="1" applyFont="1" applyBorder="1" applyAlignment="1">
      <alignment horizontal="right" vertical="center"/>
    </xf>
    <xf numFmtId="166" fontId="53" fillId="0" borderId="38" xfId="18" applyNumberFormat="1" applyFont="1" applyBorder="1" applyAlignment="1">
      <alignment horizontal="center" vertical="center"/>
    </xf>
    <xf numFmtId="0" fontId="54" fillId="0" borderId="66" xfId="18" applyFont="1" applyBorder="1" applyAlignment="1">
      <alignment horizontal="centerContinuous" vertical="center"/>
    </xf>
    <xf numFmtId="0" fontId="53" fillId="0" borderId="8" xfId="18" applyFont="1" applyBorder="1" applyAlignment="1">
      <alignment horizontal="center" vertical="center"/>
    </xf>
    <xf numFmtId="0" fontId="53" fillId="0" borderId="8" xfId="18" applyFont="1" applyBorder="1" applyAlignment="1">
      <alignment horizontal="centerContinuous" vertical="center"/>
    </xf>
    <xf numFmtId="0" fontId="54" fillId="0" borderId="8" xfId="18" applyFont="1" applyBorder="1" applyAlignment="1">
      <alignment horizontal="centerContinuous" vertical="center" wrapText="1"/>
    </xf>
    <xf numFmtId="0" fontId="53" fillId="0" borderId="42" xfId="18" applyFont="1" applyBorder="1" applyAlignment="1">
      <alignment horizontal="right" vertical="center"/>
    </xf>
    <xf numFmtId="166" fontId="53" fillId="0" borderId="70" xfId="18" applyNumberFormat="1" applyFont="1" applyBorder="1" applyAlignment="1">
      <alignment horizontal="right" vertical="center"/>
    </xf>
    <xf numFmtId="166" fontId="53" fillId="0" borderId="68" xfId="18" applyNumberFormat="1" applyFont="1" applyBorder="1" applyAlignment="1">
      <alignment horizontal="center" vertical="center"/>
    </xf>
    <xf numFmtId="166" fontId="53" fillId="0" borderId="71" xfId="18" applyNumberFormat="1" applyFont="1" applyBorder="1" applyAlignment="1">
      <alignment horizontal="center" vertical="center"/>
    </xf>
    <xf numFmtId="0" fontId="53" fillId="0" borderId="38" xfId="18" applyFont="1" applyBorder="1" applyAlignment="1">
      <alignment horizontal="centerContinuous" vertical="center"/>
    </xf>
    <xf numFmtId="166" fontId="53" fillId="0" borderId="25" xfId="18" applyNumberFormat="1" applyFont="1" applyBorder="1" applyAlignment="1">
      <alignment horizontal="right" vertical="center"/>
    </xf>
    <xf numFmtId="166" fontId="53" fillId="0" borderId="43" xfId="18" applyNumberFormat="1" applyFont="1" applyBorder="1" applyAlignment="1">
      <alignment horizontal="right" vertical="center"/>
    </xf>
    <xf numFmtId="166" fontId="53" fillId="0" borderId="40" xfId="18" applyNumberFormat="1" applyFont="1" applyBorder="1" applyAlignment="1">
      <alignment horizontal="center" vertical="center"/>
    </xf>
    <xf numFmtId="166" fontId="53" fillId="0" borderId="36" xfId="18" applyNumberFormat="1" applyFont="1" applyBorder="1" applyAlignment="1">
      <alignment horizontal="right" vertical="center"/>
    </xf>
    <xf numFmtId="166" fontId="53" fillId="0" borderId="22" xfId="18" applyNumberFormat="1" applyFont="1" applyBorder="1" applyAlignment="1">
      <alignment horizontal="right" vertical="center"/>
    </xf>
    <xf numFmtId="166" fontId="53" fillId="0" borderId="72" xfId="18" applyNumberFormat="1" applyFont="1" applyBorder="1" applyAlignment="1">
      <alignment horizontal="right" vertical="center"/>
    </xf>
    <xf numFmtId="166" fontId="53" fillId="0" borderId="8" xfId="18" applyNumberFormat="1" applyFont="1" applyBorder="1" applyAlignment="1">
      <alignment horizontal="right" vertical="center"/>
    </xf>
    <xf numFmtId="166" fontId="53" fillId="0" borderId="40" xfId="18" applyNumberFormat="1" applyFont="1" applyBorder="1" applyAlignment="1">
      <alignment horizontal="right" vertical="center"/>
    </xf>
    <xf numFmtId="0" fontId="53" fillId="0" borderId="43" xfId="18" applyFont="1" applyBorder="1" applyAlignment="1">
      <alignment horizontal="center" vertical="center"/>
    </xf>
    <xf numFmtId="0" fontId="53" fillId="0" borderId="43" xfId="18" applyFont="1" applyBorder="1" applyAlignment="1">
      <alignment horizontal="centerContinuous" vertical="center"/>
    </xf>
    <xf numFmtId="0" fontId="53" fillId="0" borderId="44" xfId="18" applyFont="1" applyBorder="1" applyAlignment="1">
      <alignment horizontal="centerContinuous" vertical="center"/>
    </xf>
    <xf numFmtId="0" fontId="53" fillId="0" borderId="44" xfId="18" applyFont="1" applyBorder="1" applyAlignment="1">
      <alignment horizontal="right" vertical="center"/>
    </xf>
    <xf numFmtId="0" fontId="53" fillId="0" borderId="66" xfId="18" applyFont="1" applyBorder="1" applyAlignment="1">
      <alignment horizontal="right" vertical="center"/>
    </xf>
    <xf numFmtId="0" fontId="54" fillId="0" borderId="16" xfId="18" applyFont="1" applyBorder="1" applyAlignment="1">
      <alignment horizontal="centerContinuous" vertical="center" wrapText="1"/>
    </xf>
    <xf numFmtId="166" fontId="53" fillId="0" borderId="66" xfId="18" applyNumberFormat="1" applyFont="1" applyBorder="1" applyAlignment="1">
      <alignment horizontal="center" vertical="center"/>
    </xf>
    <xf numFmtId="166" fontId="53" fillId="0" borderId="73" xfId="18" applyNumberFormat="1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 wrapText="1"/>
    </xf>
    <xf numFmtId="0" fontId="45" fillId="0" borderId="66" xfId="0" applyFont="1" applyBorder="1" applyAlignment="1">
      <alignment vertical="center"/>
    </xf>
    <xf numFmtId="0" fontId="45" fillId="0" borderId="66" xfId="0" applyFont="1" applyBorder="1" applyAlignment="1">
      <alignment horizontal="right" vertical="center"/>
    </xf>
    <xf numFmtId="1" fontId="45" fillId="0" borderId="66" xfId="0" applyNumberFormat="1" applyFont="1" applyBorder="1" applyAlignment="1">
      <alignment horizontal="right" vertical="center"/>
    </xf>
    <xf numFmtId="0" fontId="56" fillId="0" borderId="66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1" fontId="56" fillId="0" borderId="66" xfId="0" applyNumberFormat="1" applyFont="1" applyBorder="1" applyAlignment="1">
      <alignment horizontal="center" vertical="center"/>
    </xf>
    <xf numFmtId="0" fontId="45" fillId="0" borderId="36" xfId="0" applyFont="1" applyBorder="1" applyAlignment="1">
      <alignment horizontal="right" vertical="center"/>
    </xf>
    <xf numFmtId="0" fontId="45" fillId="0" borderId="37" xfId="0" applyFont="1" applyBorder="1" applyAlignment="1">
      <alignment horizontal="right" vertical="center"/>
    </xf>
    <xf numFmtId="0" fontId="45" fillId="0" borderId="21" xfId="0" applyFont="1" applyBorder="1" applyAlignment="1">
      <alignment horizontal="right" vertical="center"/>
    </xf>
    <xf numFmtId="0" fontId="45" fillId="0" borderId="16" xfId="0" applyFont="1" applyBorder="1" applyAlignment="1">
      <alignment horizontal="right" vertical="center"/>
    </xf>
    <xf numFmtId="0" fontId="45" fillId="0" borderId="40" xfId="0" applyFont="1" applyBorder="1" applyAlignment="1">
      <alignment horizontal="right" vertical="center"/>
    </xf>
    <xf numFmtId="0" fontId="45" fillId="0" borderId="65" xfId="0" applyFont="1" applyBorder="1" applyAlignment="1">
      <alignment horizontal="right" vertical="center"/>
    </xf>
    <xf numFmtId="0" fontId="45" fillId="0" borderId="63" xfId="0" applyFont="1" applyBorder="1" applyAlignment="1">
      <alignment horizontal="right" vertical="center"/>
    </xf>
    <xf numFmtId="0" fontId="45" fillId="0" borderId="74" xfId="0" applyFont="1" applyBorder="1" applyAlignment="1">
      <alignment horizontal="right" vertical="center"/>
    </xf>
    <xf numFmtId="0" fontId="45" fillId="0" borderId="73" xfId="0" applyFont="1" applyBorder="1" applyAlignment="1">
      <alignment horizontal="right" vertical="center"/>
    </xf>
    <xf numFmtId="0" fontId="45" fillId="0" borderId="8" xfId="0" applyFont="1" applyBorder="1" applyAlignment="1">
      <alignment horizontal="right" vertical="center"/>
    </xf>
    <xf numFmtId="0" fontId="45" fillId="0" borderId="17" xfId="0" applyFont="1" applyBorder="1" applyAlignment="1">
      <alignment horizontal="right" vertical="center"/>
    </xf>
    <xf numFmtId="0" fontId="45" fillId="0" borderId="68" xfId="0" applyFont="1" applyBorder="1" applyAlignment="1">
      <alignment horizontal="right" vertical="center"/>
    </xf>
    <xf numFmtId="0" fontId="45" fillId="0" borderId="69" xfId="0" applyFont="1" applyBorder="1" applyAlignment="1">
      <alignment horizontal="right" vertical="center"/>
    </xf>
    <xf numFmtId="0" fontId="45" fillId="0" borderId="1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Continuous" vertical="center"/>
    </xf>
    <xf numFmtId="0" fontId="46" fillId="0" borderId="66" xfId="0" applyFont="1" applyBorder="1" applyAlignment="1">
      <alignment vertical="center"/>
    </xf>
    <xf numFmtId="0" fontId="57" fillId="0" borderId="66" xfId="0" applyFont="1" applyBorder="1" applyAlignment="1">
      <alignment horizontal="centerContinuous" vertical="center"/>
    </xf>
    <xf numFmtId="0" fontId="57" fillId="0" borderId="66" xfId="0" applyFont="1" applyBorder="1" applyAlignment="1">
      <alignment horizontal="centerContinuous" vertical="center" wrapText="1"/>
    </xf>
    <xf numFmtId="0" fontId="45" fillId="0" borderId="66" xfId="0" applyFont="1" applyBorder="1" applyAlignment="1">
      <alignment horizontal="left" vertical="center"/>
    </xf>
    <xf numFmtId="0" fontId="45" fillId="0" borderId="65" xfId="0" quotePrefix="1" applyFont="1" applyBorder="1" applyAlignment="1">
      <alignment horizontal="left" vertical="center" wrapText="1"/>
    </xf>
    <xf numFmtId="0" fontId="45" fillId="0" borderId="65" xfId="0" quotePrefix="1" applyFont="1" applyBorder="1" applyAlignment="1">
      <alignment horizontal="center" vertical="center"/>
    </xf>
    <xf numFmtId="0" fontId="45" fillId="0" borderId="66" xfId="0" quotePrefix="1" applyFont="1" applyBorder="1" applyAlignment="1">
      <alignment horizontal="center" vertical="center"/>
    </xf>
    <xf numFmtId="0" fontId="58" fillId="0" borderId="65" xfId="0" quotePrefix="1" applyFont="1" applyBorder="1" applyAlignment="1">
      <alignment horizontal="center" vertical="center"/>
    </xf>
    <xf numFmtId="0" fontId="58" fillId="0" borderId="66" xfId="0" quotePrefix="1" applyFont="1" applyBorder="1" applyAlignment="1">
      <alignment horizontal="center" vertical="center"/>
    </xf>
    <xf numFmtId="0" fontId="45" fillId="0" borderId="64" xfId="0" applyFont="1" applyBorder="1" applyAlignment="1">
      <alignment vertical="center"/>
    </xf>
    <xf numFmtId="0" fontId="45" fillId="0" borderId="67" xfId="0" applyFont="1" applyBorder="1" applyAlignment="1">
      <alignment vertical="center" wrapText="1"/>
    </xf>
    <xf numFmtId="0" fontId="59" fillId="0" borderId="66" xfId="0" applyFont="1" applyBorder="1" applyAlignment="1">
      <alignment vertical="center"/>
    </xf>
    <xf numFmtId="0" fontId="58" fillId="0" borderId="64" xfId="0" applyFont="1" applyBorder="1" applyAlignment="1">
      <alignment vertical="center"/>
    </xf>
    <xf numFmtId="0" fontId="45" fillId="0" borderId="65" xfId="0" applyFont="1" applyBorder="1" applyAlignment="1">
      <alignment vertical="center"/>
    </xf>
    <xf numFmtId="0" fontId="58" fillId="0" borderId="65" xfId="0" applyFont="1" applyBorder="1" applyAlignment="1">
      <alignment vertical="center"/>
    </xf>
    <xf numFmtId="0" fontId="60" fillId="0" borderId="66" xfId="0" applyFont="1" applyBorder="1" applyAlignment="1">
      <alignment horizontal="center" vertical="center"/>
    </xf>
    <xf numFmtId="0" fontId="60" fillId="4" borderId="66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45" fillId="13" borderId="66" xfId="0" applyFont="1" applyFill="1" applyBorder="1" applyAlignment="1">
      <alignment horizontal="center" vertical="center"/>
    </xf>
    <xf numFmtId="0" fontId="62" fillId="13" borderId="66" xfId="8" applyFont="1" applyFill="1" applyBorder="1" applyAlignment="1">
      <alignment horizontal="center" vertical="center" wrapText="1"/>
    </xf>
    <xf numFmtId="0" fontId="63" fillId="13" borderId="66" xfId="8" applyFont="1" applyFill="1" applyBorder="1" applyAlignment="1">
      <alignment horizontal="left" vertical="center" wrapText="1"/>
    </xf>
    <xf numFmtId="0" fontId="45" fillId="0" borderId="66" xfId="8" applyFont="1" applyBorder="1" applyAlignment="1">
      <alignment vertical="center" wrapText="1"/>
    </xf>
    <xf numFmtId="0" fontId="64" fillId="0" borderId="66" xfId="8" applyFont="1" applyBorder="1" applyAlignment="1">
      <alignment horizontal="left" vertical="center" wrapText="1"/>
    </xf>
    <xf numFmtId="0" fontId="63" fillId="13" borderId="66" xfId="8" applyFont="1" applyFill="1" applyBorder="1" applyAlignment="1">
      <alignment vertical="center" wrapText="1"/>
    </xf>
    <xf numFmtId="0" fontId="45" fillId="13" borderId="66" xfId="0" applyFont="1" applyFill="1" applyBorder="1" applyAlignment="1">
      <alignment vertical="center"/>
    </xf>
    <xf numFmtId="49" fontId="64" fillId="0" borderId="66" xfId="8" applyNumberFormat="1" applyFont="1" applyBorder="1" applyAlignment="1">
      <alignment horizontal="left" vertical="center" wrapText="1"/>
    </xf>
    <xf numFmtId="0" fontId="45" fillId="4" borderId="66" xfId="8" applyFont="1" applyFill="1" applyBorder="1" applyAlignment="1">
      <alignment vertical="center" wrapText="1"/>
    </xf>
    <xf numFmtId="49" fontId="66" fillId="0" borderId="66" xfId="8" applyNumberFormat="1" applyFont="1" applyBorder="1" applyAlignment="1">
      <alignment horizontal="left" vertical="center" wrapText="1"/>
    </xf>
    <xf numFmtId="49" fontId="64" fillId="4" borderId="66" xfId="8" applyNumberFormat="1" applyFont="1" applyFill="1" applyBorder="1" applyAlignment="1">
      <alignment horizontal="left" vertical="center" wrapText="1"/>
    </xf>
    <xf numFmtId="0" fontId="64" fillId="4" borderId="66" xfId="8" applyFont="1" applyFill="1" applyBorder="1" applyAlignment="1">
      <alignment horizontal="left" vertical="center" wrapText="1"/>
    </xf>
    <xf numFmtId="0" fontId="45" fillId="7" borderId="66" xfId="8" applyFont="1" applyFill="1" applyBorder="1" applyAlignment="1">
      <alignment vertical="center" wrapText="1"/>
    </xf>
    <xf numFmtId="0" fontId="64" fillId="7" borderId="66" xfId="8" applyFont="1" applyFill="1" applyBorder="1" applyAlignment="1">
      <alignment horizontal="left" vertical="center" wrapText="1"/>
    </xf>
    <xf numFmtId="0" fontId="66" fillId="0" borderId="66" xfId="8" applyFont="1" applyBorder="1" applyAlignment="1">
      <alignment horizontal="left" vertical="center" wrapText="1"/>
    </xf>
    <xf numFmtId="0" fontId="67" fillId="13" borderId="66" xfId="8" applyFont="1" applyFill="1" applyBorder="1" applyAlignment="1">
      <alignment horizontal="center" vertical="center" wrapText="1"/>
    </xf>
    <xf numFmtId="0" fontId="67" fillId="13" borderId="16" xfId="0" applyFont="1" applyFill="1" applyBorder="1" applyAlignment="1">
      <alignment horizontal="center" vertical="center" wrapText="1"/>
    </xf>
    <xf numFmtId="0" fontId="63" fillId="13" borderId="66" xfId="0" applyFont="1" applyFill="1" applyBorder="1" applyAlignment="1">
      <alignment vertical="center" wrapText="1"/>
    </xf>
    <xf numFmtId="0" fontId="45" fillId="13" borderId="66" xfId="0" applyFont="1" applyFill="1" applyBorder="1" applyAlignment="1">
      <alignment vertical="center" wrapText="1"/>
    </xf>
    <xf numFmtId="0" fontId="67" fillId="13" borderId="66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60" fillId="0" borderId="66" xfId="0" applyFont="1" applyBorder="1" applyAlignment="1">
      <alignment horizontal="left" vertical="center" wrapText="1"/>
    </xf>
    <xf numFmtId="0" fontId="72" fillId="0" borderId="66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72" fillId="0" borderId="17" xfId="0" applyFont="1" applyBorder="1" applyAlignment="1">
      <alignment horizontal="center" vertical="center" wrapText="1"/>
    </xf>
    <xf numFmtId="0" fontId="45" fillId="4" borderId="26" xfId="0" applyFont="1" applyFill="1" applyBorder="1" applyAlignment="1">
      <alignment vertical="center"/>
    </xf>
    <xf numFmtId="0" fontId="45" fillId="4" borderId="21" xfId="0" applyFont="1" applyFill="1" applyBorder="1" applyAlignment="1">
      <alignment vertical="center" wrapText="1"/>
    </xf>
    <xf numFmtId="0" fontId="45" fillId="4" borderId="20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vertical="center"/>
    </xf>
    <xf numFmtId="0" fontId="45" fillId="4" borderId="16" xfId="0" applyFont="1" applyFill="1" applyBorder="1" applyAlignment="1">
      <alignment vertical="center"/>
    </xf>
    <xf numFmtId="0" fontId="45" fillId="4" borderId="22" xfId="0" applyFont="1" applyFill="1" applyBorder="1" applyAlignment="1">
      <alignment vertical="center"/>
    </xf>
    <xf numFmtId="0" fontId="75" fillId="4" borderId="20" xfId="0" applyFont="1" applyFill="1" applyBorder="1" applyAlignment="1">
      <alignment horizontal="center" vertical="center"/>
    </xf>
    <xf numFmtId="0" fontId="42" fillId="4" borderId="66" xfId="0" applyFont="1" applyFill="1" applyBorder="1" applyAlignment="1">
      <alignment vertical="center" wrapText="1"/>
    </xf>
    <xf numFmtId="0" fontId="45" fillId="4" borderId="65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vertical="center"/>
    </xf>
    <xf numFmtId="0" fontId="45" fillId="4" borderId="66" xfId="0" applyFont="1" applyFill="1" applyBorder="1" applyAlignment="1">
      <alignment vertical="center"/>
    </xf>
    <xf numFmtId="0" fontId="75" fillId="4" borderId="65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vertical="center"/>
    </xf>
    <xf numFmtId="0" fontId="45" fillId="4" borderId="66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wrapText="1"/>
    </xf>
    <xf numFmtId="0" fontId="45" fillId="4" borderId="66" xfId="0" applyFont="1" applyFill="1" applyBorder="1" applyAlignment="1">
      <alignment horizontal="center" wrapText="1"/>
    </xf>
    <xf numFmtId="0" fontId="45" fillId="4" borderId="65" xfId="0" applyFont="1" applyFill="1" applyBorder="1" applyAlignment="1">
      <alignment wrapText="1"/>
    </xf>
    <xf numFmtId="0" fontId="45" fillId="4" borderId="66" xfId="0" applyFont="1" applyFill="1" applyBorder="1" applyAlignment="1">
      <alignment wrapText="1"/>
    </xf>
    <xf numFmtId="0" fontId="45" fillId="4" borderId="66" xfId="0" applyFont="1" applyFill="1" applyBorder="1" applyAlignment="1">
      <alignment horizontal="center" vertical="center" wrapText="1"/>
    </xf>
    <xf numFmtId="0" fontId="45" fillId="4" borderId="65" xfId="0" applyFont="1" applyFill="1" applyBorder="1" applyAlignment="1">
      <alignment horizontal="center"/>
    </xf>
    <xf numFmtId="0" fontId="45" fillId="4" borderId="66" xfId="0" applyFont="1" applyFill="1" applyBorder="1" applyAlignment="1">
      <alignment horizontal="center"/>
    </xf>
    <xf numFmtId="0" fontId="45" fillId="4" borderId="65" xfId="0" applyFont="1" applyFill="1" applyBorder="1"/>
    <xf numFmtId="0" fontId="45" fillId="4" borderId="16" xfId="0" applyFont="1" applyFill="1" applyBorder="1" applyAlignment="1">
      <alignment horizontal="center"/>
    </xf>
    <xf numFmtId="0" fontId="45" fillId="4" borderId="21" xfId="0" applyFont="1" applyFill="1" applyBorder="1" applyAlignment="1">
      <alignment horizontal="center"/>
    </xf>
    <xf numFmtId="0" fontId="76" fillId="0" borderId="15" xfId="0" applyFont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0" fillId="0" borderId="0" xfId="0" applyFont="1"/>
    <xf numFmtId="0" fontId="72" fillId="0" borderId="66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45" fillId="4" borderId="64" xfId="0" applyFont="1" applyFill="1" applyBorder="1" applyAlignment="1">
      <alignment vertical="center"/>
    </xf>
    <xf numFmtId="0" fontId="45" fillId="4" borderId="15" xfId="0" applyFont="1" applyFill="1" applyBorder="1" applyAlignment="1">
      <alignment vertical="center"/>
    </xf>
    <xf numFmtId="0" fontId="45" fillId="14" borderId="65" xfId="0" applyFont="1" applyFill="1" applyBorder="1" applyAlignment="1">
      <alignment vertical="center"/>
    </xf>
    <xf numFmtId="0" fontId="45" fillId="14" borderId="64" xfId="0" applyFont="1" applyFill="1" applyBorder="1" applyAlignment="1">
      <alignment vertical="center"/>
    </xf>
    <xf numFmtId="0" fontId="45" fillId="4" borderId="66" xfId="0" applyFont="1" applyFill="1" applyBorder="1"/>
    <xf numFmtId="0" fontId="45" fillId="4" borderId="16" xfId="0" applyFont="1" applyFill="1" applyBorder="1"/>
    <xf numFmtId="0" fontId="45" fillId="4" borderId="14" xfId="0" applyFont="1" applyFill="1" applyBorder="1"/>
    <xf numFmtId="0" fontId="45" fillId="14" borderId="66" xfId="0" applyFont="1" applyFill="1" applyBorder="1"/>
    <xf numFmtId="0" fontId="45" fillId="14" borderId="66" xfId="0" applyFont="1" applyFill="1" applyBorder="1" applyAlignment="1">
      <alignment horizontal="center" vertical="center" wrapText="1"/>
    </xf>
    <xf numFmtId="0" fontId="42" fillId="4" borderId="66" xfId="0" applyFont="1" applyFill="1" applyBorder="1" applyAlignment="1">
      <alignment horizontal="center" vertical="center" wrapText="1"/>
    </xf>
    <xf numFmtId="0" fontId="72" fillId="4" borderId="66" xfId="0" applyFont="1" applyFill="1" applyBorder="1" applyAlignment="1">
      <alignment horizontal="center" vertical="center" wrapText="1"/>
    </xf>
    <xf numFmtId="49" fontId="77" fillId="13" borderId="66" xfId="10" applyNumberFormat="1" applyFont="1" applyFill="1" applyBorder="1"/>
    <xf numFmtId="0" fontId="77" fillId="13" borderId="66" xfId="10" applyFont="1" applyFill="1" applyBorder="1"/>
    <xf numFmtId="0" fontId="60" fillId="13" borderId="66" xfId="0" applyFont="1" applyFill="1" applyBorder="1" applyAlignment="1">
      <alignment horizontal="center"/>
    </xf>
    <xf numFmtId="0" fontId="60" fillId="13" borderId="66" xfId="0" applyFont="1" applyFill="1" applyBorder="1"/>
    <xf numFmtId="49" fontId="77" fillId="0" borderId="66" xfId="10" applyNumberFormat="1" applyFont="1" applyBorder="1"/>
    <xf numFmtId="0" fontId="77" fillId="0" borderId="66" xfId="10" applyFont="1" applyBorder="1"/>
    <xf numFmtId="0" fontId="60" fillId="0" borderId="66" xfId="0" applyFont="1" applyBorder="1"/>
    <xf numFmtId="0" fontId="60" fillId="13" borderId="66" xfId="0" applyFont="1" applyFill="1" applyBorder="1" applyAlignment="1">
      <alignment horizontal="center" vertical="center"/>
    </xf>
    <xf numFmtId="0" fontId="74" fillId="4" borderId="66" xfId="0" applyFont="1" applyFill="1" applyBorder="1" applyAlignment="1">
      <alignment horizontal="center" vertical="center" wrapText="1"/>
    </xf>
    <xf numFmtId="0" fontId="42" fillId="4" borderId="66" xfId="0" applyFont="1" applyFill="1" applyBorder="1"/>
    <xf numFmtId="0" fontId="42" fillId="4" borderId="66" xfId="0" applyFont="1" applyFill="1" applyBorder="1" applyAlignment="1">
      <alignment wrapText="1"/>
    </xf>
    <xf numFmtId="0" fontId="42" fillId="4" borderId="16" xfId="0" applyFont="1" applyFill="1" applyBorder="1"/>
    <xf numFmtId="0" fontId="42" fillId="15" borderId="66" xfId="0" applyFont="1" applyFill="1" applyBorder="1" applyAlignment="1">
      <alignment wrapText="1"/>
    </xf>
    <xf numFmtId="0" fontId="42" fillId="15" borderId="66" xfId="0" applyFont="1" applyFill="1" applyBorder="1"/>
    <xf numFmtId="0" fontId="42" fillId="4" borderId="66" xfId="0" applyFont="1" applyFill="1" applyBorder="1" applyAlignment="1">
      <alignment horizontal="left" wrapText="1"/>
    </xf>
    <xf numFmtId="0" fontId="42" fillId="4" borderId="66" xfId="0" applyFont="1" applyFill="1" applyBorder="1" applyAlignment="1">
      <alignment vertical="center"/>
    </xf>
    <xf numFmtId="0" fontId="42" fillId="13" borderId="66" xfId="0" applyFont="1" applyFill="1" applyBorder="1" applyAlignment="1">
      <alignment wrapText="1"/>
    </xf>
    <xf numFmtId="0" fontId="78" fillId="0" borderId="0" xfId="0" applyFont="1"/>
    <xf numFmtId="0" fontId="79" fillId="0" borderId="0" xfId="0" applyFont="1"/>
    <xf numFmtId="164" fontId="80" fillId="2" borderId="1" xfId="11" applyNumberFormat="1" applyFont="1" applyFill="1" applyBorder="1">
      <alignment vertical="center"/>
    </xf>
    <xf numFmtId="164" fontId="80" fillId="2" borderId="2" xfId="11" applyNumberFormat="1" applyFont="1" applyFill="1" applyBorder="1" applyAlignment="1">
      <alignment horizontal="right" vertical="center"/>
    </xf>
    <xf numFmtId="165" fontId="81" fillId="0" borderId="1" xfId="4" applyNumberFormat="1" applyFont="1" applyBorder="1" applyAlignment="1" applyProtection="1">
      <alignment horizontal="left" vertical="center" indent="1"/>
    </xf>
    <xf numFmtId="0" fontId="70" fillId="0" borderId="0" xfId="0" applyFont="1" applyAlignment="1">
      <alignment horizontal="center"/>
    </xf>
    <xf numFmtId="165" fontId="81" fillId="0" borderId="3" xfId="4" applyNumberFormat="1" applyFont="1" applyBorder="1" applyAlignment="1" applyProtection="1">
      <alignment horizontal="left" vertical="center" indent="1"/>
    </xf>
    <xf numFmtId="165" fontId="82" fillId="4" borderId="1" xfId="4" applyNumberFormat="1" applyFont="1" applyFill="1" applyBorder="1" applyAlignment="1" applyProtection="1">
      <alignment horizontal="left" vertical="center"/>
    </xf>
    <xf numFmtId="0" fontId="70" fillId="4" borderId="0" xfId="0" applyFont="1" applyFill="1" applyAlignment="1">
      <alignment horizontal="center"/>
    </xf>
    <xf numFmtId="165" fontId="82" fillId="4" borderId="3" xfId="4" applyNumberFormat="1" applyFont="1" applyFill="1" applyBorder="1" applyAlignment="1" applyProtection="1">
      <alignment horizontal="left" vertical="center"/>
    </xf>
    <xf numFmtId="0" fontId="83" fillId="0" borderId="0" xfId="0" applyFont="1"/>
    <xf numFmtId="0" fontId="60" fillId="0" borderId="11" xfId="0" applyFont="1" applyBorder="1" applyAlignment="1">
      <alignment vertical="center"/>
    </xf>
    <xf numFmtId="0" fontId="70" fillId="0" borderId="11" xfId="0" applyFont="1" applyBorder="1"/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/>
    <xf numFmtId="0" fontId="84" fillId="0" borderId="11" xfId="0" applyFont="1" applyBorder="1"/>
    <xf numFmtId="0" fontId="70" fillId="0" borderId="11" xfId="0" applyFont="1" applyBorder="1" applyAlignment="1">
      <alignment horizontal="center"/>
    </xf>
    <xf numFmtId="0" fontId="60" fillId="0" borderId="11" xfId="0" applyFont="1" applyBorder="1" applyAlignment="1">
      <alignment horizontal="center"/>
    </xf>
    <xf numFmtId="0" fontId="60" fillId="0" borderId="0" xfId="0" applyFont="1" applyAlignment="1">
      <alignment horizontal="center"/>
    </xf>
    <xf numFmtId="165" fontId="71" fillId="0" borderId="35" xfId="4" applyNumberFormat="1" applyFont="1" applyBorder="1" applyAlignment="1" applyProtection="1">
      <alignment horizontal="left" vertical="center" indent="1"/>
    </xf>
    <xf numFmtId="165" fontId="68" fillId="0" borderId="35" xfId="4" applyNumberFormat="1" applyFont="1" applyBorder="1" applyAlignment="1" applyProtection="1">
      <alignment horizontal="left" vertical="center"/>
    </xf>
    <xf numFmtId="0" fontId="85" fillId="0" borderId="0" xfId="0" applyFont="1" applyAlignment="1">
      <alignment vertical="center"/>
    </xf>
    <xf numFmtId="0" fontId="60" fillId="0" borderId="0" xfId="0" applyFont="1"/>
    <xf numFmtId="0" fontId="72" fillId="13" borderId="66" xfId="0" applyFont="1" applyFill="1" applyBorder="1" applyAlignment="1">
      <alignment horizontal="center" vertical="center"/>
    </xf>
    <xf numFmtId="165" fontId="50" fillId="0" borderId="76" xfId="4" applyNumberFormat="1" applyFont="1" applyBorder="1" applyAlignment="1" applyProtection="1">
      <alignment horizontal="left" vertical="center" indent="1"/>
    </xf>
    <xf numFmtId="166" fontId="53" fillId="0" borderId="69" xfId="18" applyNumberFormat="1" applyFont="1" applyBorder="1" applyAlignment="1">
      <alignment horizontal="center" vertical="center"/>
    </xf>
    <xf numFmtId="166" fontId="53" fillId="0" borderId="78" xfId="18" applyNumberFormat="1" applyFont="1" applyBorder="1" applyAlignment="1">
      <alignment horizontal="center" vertical="center"/>
    </xf>
    <xf numFmtId="0" fontId="42" fillId="0" borderId="68" xfId="0" applyFont="1" applyBorder="1" applyAlignment="1">
      <alignment horizontal="center" vertical="center" wrapText="1"/>
    </xf>
    <xf numFmtId="0" fontId="86" fillId="0" borderId="77" xfId="15" applyFont="1" applyBorder="1" applyAlignment="1">
      <alignment horizontal="center" vertical="center"/>
    </xf>
    <xf numFmtId="0" fontId="87" fillId="0" borderId="77" xfId="15" applyFont="1" applyBorder="1" applyAlignment="1">
      <alignment horizontal="left" vertical="center" wrapText="1"/>
    </xf>
    <xf numFmtId="0" fontId="87" fillId="0" borderId="77" xfId="15" applyFont="1" applyBorder="1" applyAlignment="1">
      <alignment vertical="center" wrapText="1"/>
    </xf>
    <xf numFmtId="164" fontId="88" fillId="2" borderId="1" xfId="11" applyNumberFormat="1" applyFont="1" applyFill="1" applyBorder="1">
      <alignment vertical="center"/>
    </xf>
    <xf numFmtId="164" fontId="88" fillId="2" borderId="2" xfId="11" applyNumberFormat="1" applyFont="1" applyFill="1" applyBorder="1" applyAlignment="1">
      <alignment horizontal="right" vertical="center"/>
    </xf>
    <xf numFmtId="0" fontId="86" fillId="0" borderId="77" xfId="0" applyFont="1" applyBorder="1"/>
    <xf numFmtId="0" fontId="87" fillId="0" borderId="77" xfId="15" applyFont="1" applyBorder="1" applyAlignment="1">
      <alignment wrapText="1"/>
    </xf>
    <xf numFmtId="0" fontId="42" fillId="0" borderId="77" xfId="0" applyFont="1" applyBorder="1" applyAlignment="1">
      <alignment horizontal="center" vertical="center" wrapText="1"/>
    </xf>
    <xf numFmtId="165" fontId="2" fillId="0" borderId="79" xfId="4" applyNumberFormat="1" applyFont="1" applyBorder="1" applyAlignment="1" applyProtection="1">
      <alignment horizontal="left" vertical="center" indent="1"/>
    </xf>
    <xf numFmtId="165" fontId="4" fillId="0" borderId="79" xfId="4" applyNumberFormat="1" applyFont="1" applyBorder="1" applyAlignment="1" applyProtection="1">
      <alignment horizontal="left" vertical="center"/>
    </xf>
    <xf numFmtId="0" fontId="45" fillId="0" borderId="78" xfId="0" quotePrefix="1" applyFont="1" applyBorder="1" applyAlignment="1">
      <alignment horizontal="center" vertical="center"/>
    </xf>
    <xf numFmtId="0" fontId="58" fillId="0" borderId="78" xfId="0" quotePrefix="1" applyFont="1" applyBorder="1" applyAlignment="1">
      <alignment horizontal="center" vertical="center"/>
    </xf>
    <xf numFmtId="0" fontId="45" fillId="0" borderId="80" xfId="0" applyFont="1" applyBorder="1" applyAlignment="1">
      <alignment vertical="center" wrapText="1"/>
    </xf>
    <xf numFmtId="0" fontId="45" fillId="0" borderId="77" xfId="0" quotePrefix="1" applyFont="1" applyBorder="1" applyAlignment="1">
      <alignment horizontal="center" vertical="center"/>
    </xf>
    <xf numFmtId="166" fontId="45" fillId="0" borderId="65" xfId="0" quotePrefix="1" applyNumberFormat="1" applyFont="1" applyBorder="1" applyAlignment="1">
      <alignment horizontal="center" vertical="center"/>
    </xf>
    <xf numFmtId="166" fontId="58" fillId="0" borderId="65" xfId="0" quotePrefix="1" applyNumberFormat="1" applyFont="1" applyBorder="1" applyAlignment="1">
      <alignment horizontal="center" vertical="center"/>
    </xf>
    <xf numFmtId="166" fontId="45" fillId="0" borderId="65" xfId="0" applyNumberFormat="1" applyFont="1" applyBorder="1" applyAlignment="1">
      <alignment horizontal="center" vertical="center" wrapText="1"/>
    </xf>
    <xf numFmtId="166" fontId="45" fillId="0" borderId="67" xfId="0" applyNumberFormat="1" applyFont="1" applyBorder="1" applyAlignment="1">
      <alignment vertical="center" wrapText="1"/>
    </xf>
    <xf numFmtId="166" fontId="45" fillId="0" borderId="66" xfId="0" quotePrefix="1" applyNumberFormat="1" applyFont="1" applyBorder="1" applyAlignment="1">
      <alignment horizontal="center" vertical="center"/>
    </xf>
    <xf numFmtId="0" fontId="72" fillId="0" borderId="77" xfId="0" applyFont="1" applyBorder="1" applyAlignment="1">
      <alignment horizontal="center" vertical="center" wrapText="1"/>
    </xf>
    <xf numFmtId="1" fontId="45" fillId="0" borderId="64" xfId="0" applyNumberFormat="1" applyFont="1" applyBorder="1" applyAlignment="1">
      <alignment horizontal="center" vertical="center"/>
    </xf>
    <xf numFmtId="165" fontId="2" fillId="0" borderId="0" xfId="4" applyNumberFormat="1" applyFont="1" applyBorder="1" applyAlignment="1" applyProtection="1">
      <alignment horizontal="left" vertical="center" indent="1"/>
    </xf>
    <xf numFmtId="166" fontId="45" fillId="4" borderId="20" xfId="0" applyNumberFormat="1" applyFont="1" applyFill="1" applyBorder="1" applyAlignment="1">
      <alignment horizontal="center" vertical="center"/>
    </xf>
    <xf numFmtId="166" fontId="45" fillId="4" borderId="65" xfId="0" applyNumberFormat="1" applyFont="1" applyFill="1" applyBorder="1" applyAlignment="1">
      <alignment horizontal="center" vertical="center"/>
    </xf>
    <xf numFmtId="166" fontId="45" fillId="4" borderId="65" xfId="0" applyNumberFormat="1" applyFont="1" applyFill="1" applyBorder="1" applyAlignment="1">
      <alignment vertical="center"/>
    </xf>
    <xf numFmtId="166" fontId="45" fillId="4" borderId="21" xfId="0" applyNumberFormat="1" applyFont="1" applyFill="1" applyBorder="1" applyAlignment="1">
      <alignment horizontal="center" vertical="center"/>
    </xf>
    <xf numFmtId="166" fontId="45" fillId="4" borderId="21" xfId="0" applyNumberFormat="1" applyFont="1" applyFill="1" applyBorder="1" applyAlignment="1">
      <alignment vertical="center"/>
    </xf>
    <xf numFmtId="166" fontId="45" fillId="4" borderId="20" xfId="0" applyNumberFormat="1" applyFont="1" applyFill="1" applyBorder="1" applyAlignment="1">
      <alignment vertical="center"/>
    </xf>
    <xf numFmtId="166" fontId="45" fillId="4" borderId="65" xfId="0" applyNumberFormat="1" applyFont="1" applyFill="1" applyBorder="1" applyAlignment="1">
      <alignment horizontal="center" wrapText="1"/>
    </xf>
    <xf numFmtId="166" fontId="45" fillId="4" borderId="65" xfId="0" applyNumberFormat="1" applyFont="1" applyFill="1" applyBorder="1" applyAlignment="1">
      <alignment horizontal="center"/>
    </xf>
    <xf numFmtId="166" fontId="45" fillId="4" borderId="66" xfId="0" applyNumberFormat="1" applyFont="1" applyFill="1" applyBorder="1" applyAlignment="1">
      <alignment horizontal="center"/>
    </xf>
    <xf numFmtId="0" fontId="42" fillId="0" borderId="16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/>
    </xf>
    <xf numFmtId="0" fontId="78" fillId="0" borderId="77" xfId="0" applyFont="1" applyBorder="1"/>
    <xf numFmtId="0" fontId="46" fillId="0" borderId="77" xfId="0" applyFont="1" applyBorder="1"/>
    <xf numFmtId="49" fontId="63" fillId="2" borderId="77" xfId="0" applyNumberFormat="1" applyFont="1" applyFill="1" applyBorder="1"/>
    <xf numFmtId="0" fontId="89" fillId="0" borderId="77" xfId="0" applyFont="1" applyBorder="1" applyAlignment="1">
      <alignment horizontal="center" vertical="center"/>
    </xf>
    <xf numFmtId="0" fontId="89" fillId="0" borderId="77" xfId="0" applyFont="1" applyBorder="1" applyAlignment="1">
      <alignment horizontal="left" vertical="center"/>
    </xf>
    <xf numFmtId="0" fontId="89" fillId="0" borderId="77" xfId="0" applyFont="1" applyBorder="1" applyAlignment="1">
      <alignment horizontal="center" vertical="center" wrapText="1"/>
    </xf>
    <xf numFmtId="0" fontId="89" fillId="0" borderId="77" xfId="0" applyFont="1" applyBorder="1" applyAlignment="1">
      <alignment vertical="center" wrapText="1"/>
    </xf>
    <xf numFmtId="4" fontId="89" fillId="0" borderId="77" xfId="0" applyNumberFormat="1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166" fontId="45" fillId="16" borderId="78" xfId="0" applyNumberFormat="1" applyFont="1" applyFill="1" applyBorder="1" applyAlignment="1">
      <alignment vertical="center"/>
    </xf>
    <xf numFmtId="166" fontId="45" fillId="16" borderId="82" xfId="0" applyNumberFormat="1" applyFont="1" applyFill="1" applyBorder="1" applyAlignment="1">
      <alignment vertical="center"/>
    </xf>
    <xf numFmtId="166" fontId="45" fillId="0" borderId="15" xfId="0" applyNumberFormat="1" applyFont="1" applyBorder="1" applyAlignment="1">
      <alignment vertical="center"/>
    </xf>
    <xf numFmtId="166" fontId="45" fillId="0" borderId="77" xfId="0" applyNumberFormat="1" applyFont="1" applyBorder="1"/>
    <xf numFmtId="166" fontId="45" fillId="0" borderId="77" xfId="0" applyNumberFormat="1" applyFont="1" applyBorder="1" applyAlignment="1">
      <alignment horizontal="center" vertical="center" wrapText="1"/>
    </xf>
    <xf numFmtId="166" fontId="45" fillId="0" borderId="16" xfId="0" applyNumberFormat="1" applyFont="1" applyBorder="1"/>
    <xf numFmtId="166" fontId="45" fillId="0" borderId="14" xfId="0" applyNumberFormat="1" applyFont="1" applyBorder="1"/>
    <xf numFmtId="166" fontId="45" fillId="16" borderId="77" xfId="0" applyNumberFormat="1" applyFont="1" applyFill="1" applyBorder="1"/>
    <xf numFmtId="166" fontId="45" fillId="16" borderId="77" xfId="0" applyNumberFormat="1" applyFont="1" applyFill="1" applyBorder="1" applyAlignment="1">
      <alignment horizontal="center" vertical="center" wrapText="1"/>
    </xf>
    <xf numFmtId="0" fontId="60" fillId="13" borderId="77" xfId="0" applyFont="1" applyFill="1" applyBorder="1"/>
    <xf numFmtId="0" fontId="60" fillId="0" borderId="77" xfId="0" applyFont="1" applyBorder="1"/>
    <xf numFmtId="0" fontId="60" fillId="13" borderId="77" xfId="0" applyFont="1" applyFill="1" applyBorder="1" applyAlignment="1">
      <alignment horizontal="center"/>
    </xf>
    <xf numFmtId="0" fontId="90" fillId="0" borderId="16" xfId="0" applyFont="1" applyBorder="1" applyAlignment="1" applyProtection="1">
      <alignment horizontal="right" vertical="center" wrapText="1"/>
      <protection locked="0"/>
    </xf>
    <xf numFmtId="3" fontId="90" fillId="0" borderId="16" xfId="0" applyNumberFormat="1" applyFont="1" applyBorder="1" applyAlignment="1" applyProtection="1">
      <alignment horizontal="right" vertical="center" wrapText="1"/>
      <protection locked="0"/>
    </xf>
    <xf numFmtId="0" fontId="91" fillId="0" borderId="77" xfId="0" applyFont="1" applyBorder="1" applyAlignment="1" applyProtection="1">
      <alignment horizontal="center" vertical="center" wrapText="1"/>
      <protection locked="0"/>
    </xf>
    <xf numFmtId="166" fontId="91" fillId="0" borderId="77" xfId="0" applyNumberFormat="1" applyFont="1" applyBorder="1" applyAlignment="1" applyProtection="1">
      <alignment horizontal="center" vertical="center" wrapText="1"/>
      <protection locked="0"/>
    </xf>
    <xf numFmtId="2" fontId="91" fillId="0" borderId="77" xfId="0" applyNumberFormat="1" applyFont="1" applyBorder="1" applyAlignment="1" applyProtection="1">
      <alignment horizontal="center" vertical="center" wrapText="1"/>
      <protection locked="0"/>
    </xf>
    <xf numFmtId="0" fontId="46" fillId="0" borderId="77" xfId="14" applyFont="1" applyBorder="1" applyAlignment="1" applyProtection="1">
      <alignment horizontal="right" vertical="center"/>
      <protection locked="0"/>
    </xf>
    <xf numFmtId="0" fontId="53" fillId="0" borderId="77" xfId="14" applyFont="1" applyBorder="1" applyAlignment="1" applyProtection="1">
      <alignment horizontal="right" vertical="center"/>
      <protection locked="0"/>
    </xf>
    <xf numFmtId="0" fontId="53" fillId="10" borderId="77" xfId="14" applyFont="1" applyFill="1" applyBorder="1" applyAlignment="1">
      <alignment horizontal="right" vertical="center"/>
    </xf>
    <xf numFmtId="0" fontId="53" fillId="0" borderId="77" xfId="14" applyFont="1" applyBorder="1" applyAlignment="1" applyProtection="1">
      <alignment vertical="center"/>
      <protection locked="0"/>
    </xf>
    <xf numFmtId="166" fontId="53" fillId="0" borderId="77" xfId="14" applyNumberFormat="1" applyFont="1" applyBorder="1" applyAlignment="1" applyProtection="1">
      <alignment vertical="center" wrapText="1"/>
      <protection locked="0"/>
    </xf>
    <xf numFmtId="166" fontId="53" fillId="10" borderId="77" xfId="14" applyNumberFormat="1" applyFont="1" applyFill="1" applyBorder="1" applyAlignment="1">
      <alignment horizontal="right" vertical="center"/>
    </xf>
    <xf numFmtId="166" fontId="45" fillId="0" borderId="21" xfId="0" applyNumberFormat="1" applyFont="1" applyBorder="1" applyAlignment="1">
      <alignment horizontal="right" vertical="center"/>
    </xf>
    <xf numFmtId="166" fontId="45" fillId="0" borderId="68" xfId="0" applyNumberFormat="1" applyFont="1" applyBorder="1" applyAlignment="1">
      <alignment horizontal="right" vertical="center"/>
    </xf>
    <xf numFmtId="166" fontId="45" fillId="0" borderId="21" xfId="0" applyNumberFormat="1" applyFont="1" applyBorder="1" applyAlignment="1">
      <alignment horizontal="center" vertical="center"/>
    </xf>
    <xf numFmtId="166" fontId="45" fillId="0" borderId="40" xfId="0" applyNumberFormat="1" applyFont="1" applyBorder="1" applyAlignment="1">
      <alignment horizontal="right" vertical="center"/>
    </xf>
    <xf numFmtId="166" fontId="45" fillId="0" borderId="71" xfId="0" applyNumberFormat="1" applyFont="1" applyBorder="1" applyAlignment="1">
      <alignment horizontal="right" vertical="center"/>
    </xf>
    <xf numFmtId="166" fontId="45" fillId="0" borderId="40" xfId="0" applyNumberFormat="1" applyFont="1" applyBorder="1" applyAlignment="1">
      <alignment horizontal="center" vertical="center"/>
    </xf>
    <xf numFmtId="1" fontId="45" fillId="0" borderId="65" xfId="0" quotePrefix="1" applyNumberFormat="1" applyFont="1" applyBorder="1" applyAlignment="1">
      <alignment horizontal="center" vertical="center"/>
    </xf>
    <xf numFmtId="1" fontId="58" fillId="0" borderId="65" xfId="0" quotePrefix="1" applyNumberFormat="1" applyFont="1" applyBorder="1" applyAlignment="1">
      <alignment horizontal="center" vertical="center"/>
    </xf>
    <xf numFmtId="1" fontId="45" fillId="0" borderId="65" xfId="0" applyNumberFormat="1" applyFont="1" applyBorder="1" applyAlignment="1">
      <alignment horizontal="center" vertical="center" wrapText="1"/>
    </xf>
    <xf numFmtId="166" fontId="45" fillId="4" borderId="16" xfId="0" applyNumberFormat="1" applyFont="1" applyFill="1" applyBorder="1" applyAlignment="1">
      <alignment vertical="center"/>
    </xf>
    <xf numFmtId="166" fontId="45" fillId="4" borderId="66" xfId="0" applyNumberFormat="1" applyFont="1" applyFill="1" applyBorder="1" applyAlignment="1">
      <alignment vertical="center"/>
    </xf>
    <xf numFmtId="166" fontId="45" fillId="4" borderId="66" xfId="0" applyNumberFormat="1" applyFont="1" applyFill="1" applyBorder="1" applyAlignment="1">
      <alignment horizontal="center" vertical="center"/>
    </xf>
    <xf numFmtId="166" fontId="45" fillId="4" borderId="66" xfId="0" applyNumberFormat="1" applyFont="1" applyFill="1" applyBorder="1" applyAlignment="1">
      <alignment horizontal="center" wrapText="1"/>
    </xf>
    <xf numFmtId="0" fontId="17" fillId="0" borderId="77" xfId="0" applyFont="1" applyBorder="1" applyAlignment="1" applyProtection="1">
      <alignment horizontal="left" vertical="center" wrapText="1"/>
      <protection locked="0"/>
    </xf>
    <xf numFmtId="0" fontId="71" fillId="0" borderId="22" xfId="0" applyFont="1" applyBorder="1" applyAlignment="1">
      <alignment horizontal="left" vertical="center"/>
    </xf>
    <xf numFmtId="0" fontId="71" fillId="0" borderId="2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Continuous" vertical="center"/>
    </xf>
    <xf numFmtId="0" fontId="17" fillId="0" borderId="40" xfId="18" applyFont="1" applyBorder="1" applyAlignment="1">
      <alignment horizontal="right" vertical="center"/>
    </xf>
    <xf numFmtId="1" fontId="17" fillId="0" borderId="38" xfId="18" applyNumberFormat="1" applyFont="1" applyBorder="1" applyAlignment="1">
      <alignment horizontal="right" vertical="center"/>
    </xf>
    <xf numFmtId="0" fontId="17" fillId="0" borderId="38" xfId="18" applyFont="1" applyBorder="1" applyAlignment="1">
      <alignment horizontal="right" vertical="center"/>
    </xf>
    <xf numFmtId="0" fontId="17" fillId="0" borderId="42" xfId="18" applyFont="1" applyBorder="1" applyAlignment="1">
      <alignment horizontal="right" vertical="center"/>
    </xf>
    <xf numFmtId="1" fontId="17" fillId="0" borderId="42" xfId="18" applyNumberFormat="1" applyFont="1" applyBorder="1" applyAlignment="1">
      <alignment horizontal="right" vertical="center"/>
    </xf>
    <xf numFmtId="0" fontId="6" fillId="0" borderId="78" xfId="0" quotePrefix="1" applyFont="1" applyBorder="1" applyAlignment="1">
      <alignment horizontal="center" vertical="center"/>
    </xf>
    <xf numFmtId="0" fontId="6" fillId="4" borderId="78" xfId="0" quotePrefix="1" applyFont="1" applyFill="1" applyBorder="1" applyAlignment="1">
      <alignment horizontal="center" vertical="center"/>
    </xf>
    <xf numFmtId="0" fontId="6" fillId="4" borderId="77" xfId="0" quotePrefix="1" applyFont="1" applyFill="1" applyBorder="1" applyAlignment="1">
      <alignment horizontal="center" vertical="center"/>
    </xf>
    <xf numFmtId="0" fontId="6" fillId="0" borderId="84" xfId="0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left" vertical="center" wrapText="1"/>
    </xf>
    <xf numFmtId="1" fontId="6" fillId="0" borderId="21" xfId="0" quotePrefix="1" applyNumberFormat="1" applyFont="1" applyBorder="1" applyAlignment="1">
      <alignment horizontal="center" vertical="center"/>
    </xf>
    <xf numFmtId="1" fontId="6" fillId="4" borderId="21" xfId="0" quotePrefix="1" applyNumberFormat="1" applyFont="1" applyFill="1" applyBorder="1" applyAlignment="1">
      <alignment horizontal="center" vertical="center"/>
    </xf>
    <xf numFmtId="1" fontId="3" fillId="0" borderId="78" xfId="0" quotePrefix="1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77" xfId="0" quotePrefix="1" applyFont="1" applyBorder="1" applyAlignment="1">
      <alignment horizontal="left" vertical="center" wrapText="1"/>
    </xf>
    <xf numFmtId="1" fontId="6" fillId="0" borderId="78" xfId="0" quotePrefix="1" applyNumberFormat="1" applyFont="1" applyBorder="1" applyAlignment="1">
      <alignment horizontal="center" vertical="center"/>
    </xf>
    <xf numFmtId="0" fontId="6" fillId="0" borderId="85" xfId="0" applyFont="1" applyBorder="1" applyAlignment="1">
      <alignment horizontal="center" wrapText="1"/>
    </xf>
    <xf numFmtId="0" fontId="6" fillId="0" borderId="77" xfId="0" applyFont="1" applyBorder="1" applyAlignment="1">
      <alignment horizontal="left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" fontId="58" fillId="0" borderId="32" xfId="0" quotePrefix="1" applyNumberFormat="1" applyFont="1" applyBorder="1" applyAlignment="1">
      <alignment horizontal="center" vertical="center"/>
    </xf>
    <xf numFmtId="1" fontId="58" fillId="4" borderId="32" xfId="0" quotePrefix="1" applyNumberFormat="1" applyFont="1" applyFill="1" applyBorder="1" applyAlignment="1">
      <alignment horizontal="center" vertical="center"/>
    </xf>
    <xf numFmtId="1" fontId="58" fillId="4" borderId="14" xfId="0" quotePrefix="1" applyNumberFormat="1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left" vertical="center"/>
    </xf>
    <xf numFmtId="1" fontId="6" fillId="0" borderId="77" xfId="0" quotePrefix="1" applyNumberFormat="1" applyFont="1" applyBorder="1" applyAlignment="1">
      <alignment horizontal="center" vertical="center"/>
    </xf>
    <xf numFmtId="1" fontId="6" fillId="4" borderId="77" xfId="0" applyNumberFormat="1" applyFont="1" applyFill="1" applyBorder="1" applyAlignment="1">
      <alignment horizontal="center" vertical="center" wrapText="1"/>
    </xf>
    <xf numFmtId="1" fontId="6" fillId="4" borderId="77" xfId="0" quotePrefix="1" applyNumberFormat="1" applyFont="1" applyFill="1" applyBorder="1" applyAlignment="1">
      <alignment horizontal="center" vertical="center"/>
    </xf>
    <xf numFmtId="0" fontId="58" fillId="0" borderId="77" xfId="0" applyFont="1" applyBorder="1" applyAlignment="1">
      <alignment vertical="center"/>
    </xf>
    <xf numFmtId="0" fontId="6" fillId="0" borderId="77" xfId="0" applyFont="1" applyBorder="1" applyAlignment="1">
      <alignment vertical="center"/>
    </xf>
    <xf numFmtId="1" fontId="58" fillId="0" borderId="77" xfId="0" quotePrefix="1" applyNumberFormat="1" applyFont="1" applyBorder="1" applyAlignment="1">
      <alignment horizontal="center" vertical="center"/>
    </xf>
    <xf numFmtId="1" fontId="58" fillId="4" borderId="77" xfId="0" quotePrefix="1" applyNumberFormat="1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4" fontId="6" fillId="0" borderId="77" xfId="0" quotePrefix="1" applyNumberFormat="1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4" borderId="77" xfId="0" applyFont="1" applyFill="1" applyBorder="1" applyAlignment="1">
      <alignment horizontal="center" vertical="center"/>
    </xf>
    <xf numFmtId="1" fontId="8" fillId="4" borderId="77" xfId="0" applyNumberFormat="1" applyFont="1" applyFill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0" fontId="8" fillId="0" borderId="77" xfId="0" applyFont="1" applyBorder="1" applyAlignment="1">
      <alignment vertical="top"/>
    </xf>
    <xf numFmtId="0" fontId="8" fillId="0" borderId="77" xfId="0" quotePrefix="1" applyFont="1" applyBorder="1" applyAlignment="1">
      <alignment horizontal="center" vertical="center" wrapText="1"/>
    </xf>
    <xf numFmtId="0" fontId="8" fillId="4" borderId="77" xfId="0" quotePrefix="1" applyFont="1" applyFill="1" applyBorder="1" applyAlignment="1">
      <alignment horizontal="center" vertical="center"/>
    </xf>
    <xf numFmtId="1" fontId="15" fillId="0" borderId="77" xfId="0" applyNumberFormat="1" applyFont="1" applyBorder="1" applyAlignment="1">
      <alignment horizontal="right" vertical="center"/>
    </xf>
    <xf numFmtId="1" fontId="8" fillId="0" borderId="77" xfId="0" quotePrefix="1" applyNumberFormat="1" applyFont="1" applyBorder="1" applyAlignment="1">
      <alignment horizontal="center" vertical="center" wrapText="1"/>
    </xf>
    <xf numFmtId="1" fontId="8" fillId="4" borderId="77" xfId="0" quotePrefix="1" applyNumberFormat="1" applyFont="1" applyFill="1" applyBorder="1" applyAlignment="1">
      <alignment horizontal="center" vertical="center"/>
    </xf>
    <xf numFmtId="0" fontId="8" fillId="4" borderId="77" xfId="0" applyFont="1" applyFill="1" applyBorder="1" applyAlignment="1">
      <alignment vertical="top"/>
    </xf>
    <xf numFmtId="1" fontId="15" fillId="15" borderId="77" xfId="0" applyNumberFormat="1" applyFont="1" applyFill="1" applyBorder="1" applyAlignment="1">
      <alignment horizontal="center" vertical="center"/>
    </xf>
    <xf numFmtId="1" fontId="15" fillId="4" borderId="77" xfId="0" applyNumberFormat="1" applyFont="1" applyFill="1" applyBorder="1" applyAlignment="1">
      <alignment horizontal="center" vertical="center"/>
    </xf>
    <xf numFmtId="0" fontId="8" fillId="4" borderId="77" xfId="0" quotePrefix="1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left" vertical="top"/>
    </xf>
    <xf numFmtId="0" fontId="8" fillId="4" borderId="77" xfId="0" applyFont="1" applyFill="1" applyBorder="1" applyAlignment="1">
      <alignment horizontal="center" vertical="center" wrapText="1"/>
    </xf>
    <xf numFmtId="0" fontId="8" fillId="0" borderId="77" xfId="0" quotePrefix="1" applyFont="1" applyBorder="1" applyAlignment="1">
      <alignment horizontal="left" vertical="top"/>
    </xf>
    <xf numFmtId="0" fontId="8" fillId="0" borderId="77" xfId="0" applyFont="1" applyBorder="1" applyAlignment="1">
      <alignment horizontal="left"/>
    </xf>
    <xf numFmtId="0" fontId="8" fillId="0" borderId="77" xfId="0" applyFont="1" applyBorder="1"/>
    <xf numFmtId="1" fontId="15" fillId="15" borderId="77" xfId="0" applyNumberFormat="1" applyFont="1" applyFill="1" applyBorder="1"/>
    <xf numFmtId="0" fontId="15" fillId="0" borderId="77" xfId="0" applyFont="1" applyBorder="1" applyAlignment="1">
      <alignment horizontal="left" vertical="top"/>
    </xf>
    <xf numFmtId="1" fontId="8" fillId="0" borderId="77" xfId="0" applyNumberFormat="1" applyFont="1" applyBorder="1"/>
    <xf numFmtId="0" fontId="8" fillId="4" borderId="77" xfId="0" applyFont="1" applyFill="1" applyBorder="1"/>
    <xf numFmtId="1" fontId="8" fillId="4" borderId="77" xfId="0" applyNumberFormat="1" applyFont="1" applyFill="1" applyBorder="1"/>
    <xf numFmtId="0" fontId="8" fillId="0" borderId="77" xfId="0" quotePrefix="1" applyFont="1" applyBorder="1" applyAlignment="1">
      <alignment vertical="top"/>
    </xf>
    <xf numFmtId="0" fontId="6" fillId="0" borderId="1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4" borderId="27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0" fontId="6" fillId="0" borderId="82" xfId="0" applyFont="1" applyBorder="1" applyAlignment="1">
      <alignment vertical="center"/>
    </xf>
    <xf numFmtId="0" fontId="6" fillId="0" borderId="78" xfId="0" applyFont="1" applyBorder="1" applyAlignment="1">
      <alignment vertical="center"/>
    </xf>
    <xf numFmtId="1" fontId="6" fillId="4" borderId="77" xfId="0" applyNumberFormat="1" applyFont="1" applyFill="1" applyBorder="1" applyAlignment="1">
      <alignment horizontal="center" vertical="center"/>
    </xf>
    <xf numFmtId="16" fontId="3" fillId="3" borderId="82" xfId="0" applyNumberFormat="1" applyFont="1" applyFill="1" applyBorder="1" applyAlignment="1">
      <alignment vertical="center"/>
    </xf>
    <xf numFmtId="16" fontId="3" fillId="3" borderId="78" xfId="0" quotePrefix="1" applyNumberFormat="1" applyFont="1" applyFill="1" applyBorder="1" applyAlignment="1">
      <alignment vertical="center"/>
    </xf>
    <xf numFmtId="0" fontId="3" fillId="4" borderId="77" xfId="0" applyFont="1" applyFill="1" applyBorder="1" applyAlignment="1">
      <alignment horizontal="center" vertical="center"/>
    </xf>
    <xf numFmtId="1" fontId="3" fillId="4" borderId="77" xfId="0" applyNumberFormat="1" applyFont="1" applyFill="1" applyBorder="1" applyAlignment="1">
      <alignment horizontal="center" vertical="center"/>
    </xf>
    <xf numFmtId="0" fontId="6" fillId="0" borderId="87" xfId="0" applyFont="1" applyBorder="1" applyAlignment="1">
      <alignment vertical="center"/>
    </xf>
    <xf numFmtId="3" fontId="6" fillId="4" borderId="77" xfId="0" applyNumberFormat="1" applyFont="1" applyFill="1" applyBorder="1" applyAlignment="1">
      <alignment horizontal="center" vertical="center"/>
    </xf>
    <xf numFmtId="16" fontId="6" fillId="0" borderId="87" xfId="0" applyNumberFormat="1" applyFont="1" applyBorder="1" applyAlignment="1">
      <alignment horizontal="center" vertical="center"/>
    </xf>
    <xf numFmtId="0" fontId="6" fillId="0" borderId="77" xfId="0" applyFont="1" applyBorder="1"/>
    <xf numFmtId="16" fontId="6" fillId="3" borderId="82" xfId="0" applyNumberFormat="1" applyFont="1" applyFill="1" applyBorder="1" applyAlignment="1">
      <alignment vertical="center"/>
    </xf>
    <xf numFmtId="16" fontId="6" fillId="3" borderId="78" xfId="0" quotePrefix="1" applyNumberFormat="1" applyFont="1" applyFill="1" applyBorder="1" applyAlignment="1">
      <alignment vertical="center"/>
    </xf>
    <xf numFmtId="16" fontId="6" fillId="0" borderId="82" xfId="0" quotePrefix="1" applyNumberFormat="1" applyFont="1" applyBorder="1" applyAlignment="1">
      <alignment vertical="center"/>
    </xf>
    <xf numFmtId="16" fontId="6" fillId="0" borderId="78" xfId="0" quotePrefix="1" applyNumberFormat="1" applyFont="1" applyBorder="1" applyAlignment="1">
      <alignment vertical="center"/>
    </xf>
    <xf numFmtId="16" fontId="6" fillId="0" borderId="77" xfId="0" quotePrefix="1" applyNumberFormat="1" applyFont="1" applyBorder="1" applyAlignment="1">
      <alignment horizontal="center" vertical="center"/>
    </xf>
    <xf numFmtId="0" fontId="6" fillId="0" borderId="77" xfId="0" applyFont="1" applyBorder="1" applyAlignment="1">
      <alignment horizontal="left" vertical="center"/>
    </xf>
    <xf numFmtId="0" fontId="6" fillId="0" borderId="80" xfId="0" applyFont="1" applyBorder="1" applyAlignment="1">
      <alignment vertical="center"/>
    </xf>
    <xf numFmtId="0" fontId="6" fillId="4" borderId="80" xfId="0" applyFont="1" applyFill="1" applyBorder="1" applyAlignment="1">
      <alignment horizontal="center" vertical="center"/>
    </xf>
    <xf numFmtId="0" fontId="6" fillId="4" borderId="82" xfId="0" applyFont="1" applyFill="1" applyBorder="1" applyAlignment="1">
      <alignment vertical="center"/>
    </xf>
    <xf numFmtId="0" fontId="6" fillId="4" borderId="78" xfId="0" applyFont="1" applyFill="1" applyBorder="1" applyAlignment="1">
      <alignment vertical="center"/>
    </xf>
    <xf numFmtId="16" fontId="3" fillId="4" borderId="82" xfId="0" applyNumberFormat="1" applyFont="1" applyFill="1" applyBorder="1" applyAlignment="1">
      <alignment vertical="center"/>
    </xf>
    <xf numFmtId="16" fontId="3" fillId="4" borderId="78" xfId="0" quotePrefix="1" applyNumberFormat="1" applyFont="1" applyFill="1" applyBorder="1" applyAlignment="1">
      <alignment vertical="center"/>
    </xf>
    <xf numFmtId="0" fontId="6" fillId="0" borderId="85" xfId="0" applyFont="1" applyBorder="1" applyAlignment="1">
      <alignment vertical="center"/>
    </xf>
    <xf numFmtId="0" fontId="6" fillId="0" borderId="8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58" fillId="17" borderId="77" xfId="0" applyFont="1" applyFill="1" applyBorder="1" applyAlignment="1">
      <alignment horizontal="center" vertical="center"/>
    </xf>
    <xf numFmtId="2" fontId="3" fillId="17" borderId="77" xfId="0" applyNumberFormat="1" applyFont="1" applyFill="1" applyBorder="1" applyAlignment="1">
      <alignment horizontal="center" vertical="center"/>
    </xf>
    <xf numFmtId="1" fontId="58" fillId="17" borderId="77" xfId="0" applyNumberFormat="1" applyFont="1" applyFill="1" applyBorder="1" applyAlignment="1">
      <alignment horizontal="center" vertical="center"/>
    </xf>
    <xf numFmtId="3" fontId="58" fillId="17" borderId="77" xfId="0" applyNumberFormat="1" applyFont="1" applyFill="1" applyBorder="1" applyAlignment="1">
      <alignment horizontal="center" vertical="center"/>
    </xf>
    <xf numFmtId="0" fontId="70" fillId="0" borderId="77" xfId="0" applyFont="1" applyBorder="1" applyAlignment="1">
      <alignment vertical="center" wrapText="1"/>
    </xf>
    <xf numFmtId="0" fontId="6" fillId="4" borderId="77" xfId="0" applyFont="1" applyFill="1" applyBorder="1" applyAlignment="1">
      <alignment horizontal="center"/>
    </xf>
    <xf numFmtId="1" fontId="58" fillId="13" borderId="77" xfId="0" applyNumberFormat="1" applyFont="1" applyFill="1" applyBorder="1" applyAlignment="1">
      <alignment horizontal="center" vertical="center"/>
    </xf>
    <xf numFmtId="3" fontId="58" fillId="13" borderId="77" xfId="0" applyNumberFormat="1" applyFont="1" applyFill="1" applyBorder="1" applyAlignment="1">
      <alignment horizontal="center" vertical="center"/>
    </xf>
    <xf numFmtId="2" fontId="6" fillId="13" borderId="77" xfId="0" applyNumberFormat="1" applyFont="1" applyFill="1" applyBorder="1" applyAlignment="1">
      <alignment horizontal="center" vertical="center"/>
    </xf>
    <xf numFmtId="0" fontId="6" fillId="0" borderId="77" xfId="0" applyFont="1" applyBorder="1" applyAlignment="1">
      <alignment horizontal="center"/>
    </xf>
    <xf numFmtId="0" fontId="58" fillId="17" borderId="77" xfId="0" applyFont="1" applyFill="1" applyBorder="1" applyAlignment="1">
      <alignment horizontal="center"/>
    </xf>
    <xf numFmtId="1" fontId="6" fillId="0" borderId="77" xfId="0" applyNumberFormat="1" applyFont="1" applyBorder="1" applyAlignment="1">
      <alignment horizontal="center" vertical="center"/>
    </xf>
    <xf numFmtId="1" fontId="58" fillId="17" borderId="77" xfId="0" applyNumberFormat="1" applyFont="1" applyFill="1" applyBorder="1" applyAlignment="1">
      <alignment horizontal="left" vertical="center"/>
    </xf>
    <xf numFmtId="1" fontId="3" fillId="17" borderId="77" xfId="0" applyNumberFormat="1" applyFont="1" applyFill="1" applyBorder="1" applyAlignment="1">
      <alignment horizontal="center" vertical="center"/>
    </xf>
    <xf numFmtId="0" fontId="70" fillId="0" borderId="85" xfId="0" applyFont="1" applyBorder="1" applyAlignment="1">
      <alignment horizontal="left" vertical="top"/>
    </xf>
    <xf numFmtId="0" fontId="70" fillId="0" borderId="85" xfId="0" applyFont="1" applyBorder="1" applyAlignment="1">
      <alignment horizontal="left" vertical="top" wrapText="1"/>
    </xf>
    <xf numFmtId="0" fontId="70" fillId="0" borderId="90" xfId="0" applyFont="1" applyBorder="1" applyAlignment="1">
      <alignment vertical="top"/>
    </xf>
    <xf numFmtId="0" fontId="70" fillId="0" borderId="87" xfId="0" applyFont="1" applyBorder="1" applyAlignment="1">
      <alignment horizontal="left" vertical="top" wrapText="1"/>
    </xf>
    <xf numFmtId="0" fontId="70" fillId="0" borderId="23" xfId="0" applyFont="1" applyBorder="1" applyAlignment="1">
      <alignment horizontal="left" vertical="top" wrapText="1"/>
    </xf>
    <xf numFmtId="0" fontId="70" fillId="0" borderId="23" xfId="0" applyFont="1" applyBorder="1" applyAlignment="1">
      <alignment vertical="top"/>
    </xf>
    <xf numFmtId="0" fontId="70" fillId="0" borderId="91" xfId="0" applyFont="1" applyBorder="1" applyAlignment="1">
      <alignment vertical="top"/>
    </xf>
    <xf numFmtId="0" fontId="70" fillId="0" borderId="87" xfId="0" applyFont="1" applyBorder="1" applyAlignment="1">
      <alignment horizontal="left" vertical="top"/>
    </xf>
    <xf numFmtId="0" fontId="70" fillId="0" borderId="80" xfId="0" applyFont="1" applyBorder="1" applyAlignment="1">
      <alignment horizontal="left" vertical="top"/>
    </xf>
    <xf numFmtId="0" fontId="70" fillId="0" borderId="80" xfId="0" quotePrefix="1" applyFont="1" applyBorder="1" applyAlignment="1">
      <alignment horizontal="left" vertical="top"/>
    </xf>
    <xf numFmtId="0" fontId="70" fillId="0" borderId="80" xfId="0" applyFont="1" applyBorder="1" applyAlignment="1">
      <alignment horizontal="left" vertical="top" wrapText="1"/>
    </xf>
    <xf numFmtId="0" fontId="70" fillId="0" borderId="92" xfId="0" quotePrefix="1" applyFont="1" applyBorder="1" applyAlignment="1">
      <alignment horizontal="left" vertical="top"/>
    </xf>
    <xf numFmtId="0" fontId="70" fillId="0" borderId="92" xfId="0" applyFont="1" applyBorder="1" applyAlignment="1">
      <alignment horizontal="left" vertical="top"/>
    </xf>
    <xf numFmtId="0" fontId="70" fillId="0" borderId="87" xfId="0" applyFont="1" applyBorder="1" applyAlignment="1">
      <alignment horizontal="left"/>
    </xf>
    <xf numFmtId="0" fontId="70" fillId="0" borderId="93" xfId="0" applyFont="1" applyBorder="1" applyAlignment="1">
      <alignment horizontal="left" vertical="top"/>
    </xf>
    <xf numFmtId="0" fontId="70" fillId="0" borderId="94" xfId="0" applyFont="1" applyBorder="1" applyAlignment="1">
      <alignment horizontal="left" vertical="top"/>
    </xf>
    <xf numFmtId="0" fontId="70" fillId="0" borderId="95" xfId="0" applyFont="1" applyBorder="1" applyAlignment="1">
      <alignment horizontal="left" vertical="top"/>
    </xf>
    <xf numFmtId="166" fontId="6" fillId="4" borderId="21" xfId="0" quotePrefix="1" applyNumberFormat="1" applyFont="1" applyFill="1" applyBorder="1" applyAlignment="1">
      <alignment horizontal="center" vertical="center"/>
    </xf>
    <xf numFmtId="166" fontId="6" fillId="4" borderId="78" xfId="0" quotePrefix="1" applyNumberFormat="1" applyFont="1" applyFill="1" applyBorder="1" applyAlignment="1">
      <alignment horizontal="center" vertical="center"/>
    </xf>
    <xf numFmtId="166" fontId="8" fillId="4" borderId="77" xfId="0" quotePrefix="1" applyNumberFormat="1" applyFont="1" applyFill="1" applyBorder="1" applyAlignment="1">
      <alignment horizontal="center" vertical="center"/>
    </xf>
    <xf numFmtId="166" fontId="8" fillId="4" borderId="77" xfId="0" applyNumberFormat="1" applyFont="1" applyFill="1" applyBorder="1" applyAlignment="1">
      <alignment horizontal="right" vertical="center"/>
    </xf>
    <xf numFmtId="3" fontId="8" fillId="4" borderId="77" xfId="0" applyNumberFormat="1" applyFont="1" applyFill="1" applyBorder="1" applyAlignment="1">
      <alignment horizontal="center" vertical="center"/>
    </xf>
    <xf numFmtId="3" fontId="8" fillId="4" borderId="77" xfId="0" applyNumberFormat="1" applyFont="1" applyFill="1" applyBorder="1" applyAlignment="1">
      <alignment horizontal="center" vertical="center" wrapText="1"/>
    </xf>
    <xf numFmtId="3" fontId="8" fillId="4" borderId="77" xfId="0" applyNumberFormat="1" applyFont="1" applyFill="1" applyBorder="1"/>
    <xf numFmtId="166" fontId="3" fillId="0" borderId="66" xfId="0" applyNumberFormat="1" applyFont="1" applyBorder="1" applyAlignment="1">
      <alignment horizontal="center" vertical="center"/>
    </xf>
    <xf numFmtId="1" fontId="3" fillId="0" borderId="66" xfId="0" applyNumberFormat="1" applyFont="1" applyBorder="1" applyAlignment="1">
      <alignment vertical="center"/>
    </xf>
    <xf numFmtId="166" fontId="15" fillId="4" borderId="77" xfId="0" quotePrefix="1" applyNumberFormat="1" applyFont="1" applyFill="1" applyBorder="1" applyAlignment="1">
      <alignment horizontal="center" vertical="center"/>
    </xf>
    <xf numFmtId="166" fontId="15" fillId="4" borderId="77" xfId="0" applyNumberFormat="1" applyFont="1" applyFill="1" applyBorder="1" applyAlignment="1">
      <alignment horizontal="right" vertical="center"/>
    </xf>
    <xf numFmtId="166" fontId="6" fillId="4" borderId="82" xfId="0" applyNumberFormat="1" applyFont="1" applyFill="1" applyBorder="1" applyAlignment="1">
      <alignment horizontal="center" vertical="center"/>
    </xf>
    <xf numFmtId="166" fontId="3" fillId="4" borderId="82" xfId="0" applyNumberFormat="1" applyFont="1" applyFill="1" applyBorder="1" applyAlignment="1">
      <alignment horizontal="center" vertical="center"/>
    </xf>
    <xf numFmtId="166" fontId="45" fillId="0" borderId="25" xfId="0" applyNumberFormat="1" applyFont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0" fontId="60" fillId="0" borderId="66" xfId="0" applyFont="1" applyBorder="1" applyAlignment="1">
      <alignment vertical="center"/>
    </xf>
    <xf numFmtId="0" fontId="60" fillId="8" borderId="66" xfId="0" quotePrefix="1" applyFont="1" applyFill="1" applyBorder="1" applyAlignment="1">
      <alignment vertical="center"/>
    </xf>
    <xf numFmtId="0" fontId="60" fillId="8" borderId="77" xfId="0" quotePrefix="1" applyFont="1" applyFill="1" applyBorder="1" applyAlignment="1">
      <alignment vertical="center"/>
    </xf>
    <xf numFmtId="166" fontId="60" fillId="8" borderId="66" xfId="0" quotePrefix="1" applyNumberFormat="1" applyFont="1" applyFill="1" applyBorder="1" applyAlignment="1">
      <alignment vertical="center"/>
    </xf>
    <xf numFmtId="0" fontId="60" fillId="0" borderId="77" xfId="0" applyFont="1" applyBorder="1" applyAlignment="1">
      <alignment vertical="center"/>
    </xf>
    <xf numFmtId="166" fontId="60" fillId="0" borderId="66" xfId="0" applyNumberFormat="1" applyFont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" fontId="60" fillId="0" borderId="66" xfId="0" applyNumberFormat="1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166" fontId="3" fillId="0" borderId="66" xfId="0" applyNumberFormat="1" applyFont="1" applyBorder="1" applyAlignment="1">
      <alignment vertical="center"/>
    </xf>
    <xf numFmtId="0" fontId="56" fillId="14" borderId="63" xfId="0" applyFont="1" applyFill="1" applyBorder="1" applyAlignment="1">
      <alignment horizontal="center"/>
    </xf>
    <xf numFmtId="0" fontId="56" fillId="14" borderId="96" xfId="0" applyFont="1" applyFill="1" applyBorder="1" applyAlignment="1">
      <alignment horizontal="center"/>
    </xf>
    <xf numFmtId="0" fontId="56" fillId="4" borderId="97" xfId="0" applyFont="1" applyFill="1" applyBorder="1" applyAlignment="1">
      <alignment horizontal="center" vertical="center"/>
    </xf>
    <xf numFmtId="0" fontId="56" fillId="14" borderId="74" xfId="0" applyFont="1" applyFill="1" applyBorder="1" applyAlignment="1">
      <alignment horizontal="center"/>
    </xf>
    <xf numFmtId="0" fontId="42" fillId="0" borderId="77" xfId="0" applyFont="1" applyBorder="1" applyAlignment="1">
      <alignment horizontal="center" vertical="center" wrapText="1"/>
    </xf>
    <xf numFmtId="0" fontId="17" fillId="15" borderId="11" xfId="0" applyFont="1" applyFill="1" applyBorder="1" applyAlignment="1" applyProtection="1">
      <alignment horizontal="center" vertical="center" wrapText="1"/>
      <protection locked="0"/>
    </xf>
    <xf numFmtId="166" fontId="17" fillId="0" borderId="11" xfId="0" applyNumberFormat="1" applyFont="1" applyBorder="1" applyAlignment="1" applyProtection="1">
      <alignment horizontal="center" vertical="center" wrapText="1"/>
      <protection locked="0"/>
    </xf>
    <xf numFmtId="3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1" fontId="76" fillId="0" borderId="77" xfId="0" applyNumberFormat="1" applyFont="1" applyBorder="1" applyAlignment="1" applyProtection="1">
      <alignment horizontal="center" vertical="center" wrapText="1"/>
      <protection locked="0"/>
    </xf>
    <xf numFmtId="166" fontId="76" fillId="0" borderId="77" xfId="0" applyNumberFormat="1" applyFont="1" applyBorder="1" applyAlignment="1" applyProtection="1">
      <alignment horizontal="center" vertical="center" wrapText="1"/>
      <protection locked="0"/>
    </xf>
    <xf numFmtId="3" fontId="17" fillId="9" borderId="11" xfId="0" applyNumberFormat="1" applyFont="1" applyFill="1" applyBorder="1" applyAlignment="1">
      <alignment horizontal="center" vertical="center" wrapText="1"/>
    </xf>
    <xf numFmtId="0" fontId="46" fillId="0" borderId="16" xfId="0" applyFont="1" applyBorder="1" applyAlignment="1" applyProtection="1">
      <alignment horizontal="center" vertical="center"/>
      <protection locked="0"/>
    </xf>
    <xf numFmtId="1" fontId="76" fillId="0" borderId="16" xfId="0" applyNumberFormat="1" applyFont="1" applyBorder="1" applyAlignment="1" applyProtection="1">
      <alignment horizontal="center" vertical="center" shrinkToFit="1"/>
      <protection locked="0"/>
    </xf>
    <xf numFmtId="166" fontId="76" fillId="0" borderId="16" xfId="0" applyNumberFormat="1" applyFont="1" applyBorder="1" applyAlignment="1" applyProtection="1">
      <alignment horizontal="center" vertical="center" wrapText="1"/>
      <protection locked="0"/>
    </xf>
    <xf numFmtId="0" fontId="17" fillId="10" borderId="11" xfId="0" applyFont="1" applyFill="1" applyBorder="1" applyAlignment="1">
      <alignment horizontal="center" vertical="center"/>
    </xf>
    <xf numFmtId="166" fontId="17" fillId="9" borderId="11" xfId="0" applyNumberFormat="1" applyFont="1" applyFill="1" applyBorder="1" applyAlignment="1">
      <alignment horizontal="center" vertical="center" wrapText="1"/>
    </xf>
    <xf numFmtId="3" fontId="17" fillId="9" borderId="11" xfId="0" applyNumberFormat="1" applyFont="1" applyFill="1" applyBorder="1" applyAlignment="1">
      <alignment horizontal="center" vertical="center"/>
    </xf>
    <xf numFmtId="0" fontId="53" fillId="15" borderId="38" xfId="18" applyFont="1" applyFill="1" applyBorder="1" applyAlignment="1">
      <alignment horizontal="right" vertical="center"/>
    </xf>
    <xf numFmtId="0" fontId="53" fillId="15" borderId="42" xfId="18" applyFont="1" applyFill="1" applyBorder="1" applyAlignment="1">
      <alignment horizontal="right" vertical="center"/>
    </xf>
    <xf numFmtId="49" fontId="86" fillId="15" borderId="77" xfId="15" applyNumberFormat="1" applyFont="1" applyFill="1" applyBorder="1" applyAlignment="1">
      <alignment horizontal="center" vertical="center" wrapText="1"/>
    </xf>
    <xf numFmtId="0" fontId="44" fillId="15" borderId="77" xfId="15" applyFont="1" applyFill="1" applyBorder="1" applyAlignment="1">
      <alignment horizontal="left" vertical="center" wrapText="1"/>
    </xf>
    <xf numFmtId="0" fontId="44" fillId="15" borderId="77" xfId="15" applyFont="1" applyFill="1" applyBorder="1" applyAlignment="1">
      <alignment horizontal="center" vertical="center" wrapText="1"/>
    </xf>
    <xf numFmtId="0" fontId="44" fillId="15" borderId="77" xfId="15" applyFont="1" applyFill="1" applyBorder="1" applyAlignment="1">
      <alignment vertical="center" wrapText="1"/>
    </xf>
    <xf numFmtId="0" fontId="43" fillId="15" borderId="77" xfId="15" applyFont="1" applyFill="1" applyBorder="1" applyAlignment="1">
      <alignment wrapText="1"/>
    </xf>
    <xf numFmtId="0" fontId="60" fillId="15" borderId="66" xfId="0" applyFont="1" applyFill="1" applyBorder="1" applyAlignment="1">
      <alignment vertical="center"/>
    </xf>
    <xf numFmtId="166" fontId="42" fillId="16" borderId="74" xfId="0" applyNumberFormat="1" applyFont="1" applyFill="1" applyBorder="1" applyAlignment="1">
      <alignment horizontal="center"/>
    </xf>
    <xf numFmtId="166" fontId="42" fillId="16" borderId="96" xfId="0" applyNumberFormat="1" applyFont="1" applyFill="1" applyBorder="1" applyAlignment="1">
      <alignment horizontal="center"/>
    </xf>
    <xf numFmtId="1" fontId="45" fillId="0" borderId="97" xfId="0" applyNumberFormat="1" applyFont="1" applyBorder="1" applyAlignment="1">
      <alignment horizontal="center"/>
    </xf>
    <xf numFmtId="0" fontId="42" fillId="13" borderId="66" xfId="0" applyFont="1" applyFill="1" applyBorder="1" applyAlignment="1">
      <alignment horizontal="center"/>
    </xf>
    <xf numFmtId="1" fontId="42" fillId="13" borderId="66" xfId="0" applyNumberFormat="1" applyFont="1" applyFill="1" applyBorder="1" applyAlignment="1">
      <alignment horizontal="center"/>
    </xf>
    <xf numFmtId="0" fontId="93" fillId="0" borderId="105" xfId="0" applyFont="1" applyBorder="1" applyAlignment="1">
      <alignment horizontal="center" vertical="center" wrapText="1"/>
    </xf>
    <xf numFmtId="0" fontId="45" fillId="0" borderId="106" xfId="0" applyFont="1" applyBorder="1" applyAlignment="1">
      <alignment horizontal="center"/>
    </xf>
    <xf numFmtId="166" fontId="33" fillId="0" borderId="107" xfId="0" applyNumberFormat="1" applyFont="1" applyBorder="1" applyAlignment="1">
      <alignment horizontal="center"/>
    </xf>
    <xf numFmtId="49" fontId="8" fillId="0" borderId="85" xfId="0" applyNumberFormat="1" applyFont="1" applyBorder="1" applyAlignment="1">
      <alignment vertical="top"/>
    </xf>
    <xf numFmtId="1" fontId="60" fillId="0" borderId="78" xfId="0" applyNumberFormat="1" applyFont="1" applyBorder="1" applyAlignment="1">
      <alignment horizontal="center"/>
    </xf>
    <xf numFmtId="166" fontId="33" fillId="0" borderId="92" xfId="0" applyNumberFormat="1" applyFont="1" applyBorder="1" applyAlignment="1">
      <alignment horizontal="center"/>
    </xf>
    <xf numFmtId="0" fontId="8" fillId="0" borderId="85" xfId="0" applyFont="1" applyBorder="1" applyAlignment="1">
      <alignment horizontal="left" vertical="top"/>
    </xf>
    <xf numFmtId="0" fontId="8" fillId="0" borderId="85" xfId="0" applyFont="1" applyBorder="1" applyAlignment="1">
      <alignment horizontal="left"/>
    </xf>
    <xf numFmtId="0" fontId="8" fillId="0" borderId="85" xfId="0" applyFont="1" applyBorder="1"/>
    <xf numFmtId="1" fontId="58" fillId="0" borderId="78" xfId="0" applyNumberFormat="1" applyFont="1" applyBorder="1" applyAlignment="1">
      <alignment horizontal="center"/>
    </xf>
    <xf numFmtId="0" fontId="15" fillId="0" borderId="85" xfId="0" applyFont="1" applyBorder="1" applyAlignment="1">
      <alignment horizontal="left" vertical="top"/>
    </xf>
    <xf numFmtId="0" fontId="15" fillId="13" borderId="108" xfId="0" applyFont="1" applyFill="1" applyBorder="1" applyAlignment="1">
      <alignment vertical="center"/>
    </xf>
    <xf numFmtId="0" fontId="15" fillId="13" borderId="109" xfId="0" applyFont="1" applyFill="1" applyBorder="1"/>
    <xf numFmtId="1" fontId="15" fillId="13" borderId="109" xfId="0" applyNumberFormat="1" applyFont="1" applyFill="1" applyBorder="1"/>
    <xf numFmtId="166" fontId="8" fillId="4" borderId="109" xfId="0" quotePrefix="1" applyNumberFormat="1" applyFont="1" applyFill="1" applyBorder="1" applyAlignment="1">
      <alignment horizontal="center" vertical="center"/>
    </xf>
    <xf numFmtId="3" fontId="15" fillId="4" borderId="109" xfId="0" applyNumberFormat="1" applyFont="1" applyFill="1" applyBorder="1"/>
    <xf numFmtId="166" fontId="8" fillId="4" borderId="109" xfId="0" applyNumberFormat="1" applyFont="1" applyFill="1" applyBorder="1" applyAlignment="1">
      <alignment horizontal="right" vertical="center"/>
    </xf>
    <xf numFmtId="1" fontId="15" fillId="0" borderId="109" xfId="0" applyNumberFormat="1" applyFont="1" applyBorder="1" applyAlignment="1">
      <alignment horizontal="right" vertical="center"/>
    </xf>
    <xf numFmtId="1" fontId="60" fillId="0" borderId="110" xfId="0" applyNumberFormat="1" applyFont="1" applyBorder="1" applyAlignment="1">
      <alignment horizontal="center"/>
    </xf>
    <xf numFmtId="166" fontId="33" fillId="0" borderId="95" xfId="0" applyNumberFormat="1" applyFont="1" applyBorder="1" applyAlignment="1">
      <alignment horizontal="center"/>
    </xf>
    <xf numFmtId="0" fontId="74" fillId="3" borderId="77" xfId="0" applyFont="1" applyFill="1" applyBorder="1" applyAlignment="1">
      <alignment horizontal="center" vertical="center" wrapText="1"/>
    </xf>
    <xf numFmtId="0" fontId="74" fillId="3" borderId="89" xfId="0" applyFont="1" applyFill="1" applyBorder="1" applyAlignment="1">
      <alignment horizontal="center" vertical="center" wrapText="1"/>
    </xf>
    <xf numFmtId="166" fontId="3" fillId="13" borderId="112" xfId="0" applyNumberFormat="1" applyFont="1" applyFill="1" applyBorder="1" applyAlignment="1">
      <alignment vertical="center"/>
    </xf>
    <xf numFmtId="0" fontId="70" fillId="0" borderId="85" xfId="0" applyFont="1" applyBorder="1" applyAlignment="1">
      <alignment vertical="center" wrapText="1"/>
    </xf>
    <xf numFmtId="166" fontId="3" fillId="17" borderId="112" xfId="0" applyNumberFormat="1" applyFont="1" applyFill="1" applyBorder="1" applyAlignment="1">
      <alignment vertical="center"/>
    </xf>
    <xf numFmtId="16" fontId="70" fillId="0" borderId="85" xfId="0" quotePrefix="1" applyNumberFormat="1" applyFont="1" applyBorder="1" applyAlignment="1">
      <alignment horizontal="center" vertical="center" wrapText="1"/>
    </xf>
    <xf numFmtId="0" fontId="45" fillId="13" borderId="85" xfId="0" applyFont="1" applyFill="1" applyBorder="1" applyAlignment="1">
      <alignment vertical="center"/>
    </xf>
    <xf numFmtId="0" fontId="45" fillId="13" borderId="77" xfId="0" applyFont="1" applyFill="1" applyBorder="1" applyAlignment="1">
      <alignment vertical="center"/>
    </xf>
    <xf numFmtId="0" fontId="45" fillId="13" borderId="77" xfId="0" applyFont="1" applyFill="1" applyBorder="1" applyAlignment="1">
      <alignment horizontal="left" vertical="center"/>
    </xf>
    <xf numFmtId="166" fontId="45" fillId="17" borderId="77" xfId="0" applyNumberFormat="1" applyFont="1" applyFill="1" applyBorder="1" applyAlignment="1">
      <alignment horizontal="left" vertical="center"/>
    </xf>
    <xf numFmtId="0" fontId="45" fillId="17" borderId="77" xfId="0" applyFont="1" applyFill="1" applyBorder="1" applyAlignment="1">
      <alignment vertical="center"/>
    </xf>
    <xf numFmtId="166" fontId="45" fillId="17" borderId="77" xfId="0" applyNumberFormat="1" applyFont="1" applyFill="1" applyBorder="1" applyAlignment="1">
      <alignment vertical="center"/>
    </xf>
    <xf numFmtId="0" fontId="45" fillId="17" borderId="77" xfId="0" applyFont="1" applyFill="1" applyBorder="1" applyAlignment="1">
      <alignment horizontal="center" vertical="center"/>
    </xf>
    <xf numFmtId="0" fontId="45" fillId="13" borderId="108" xfId="0" applyFont="1" applyFill="1" applyBorder="1" applyAlignment="1">
      <alignment vertical="center"/>
    </xf>
    <xf numFmtId="0" fontId="45" fillId="13" borderId="109" xfId="0" applyFont="1" applyFill="1" applyBorder="1" applyAlignment="1">
      <alignment vertical="center"/>
    </xf>
    <xf numFmtId="0" fontId="45" fillId="13" borderId="109" xfId="0" applyFont="1" applyFill="1" applyBorder="1" applyAlignment="1">
      <alignment horizontal="left" vertical="center"/>
    </xf>
    <xf numFmtId="166" fontId="45" fillId="17" borderId="109" xfId="0" applyNumberFormat="1" applyFont="1" applyFill="1" applyBorder="1" applyAlignment="1">
      <alignment horizontal="left" vertical="center"/>
    </xf>
    <xf numFmtId="0" fontId="45" fillId="17" borderId="109" xfId="0" applyFont="1" applyFill="1" applyBorder="1" applyAlignment="1">
      <alignment vertical="center"/>
    </xf>
    <xf numFmtId="166" fontId="45" fillId="17" borderId="109" xfId="0" applyNumberFormat="1" applyFont="1" applyFill="1" applyBorder="1" applyAlignment="1">
      <alignment vertical="center"/>
    </xf>
    <xf numFmtId="0" fontId="45" fillId="17" borderId="109" xfId="0" applyFont="1" applyFill="1" applyBorder="1" applyAlignment="1">
      <alignment horizontal="center" vertical="center"/>
    </xf>
    <xf numFmtId="166" fontId="3" fillId="17" borderId="113" xfId="0" applyNumberFormat="1" applyFont="1" applyFill="1" applyBorder="1" applyAlignment="1">
      <alignment vertical="center"/>
    </xf>
    <xf numFmtId="0" fontId="35" fillId="3" borderId="0" xfId="8" applyFont="1" applyFill="1" applyAlignment="1">
      <alignment horizontal="center"/>
    </xf>
    <xf numFmtId="0" fontId="33" fillId="3" borderId="0" xfId="8" applyFont="1" applyFill="1" applyAlignment="1">
      <alignment horizontal="left"/>
    </xf>
    <xf numFmtId="0" fontId="34" fillId="3" borderId="0" xfId="8" applyFont="1" applyFill="1" applyAlignment="1">
      <alignment horizontal="left"/>
    </xf>
    <xf numFmtId="0" fontId="35" fillId="0" borderId="0" xfId="8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3" fontId="10" fillId="0" borderId="11" xfId="0" applyNumberFormat="1" applyFont="1" applyBorder="1" applyAlignment="1">
      <alignment horizontal="center" vertical="center" textRotation="90" wrapText="1"/>
    </xf>
    <xf numFmtId="0" fontId="17" fillId="3" borderId="11" xfId="8" applyFont="1" applyFill="1" applyBorder="1" applyAlignment="1">
      <alignment horizontal="center" vertical="center" wrapText="1"/>
    </xf>
    <xf numFmtId="0" fontId="17" fillId="0" borderId="11" xfId="8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textRotation="90" wrapText="1"/>
    </xf>
    <xf numFmtId="0" fontId="17" fillId="3" borderId="11" xfId="14" applyFont="1" applyFill="1" applyBorder="1" applyAlignment="1">
      <alignment horizontal="center" vertical="center" wrapText="1"/>
    </xf>
    <xf numFmtId="0" fontId="53" fillId="0" borderId="66" xfId="18" applyFont="1" applyBorder="1" applyAlignment="1">
      <alignment horizontal="center" vertical="center" wrapText="1"/>
    </xf>
    <xf numFmtId="0" fontId="53" fillId="0" borderId="77" xfId="18" applyFont="1" applyBorder="1" applyAlignment="1">
      <alignment horizontal="center" vertical="center" wrapText="1"/>
    </xf>
    <xf numFmtId="0" fontId="53" fillId="0" borderId="45" xfId="18" applyFont="1" applyBorder="1" applyAlignment="1">
      <alignment horizontal="center" vertical="center"/>
    </xf>
    <xf numFmtId="0" fontId="53" fillId="0" borderId="46" xfId="18" applyFont="1" applyBorder="1" applyAlignment="1">
      <alignment horizontal="center" vertical="center"/>
    </xf>
    <xf numFmtId="0" fontId="53" fillId="0" borderId="31" xfId="18" applyFont="1" applyBorder="1" applyAlignment="1">
      <alignment horizontal="center" vertical="center"/>
    </xf>
    <xf numFmtId="0" fontId="53" fillId="0" borderId="20" xfId="18" applyFont="1" applyBorder="1" applyAlignment="1">
      <alignment horizontal="center" vertical="center"/>
    </xf>
    <xf numFmtId="0" fontId="53" fillId="0" borderId="26" xfId="18" applyFont="1" applyBorder="1" applyAlignment="1">
      <alignment horizontal="center" vertical="center"/>
    </xf>
    <xf numFmtId="0" fontId="53" fillId="0" borderId="21" xfId="18" applyFont="1" applyBorder="1" applyAlignment="1">
      <alignment horizontal="center" vertical="center"/>
    </xf>
    <xf numFmtId="0" fontId="53" fillId="0" borderId="63" xfId="18" applyFont="1" applyBorder="1" applyAlignment="1">
      <alignment horizontal="center" vertical="center" wrapText="1"/>
    </xf>
    <xf numFmtId="0" fontId="53" fillId="0" borderId="8" xfId="18" applyFont="1" applyBorder="1" applyAlignment="1">
      <alignment horizontal="center" vertical="center" wrapText="1"/>
    </xf>
    <xf numFmtId="0" fontId="53" fillId="0" borderId="64" xfId="18" applyFont="1" applyBorder="1" applyAlignment="1">
      <alignment horizontal="center" vertical="center" wrapText="1"/>
    </xf>
    <xf numFmtId="0" fontId="53" fillId="0" borderId="65" xfId="18" applyFont="1" applyBorder="1" applyAlignment="1">
      <alignment horizontal="center" vertical="center" wrapText="1"/>
    </xf>
    <xf numFmtId="0" fontId="53" fillId="0" borderId="67" xfId="18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67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56" fillId="0" borderId="67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65" fontId="52" fillId="0" borderId="1" xfId="17" applyNumberFormat="1" applyFont="1" applyBorder="1" applyAlignment="1" applyProtection="1">
      <alignment horizontal="left" vertical="center"/>
    </xf>
    <xf numFmtId="165" fontId="52" fillId="0" borderId="79" xfId="17" applyNumberFormat="1" applyFont="1" applyBorder="1" applyAlignment="1" applyProtection="1">
      <alignment horizontal="left" vertical="center"/>
    </xf>
    <xf numFmtId="165" fontId="52" fillId="0" borderId="3" xfId="17" applyNumberFormat="1" applyFont="1" applyBorder="1" applyAlignment="1" applyProtection="1">
      <alignment horizontal="left" vertical="center"/>
    </xf>
    <xf numFmtId="165" fontId="52" fillId="0" borderId="2" xfId="17" applyNumberFormat="1" applyFont="1" applyBorder="1" applyAlignment="1" applyProtection="1">
      <alignment horizontal="left" vertical="center"/>
    </xf>
    <xf numFmtId="0" fontId="45" fillId="0" borderId="80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left" vertical="center" wrapText="1"/>
    </xf>
    <xf numFmtId="0" fontId="58" fillId="0" borderId="83" xfId="0" applyFont="1" applyBorder="1" applyAlignment="1">
      <alignment horizontal="left" vertical="center" wrapText="1"/>
    </xf>
    <xf numFmtId="0" fontId="58" fillId="0" borderId="39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167" fontId="58" fillId="0" borderId="77" xfId="0" applyNumberFormat="1" applyFont="1" applyBorder="1" applyAlignment="1">
      <alignment horizontal="left" vertical="center" wrapText="1"/>
    </xf>
    <xf numFmtId="167" fontId="6" fillId="0" borderId="77" xfId="0" applyNumberFormat="1" applyFont="1" applyBorder="1" applyAlignment="1">
      <alignment horizontal="left" vertical="center" wrapText="1"/>
    </xf>
    <xf numFmtId="0" fontId="58" fillId="0" borderId="64" xfId="0" applyFont="1" applyBorder="1" applyAlignment="1">
      <alignment horizontal="center" vertical="center"/>
    </xf>
    <xf numFmtId="0" fontId="58" fillId="0" borderId="65" xfId="0" applyFont="1" applyBorder="1" applyAlignment="1">
      <alignment horizontal="center" vertical="center"/>
    </xf>
    <xf numFmtId="0" fontId="60" fillId="0" borderId="66" xfId="0" applyFont="1" applyBorder="1" applyAlignment="1">
      <alignment horizontal="center" vertical="center" wrapText="1"/>
    </xf>
    <xf numFmtId="0" fontId="60" fillId="0" borderId="77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60" fillId="0" borderId="66" xfId="0" applyFont="1" applyBorder="1" applyAlignment="1">
      <alignment horizontal="center" vertical="center"/>
    </xf>
    <xf numFmtId="0" fontId="15" fillId="0" borderId="87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15" borderId="87" xfId="0" applyFont="1" applyFill="1" applyBorder="1" applyAlignment="1">
      <alignment horizontal="left" vertical="center"/>
    </xf>
    <xf numFmtId="0" fontId="15" fillId="15" borderId="78" xfId="0" applyFont="1" applyFill="1" applyBorder="1" applyAlignment="1">
      <alignment horizontal="left" vertical="center"/>
    </xf>
    <xf numFmtId="0" fontId="15" fillId="0" borderId="87" xfId="0" applyFont="1" applyBorder="1" applyAlignment="1">
      <alignment horizontal="left"/>
    </xf>
    <xf numFmtId="0" fontId="15" fillId="0" borderId="78" xfId="0" applyFont="1" applyBorder="1" applyAlignment="1">
      <alignment horizontal="left"/>
    </xf>
    <xf numFmtId="0" fontId="6" fillId="0" borderId="100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101" xfId="0" applyFont="1" applyBorder="1" applyAlignment="1">
      <alignment horizontal="center" vertical="center" wrapText="1"/>
    </xf>
    <xf numFmtId="0" fontId="45" fillId="0" borderId="102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center" vertical="center" wrapText="1"/>
    </xf>
    <xf numFmtId="0" fontId="45" fillId="0" borderId="103" xfId="0" applyFont="1" applyBorder="1" applyAlignment="1">
      <alignment horizontal="center" vertical="center" wrapText="1"/>
    </xf>
    <xf numFmtId="0" fontId="76" fillId="17" borderId="87" xfId="0" applyFont="1" applyFill="1" applyBorder="1" applyAlignment="1">
      <alignment horizontal="left" vertical="center" wrapText="1"/>
    </xf>
    <xf numFmtId="0" fontId="76" fillId="17" borderId="78" xfId="0" applyFont="1" applyFill="1" applyBorder="1" applyAlignment="1">
      <alignment horizontal="left" vertical="center" wrapText="1"/>
    </xf>
    <xf numFmtId="0" fontId="76" fillId="0" borderId="87" xfId="0" applyFont="1" applyBorder="1" applyAlignment="1">
      <alignment horizontal="left" vertical="top" wrapText="1"/>
    </xf>
    <xf numFmtId="0" fontId="76" fillId="0" borderId="78" xfId="0" applyFont="1" applyBorder="1" applyAlignment="1">
      <alignment horizontal="left" vertical="top" wrapText="1"/>
    </xf>
    <xf numFmtId="16" fontId="76" fillId="0" borderId="87" xfId="0" quotePrefix="1" applyNumberFormat="1" applyFont="1" applyBorder="1" applyAlignment="1">
      <alignment horizontal="left" vertical="top" wrapText="1"/>
    </xf>
    <xf numFmtId="16" fontId="76" fillId="0" borderId="78" xfId="0" quotePrefix="1" applyNumberFormat="1" applyFont="1" applyBorder="1" applyAlignment="1">
      <alignment horizontal="left" vertical="top" wrapText="1"/>
    </xf>
    <xf numFmtId="16" fontId="92" fillId="18" borderId="87" xfId="0" applyNumberFormat="1" applyFont="1" applyFill="1" applyBorder="1" applyAlignment="1">
      <alignment horizontal="left" wrapText="1"/>
    </xf>
    <xf numFmtId="16" fontId="92" fillId="18" borderId="78" xfId="0" applyNumberFormat="1" applyFont="1" applyFill="1" applyBorder="1" applyAlignment="1">
      <alignment horizontal="left" wrapText="1"/>
    </xf>
    <xf numFmtId="0" fontId="72" fillId="0" borderId="14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8" xfId="0" applyFont="1" applyBorder="1" applyAlignment="1">
      <alignment horizontal="center" vertical="center" wrapText="1"/>
    </xf>
    <xf numFmtId="0" fontId="45" fillId="4" borderId="64" xfId="0" applyFont="1" applyFill="1" applyBorder="1" applyAlignment="1">
      <alignment horizontal="center" vertical="center" wrapText="1"/>
    </xf>
    <xf numFmtId="0" fontId="45" fillId="4" borderId="65" xfId="0" applyFont="1" applyFill="1" applyBorder="1" applyAlignment="1">
      <alignment horizontal="center" vertical="center" wrapText="1"/>
    </xf>
    <xf numFmtId="0" fontId="45" fillId="4" borderId="64" xfId="0" applyFont="1" applyFill="1" applyBorder="1" applyAlignment="1">
      <alignment horizontal="center" wrapText="1"/>
    </xf>
    <xf numFmtId="0" fontId="45" fillId="4" borderId="65" xfId="0" applyFont="1" applyFill="1" applyBorder="1" applyAlignment="1">
      <alignment horizontal="center" wrapText="1"/>
    </xf>
    <xf numFmtId="0" fontId="45" fillId="4" borderId="64" xfId="0" applyFont="1" applyFill="1" applyBorder="1" applyAlignment="1">
      <alignment horizontal="center" vertical="center"/>
    </xf>
    <xf numFmtId="0" fontId="45" fillId="4" borderId="65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60" fillId="0" borderId="64" xfId="0" applyFont="1" applyBorder="1" applyAlignment="1">
      <alignment horizontal="center" wrapText="1"/>
    </xf>
    <xf numFmtId="0" fontId="60" fillId="0" borderId="13" xfId="0" applyFont="1" applyBorder="1" applyAlignment="1">
      <alignment horizontal="center" wrapText="1"/>
    </xf>
    <xf numFmtId="0" fontId="53" fillId="0" borderId="75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 wrapText="1"/>
    </xf>
    <xf numFmtId="0" fontId="53" fillId="0" borderId="69" xfId="0" applyFont="1" applyBorder="1" applyAlignment="1">
      <alignment horizontal="center" vertical="center" wrapText="1"/>
    </xf>
    <xf numFmtId="0" fontId="53" fillId="0" borderId="82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76" fillId="0" borderId="64" xfId="0" applyFont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49" fontId="69" fillId="2" borderId="82" xfId="0" applyNumberFormat="1" applyFont="1" applyFill="1" applyBorder="1" applyAlignment="1">
      <alignment horizontal="left" vertical="center" wrapText="1"/>
    </xf>
    <xf numFmtId="49" fontId="69" fillId="2" borderId="13" xfId="0" applyNumberFormat="1" applyFont="1" applyFill="1" applyBorder="1" applyAlignment="1">
      <alignment horizontal="left" vertical="center" wrapText="1"/>
    </xf>
    <xf numFmtId="49" fontId="69" fillId="2" borderId="78" xfId="0" applyNumberFormat="1" applyFont="1" applyFill="1" applyBorder="1" applyAlignment="1">
      <alignment horizontal="left" vertical="center" wrapText="1"/>
    </xf>
    <xf numFmtId="0" fontId="42" fillId="0" borderId="77" xfId="0" applyFont="1" applyBorder="1" applyAlignment="1">
      <alignment horizontal="center" vertical="center" wrapText="1"/>
    </xf>
    <xf numFmtId="0" fontId="42" fillId="2" borderId="77" xfId="0" applyFont="1" applyFill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/>
    </xf>
    <xf numFmtId="0" fontId="56" fillId="4" borderId="96" xfId="0" applyFont="1" applyFill="1" applyBorder="1" applyAlignment="1">
      <alignment horizontal="center" vertical="center"/>
    </xf>
    <xf numFmtId="0" fontId="56" fillId="4" borderId="86" xfId="0" applyFont="1" applyFill="1" applyBorder="1" applyAlignment="1">
      <alignment horizontal="center" vertical="center"/>
    </xf>
    <xf numFmtId="0" fontId="56" fillId="4" borderId="74" xfId="0" applyFont="1" applyFill="1" applyBorder="1" applyAlignment="1">
      <alignment horizontal="center" vertical="center"/>
    </xf>
    <xf numFmtId="0" fontId="45" fillId="0" borderId="82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5" fillId="0" borderId="78" xfId="0" applyFont="1" applyBorder="1" applyAlignment="1">
      <alignment horizontal="center" vertical="center"/>
    </xf>
    <xf numFmtId="0" fontId="60" fillId="13" borderId="64" xfId="0" applyFont="1" applyFill="1" applyBorder="1" applyAlignment="1">
      <alignment horizontal="center" vertical="center"/>
    </xf>
    <xf numFmtId="0" fontId="60" fillId="13" borderId="65" xfId="0" applyFont="1" applyFill="1" applyBorder="1" applyAlignment="1">
      <alignment horizontal="center" vertical="center"/>
    </xf>
    <xf numFmtId="0" fontId="72" fillId="0" borderId="66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/>
    </xf>
    <xf numFmtId="165" fontId="4" fillId="0" borderId="4" xfId="4" applyNumberFormat="1" applyFont="1" applyBorder="1" applyAlignment="1" applyProtection="1">
      <alignment horizontal="center" vertical="center" wrapText="1"/>
    </xf>
    <xf numFmtId="165" fontId="4" fillId="0" borderId="0" xfId="4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0" fillId="0" borderId="77" xfId="0" quotePrefix="1" applyFont="1" applyBorder="1" applyAlignment="1">
      <alignment horizontal="left" vertical="top" wrapText="1"/>
    </xf>
    <xf numFmtId="0" fontId="70" fillId="0" borderId="89" xfId="0" quotePrefix="1" applyFont="1" applyBorder="1" applyAlignment="1">
      <alignment horizontal="left" vertical="top" wrapText="1"/>
    </xf>
    <xf numFmtId="0" fontId="70" fillId="0" borderId="39" xfId="0" applyFont="1" applyBorder="1" applyAlignment="1">
      <alignment horizontal="left" vertical="top" wrapText="1"/>
    </xf>
    <xf numFmtId="0" fontId="70" fillId="0" borderId="86" xfId="0" applyFont="1" applyBorder="1" applyAlignment="1">
      <alignment horizontal="left" vertical="top" wrapText="1"/>
    </xf>
  </cellXfs>
  <cellStyles count="21">
    <cellStyle name="ContentsHyperlink" xfId="9"/>
    <cellStyle name="Hyperlink" xfId="1" builtinId="8"/>
    <cellStyle name="Normal" xfId="0" builtinId="0"/>
    <cellStyle name="Normal 2" xfId="8"/>
    <cellStyle name="Normal 2 2" xfId="12"/>
    <cellStyle name="Normal 2 3" xfId="19"/>
    <cellStyle name="Normal 3" xfId="10"/>
    <cellStyle name="Normal 3 2" xfId="13"/>
    <cellStyle name="Normal 4" xfId="5"/>
    <cellStyle name="Normal 4 2" xfId="7"/>
    <cellStyle name="Normal 4 3" xfId="20"/>
    <cellStyle name="Normal 5" xfId="15"/>
    <cellStyle name="Normal 6" xfId="18"/>
    <cellStyle name="Normal_normativ kadra _ tabel_1" xfId="2"/>
    <cellStyle name="Normal_TAB DZ 1-10 (1)" xfId="14"/>
    <cellStyle name="Normal_TAB DZ 1-10 (1) 2" xfId="3"/>
    <cellStyle name="Student Information" xfId="11"/>
    <cellStyle name="Student Information - user entered" xfId="4"/>
    <cellStyle name="Student Information - user entered 2" xfId="17"/>
    <cellStyle name="Student Information 2" xfId="16"/>
    <cellStyle name="Total" xfId="6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=""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="" xmlns:a16="http://schemas.microsoft.com/office/drawing/2014/main" id="{00000000-0008-0000-1200-0000839D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PLAN%202021/Planske_tabele_za_bolnice_2020_2012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ДРЖАЈ"/>
      <sheetName val="Kadar.ode."/>
      <sheetName val="Kadar.dne.bol.dij."/>
      <sheetName val="Kadar.zaj.med.del."/>
      <sheetName val="Kadar.nem."/>
      <sheetName val="Kadar.zbirno "/>
      <sheetName val="Kapaciteti i korišćenje RFZO"/>
      <sheetName val="Kapaciteti i korišćenje УКУПНО "/>
      <sheetName val="Pratioci"/>
      <sheetName val="Dnevne.bolnice"/>
      <sheetName val="Neonatologija"/>
      <sheetName val="Pregledi RFZO"/>
      <sheetName val="Pregledi UKUPNO"/>
      <sheetName val="Operacije"/>
      <sheetName val="DSG"/>
      <sheetName val="Usluge"/>
      <sheetName val="Dijagnostika"/>
      <sheetName val="Lab"/>
      <sheetName val="Dijalize"/>
      <sheetName val="Krv"/>
      <sheetName val="Lekovi"/>
      <sheetName val="Implantati"/>
      <sheetName val="Sanitet.mat"/>
      <sheetName val="Liste.čekanja"/>
      <sheetName val="Zbirno_usluge"/>
    </sheetNames>
    <sheetDataSet>
      <sheetData sheetId="0" refreshError="1"/>
      <sheetData sheetId="1">
        <row r="1">
          <cell r="C1" t="str">
            <v>Унети назив здравствене установе</v>
          </cell>
        </row>
        <row r="2">
          <cell r="C2" t="str">
            <v>Унети матични број здравствене установе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zoomScaleSheetLayoutView="100" workbookViewId="0">
      <selection activeCell="E33" sqref="E33"/>
    </sheetView>
  </sheetViews>
  <sheetFormatPr defaultColWidth="9.140625" defaultRowHeight="12.75"/>
  <cols>
    <col min="1" max="1" width="5" style="17" customWidth="1"/>
    <col min="2" max="2" width="12.28515625" style="17" customWidth="1"/>
    <col min="3" max="16384" width="9.140625" style="17"/>
  </cols>
  <sheetData>
    <row r="2" spans="1:9" ht="14.25">
      <c r="C2" s="686" t="s">
        <v>0</v>
      </c>
      <c r="D2" s="686"/>
      <c r="E2" s="686"/>
      <c r="F2" s="686"/>
      <c r="G2" s="686"/>
      <c r="H2" s="686"/>
      <c r="I2" s="686"/>
    </row>
    <row r="3" spans="1:9" ht="15.75">
      <c r="C3" s="687" t="s">
        <v>1</v>
      </c>
      <c r="D3" s="687"/>
      <c r="E3" s="687"/>
      <c r="F3" s="687"/>
      <c r="G3" s="687"/>
      <c r="H3" s="687"/>
      <c r="I3" s="687"/>
    </row>
    <row r="6" spans="1:9" ht="18.75">
      <c r="B6" s="685" t="s">
        <v>2</v>
      </c>
      <c r="C6" s="685"/>
      <c r="D6" s="685"/>
      <c r="E6" s="685"/>
      <c r="F6" s="685"/>
      <c r="G6" s="685"/>
      <c r="H6" s="685"/>
      <c r="I6" s="685"/>
    </row>
    <row r="7" spans="1:9" ht="18.75">
      <c r="B7" s="685" t="s">
        <v>3</v>
      </c>
      <c r="C7" s="685"/>
      <c r="D7" s="685"/>
      <c r="E7" s="685"/>
      <c r="F7" s="685"/>
      <c r="G7" s="685"/>
      <c r="H7" s="685"/>
      <c r="I7" s="685"/>
    </row>
    <row r="8" spans="1:9" ht="18.75">
      <c r="B8" s="688" t="s">
        <v>1831</v>
      </c>
      <c r="C8" s="688"/>
      <c r="D8" s="688"/>
      <c r="E8" s="688"/>
      <c r="F8" s="688"/>
      <c r="G8" s="688"/>
      <c r="H8" s="688"/>
      <c r="I8" s="688"/>
    </row>
    <row r="9" spans="1:9" ht="18.75">
      <c r="B9" s="685"/>
      <c r="C9" s="685"/>
      <c r="D9" s="685"/>
      <c r="E9" s="685"/>
      <c r="F9" s="685"/>
      <c r="G9" s="685"/>
      <c r="H9" s="685"/>
      <c r="I9" s="685"/>
    </row>
    <row r="10" spans="1:9" ht="15">
      <c r="A10" s="164"/>
      <c r="B10" s="164"/>
      <c r="C10" s="164" t="s">
        <v>4</v>
      </c>
      <c r="D10" s="164"/>
    </row>
    <row r="11" spans="1:9" ht="15">
      <c r="A11" s="165" t="s">
        <v>5</v>
      </c>
      <c r="B11" s="165" t="s">
        <v>6</v>
      </c>
      <c r="C11" s="165"/>
      <c r="D11" s="165"/>
      <c r="E11" s="166"/>
      <c r="F11" s="166"/>
      <c r="G11" s="166"/>
      <c r="H11" s="166"/>
      <c r="I11" s="166"/>
    </row>
    <row r="12" spans="1:9" ht="15">
      <c r="A12" s="164" t="s">
        <v>7</v>
      </c>
      <c r="B12" s="167" t="s">
        <v>8</v>
      </c>
      <c r="C12" s="167"/>
      <c r="D12" s="167"/>
      <c r="E12" s="168"/>
      <c r="F12" s="168"/>
      <c r="G12" s="168"/>
      <c r="H12" s="168"/>
      <c r="I12" s="168"/>
    </row>
    <row r="13" spans="1:9" ht="15">
      <c r="A13" s="164" t="s">
        <v>9</v>
      </c>
      <c r="B13" s="167" t="s">
        <v>10</v>
      </c>
      <c r="C13" s="167"/>
      <c r="D13" s="167"/>
      <c r="E13" s="168"/>
      <c r="F13" s="168"/>
      <c r="G13" s="168"/>
      <c r="H13" s="168"/>
      <c r="I13" s="168"/>
    </row>
    <row r="14" spans="1:9" ht="15">
      <c r="A14" s="164" t="s">
        <v>11</v>
      </c>
      <c r="B14" s="167" t="s">
        <v>12</v>
      </c>
      <c r="C14" s="167"/>
      <c r="D14" s="167"/>
      <c r="E14" s="168"/>
      <c r="F14" s="168"/>
      <c r="G14" s="168"/>
      <c r="H14" s="168"/>
      <c r="I14" s="168"/>
    </row>
    <row r="15" spans="1:9" ht="15">
      <c r="A15" s="164" t="s">
        <v>13</v>
      </c>
      <c r="B15" s="167" t="s">
        <v>14</v>
      </c>
      <c r="C15" s="167"/>
      <c r="D15" s="167"/>
      <c r="E15" s="168"/>
      <c r="F15" s="168"/>
      <c r="G15" s="168"/>
      <c r="H15" s="168"/>
      <c r="I15" s="168"/>
    </row>
    <row r="16" spans="1:9" ht="15">
      <c r="A16" s="164" t="s">
        <v>15</v>
      </c>
      <c r="B16" s="167" t="s">
        <v>16</v>
      </c>
      <c r="C16" s="167"/>
      <c r="D16" s="167"/>
      <c r="E16" s="168"/>
      <c r="F16" s="168"/>
      <c r="G16" s="168"/>
      <c r="H16" s="168"/>
      <c r="I16" s="168"/>
    </row>
    <row r="17" spans="1:9" ht="15.75" customHeight="1">
      <c r="A17" s="164" t="s">
        <v>17</v>
      </c>
      <c r="B17" s="167" t="s">
        <v>18</v>
      </c>
      <c r="C17" s="167"/>
      <c r="D17" s="167"/>
      <c r="E17" s="168"/>
      <c r="F17" s="168"/>
      <c r="G17" s="168"/>
      <c r="H17" s="168"/>
      <c r="I17" s="168"/>
    </row>
    <row r="18" spans="1:9" ht="15.75" customHeight="1">
      <c r="A18" s="164" t="s">
        <v>19</v>
      </c>
      <c r="B18" s="167" t="s">
        <v>20</v>
      </c>
      <c r="C18" s="167"/>
      <c r="D18" s="167"/>
      <c r="E18" s="168"/>
      <c r="F18" s="168"/>
      <c r="G18" s="168"/>
      <c r="H18" s="168"/>
      <c r="I18" s="168"/>
    </row>
    <row r="19" spans="1:9" ht="15">
      <c r="A19" s="164" t="s">
        <v>21</v>
      </c>
      <c r="B19" s="167" t="s">
        <v>22</v>
      </c>
      <c r="C19" s="167"/>
      <c r="D19" s="167"/>
      <c r="E19" s="168"/>
      <c r="F19" s="168"/>
      <c r="G19" s="168"/>
      <c r="H19" s="168"/>
      <c r="I19" s="168"/>
    </row>
    <row r="20" spans="1:9" ht="15">
      <c r="A20" s="164" t="s">
        <v>23</v>
      </c>
      <c r="B20" s="167" t="s">
        <v>24</v>
      </c>
      <c r="C20" s="167"/>
      <c r="D20" s="167"/>
      <c r="E20" s="168"/>
      <c r="F20" s="168"/>
      <c r="G20" s="168"/>
      <c r="H20" s="168"/>
      <c r="I20" s="168"/>
    </row>
    <row r="21" spans="1:9" ht="15">
      <c r="A21" s="164" t="s">
        <v>25</v>
      </c>
      <c r="B21" s="167" t="s">
        <v>26</v>
      </c>
      <c r="C21" s="167"/>
      <c r="D21" s="167"/>
      <c r="E21" s="168"/>
      <c r="F21" s="168"/>
      <c r="G21" s="168"/>
      <c r="H21" s="168"/>
      <c r="I21" s="168"/>
    </row>
    <row r="22" spans="1:9" ht="15">
      <c r="A22" s="164" t="s">
        <v>27</v>
      </c>
      <c r="B22" s="169" t="s">
        <v>28</v>
      </c>
      <c r="C22" s="167"/>
      <c r="D22" s="167"/>
      <c r="E22" s="168"/>
      <c r="F22" s="168"/>
      <c r="G22" s="168"/>
      <c r="H22" s="168"/>
      <c r="I22" s="168"/>
    </row>
    <row r="23" spans="1:9" ht="15">
      <c r="A23" s="164" t="s">
        <v>29</v>
      </c>
      <c r="B23" s="169" t="s">
        <v>30</v>
      </c>
      <c r="C23" s="167"/>
      <c r="D23" s="167"/>
      <c r="E23" s="168"/>
      <c r="F23" s="168"/>
      <c r="G23" s="168"/>
      <c r="H23" s="168"/>
      <c r="I23" s="168"/>
    </row>
    <row r="24" spans="1:9" ht="15">
      <c r="A24" s="164" t="s">
        <v>31</v>
      </c>
      <c r="B24" s="167" t="s">
        <v>32</v>
      </c>
      <c r="C24" s="167"/>
      <c r="D24" s="167"/>
      <c r="E24" s="168"/>
      <c r="F24" s="168"/>
      <c r="G24" s="168"/>
      <c r="H24" s="168"/>
      <c r="I24" s="168"/>
    </row>
    <row r="25" spans="1:9" ht="15">
      <c r="A25" s="164" t="s">
        <v>33</v>
      </c>
      <c r="B25" s="167" t="s">
        <v>34</v>
      </c>
      <c r="C25" s="167"/>
      <c r="D25" s="167"/>
      <c r="E25" s="168"/>
      <c r="F25" s="168"/>
      <c r="G25" s="168"/>
      <c r="H25" s="168"/>
      <c r="I25" s="168"/>
    </row>
    <row r="26" spans="1:9" ht="15">
      <c r="A26" s="164" t="s">
        <v>35</v>
      </c>
      <c r="B26" s="167" t="s">
        <v>36</v>
      </c>
      <c r="C26" s="167"/>
      <c r="D26" s="167"/>
      <c r="E26" s="168"/>
      <c r="F26" s="168"/>
      <c r="G26" s="168"/>
      <c r="H26" s="168"/>
      <c r="I26" s="168"/>
    </row>
    <row r="27" spans="1:9" ht="15">
      <c r="A27" s="164" t="s">
        <v>37</v>
      </c>
      <c r="B27" s="167" t="s">
        <v>38</v>
      </c>
      <c r="C27" s="167"/>
      <c r="D27" s="167"/>
      <c r="E27" s="168"/>
      <c r="F27" s="168"/>
      <c r="G27" s="168"/>
      <c r="H27" s="168"/>
      <c r="I27" s="168"/>
    </row>
    <row r="28" spans="1:9" ht="15">
      <c r="A28" s="164" t="s">
        <v>39</v>
      </c>
      <c r="B28" s="167" t="s">
        <v>40</v>
      </c>
      <c r="C28" s="167"/>
      <c r="D28" s="167"/>
      <c r="E28" s="168"/>
      <c r="F28" s="168"/>
      <c r="G28" s="168"/>
      <c r="H28" s="168"/>
      <c r="I28" s="168"/>
    </row>
    <row r="29" spans="1:9" ht="15">
      <c r="A29" s="164" t="s">
        <v>41</v>
      </c>
      <c r="B29" s="167" t="s">
        <v>42</v>
      </c>
      <c r="C29" s="167"/>
      <c r="D29" s="167"/>
      <c r="E29" s="168"/>
      <c r="F29" s="168"/>
      <c r="G29" s="168"/>
      <c r="H29" s="168"/>
      <c r="I29" s="168"/>
    </row>
    <row r="30" spans="1:9" ht="15">
      <c r="A30" s="164" t="s">
        <v>43</v>
      </c>
      <c r="B30" s="167" t="s">
        <v>44</v>
      </c>
      <c r="C30" s="167"/>
      <c r="D30" s="167"/>
      <c r="E30" s="168"/>
      <c r="F30" s="168"/>
      <c r="G30" s="168"/>
      <c r="H30" s="168"/>
      <c r="I30" s="168"/>
    </row>
    <row r="31" spans="1:9" ht="15">
      <c r="A31" s="164" t="s">
        <v>45</v>
      </c>
      <c r="B31" s="167" t="s">
        <v>46</v>
      </c>
      <c r="C31" s="167"/>
      <c r="D31" s="167"/>
      <c r="E31" s="168"/>
      <c r="F31" s="168"/>
      <c r="G31" s="168"/>
      <c r="H31" s="168"/>
      <c r="I31" s="168"/>
    </row>
    <row r="32" spans="1:9" ht="15">
      <c r="A32" s="164" t="s">
        <v>47</v>
      </c>
      <c r="B32" s="167" t="s">
        <v>48</v>
      </c>
      <c r="C32" s="167"/>
      <c r="D32" s="167"/>
      <c r="E32" s="168"/>
      <c r="F32" s="168"/>
      <c r="G32" s="168"/>
      <c r="H32" s="168"/>
      <c r="I32" s="168"/>
    </row>
    <row r="33" spans="1:9" ht="15">
      <c r="A33" s="164" t="s">
        <v>49</v>
      </c>
      <c r="B33" s="167" t="s">
        <v>50</v>
      </c>
      <c r="C33" s="170"/>
      <c r="D33" s="170"/>
      <c r="E33" s="170"/>
      <c r="F33" s="170"/>
      <c r="G33" s="170"/>
      <c r="H33" s="170"/>
      <c r="I33" s="170"/>
    </row>
  </sheetData>
  <mergeCells count="6">
    <mergeCell ref="B9:I9"/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18"/>
  <sheetViews>
    <sheetView view="pageBreakPreview" zoomScaleNormal="100" workbookViewId="0">
      <selection activeCell="D7" sqref="D7:I7"/>
    </sheetView>
  </sheetViews>
  <sheetFormatPr defaultColWidth="9.140625" defaultRowHeight="12.75"/>
  <cols>
    <col min="1" max="1" width="8.140625" style="29" customWidth="1"/>
    <col min="2" max="2" width="24.140625" style="29" customWidth="1"/>
    <col min="3" max="3" width="10.140625" style="29" customWidth="1"/>
    <col min="4" max="7" width="9.7109375" style="29" customWidth="1"/>
    <col min="8" max="16384" width="9.140625" style="29"/>
  </cols>
  <sheetData>
    <row r="1" spans="1:9" s="53" customFormat="1">
      <c r="A1" s="1"/>
      <c r="B1" s="2" t="s">
        <v>51</v>
      </c>
      <c r="C1" s="3" t="s">
        <v>51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/>
      <c r="C3" s="3" t="str">
        <f>Kadar.ode.!C3</f>
        <v>31.12.2022.</v>
      </c>
      <c r="D3" s="4"/>
      <c r="E3" s="4"/>
      <c r="F3" s="4"/>
      <c r="G3" s="5"/>
    </row>
    <row r="4" spans="1:9" ht="15.75" customHeight="1">
      <c r="A4" s="1"/>
      <c r="B4" s="2" t="s">
        <v>166</v>
      </c>
      <c r="C4" s="7" t="s">
        <v>20</v>
      </c>
      <c r="D4" s="8"/>
      <c r="E4" s="8"/>
      <c r="F4" s="8"/>
      <c r="G4" s="9"/>
    </row>
    <row r="6" spans="1:9" ht="34.5" customHeight="1">
      <c r="A6" s="717" t="s">
        <v>154</v>
      </c>
      <c r="B6" s="717" t="s">
        <v>83</v>
      </c>
      <c r="C6" s="715" t="s">
        <v>167</v>
      </c>
      <c r="D6" s="715" t="s">
        <v>168</v>
      </c>
      <c r="E6" s="715"/>
      <c r="F6" s="715"/>
      <c r="G6" s="715" t="s">
        <v>169</v>
      </c>
      <c r="H6" s="715"/>
      <c r="I6" s="715"/>
    </row>
    <row r="7" spans="1:9" ht="35.25" customHeight="1" thickBot="1">
      <c r="A7" s="717"/>
      <c r="B7" s="717"/>
      <c r="C7" s="715"/>
      <c r="D7" s="377" t="s">
        <v>1828</v>
      </c>
      <c r="E7" s="377" t="s">
        <v>1858</v>
      </c>
      <c r="F7" s="385" t="s">
        <v>1839</v>
      </c>
      <c r="G7" s="377" t="s">
        <v>1828</v>
      </c>
      <c r="H7" s="377" t="s">
        <v>1858</v>
      </c>
      <c r="I7" s="385" t="s">
        <v>1839</v>
      </c>
    </row>
    <row r="8" spans="1:9" ht="24.95" customHeight="1" thickTop="1">
      <c r="A8" s="24"/>
      <c r="B8" s="63"/>
      <c r="C8" s="221"/>
      <c r="D8" s="221"/>
      <c r="E8" s="222"/>
      <c r="F8" s="222" t="e">
        <f>E8/D8*100</f>
        <v>#DIV/0!</v>
      </c>
      <c r="G8" s="223"/>
      <c r="H8" s="223"/>
      <c r="I8" s="222" t="e">
        <f>H8/G8*100</f>
        <v>#DIV/0!</v>
      </c>
    </row>
    <row r="9" spans="1:9" ht="24.95" customHeight="1">
      <c r="A9" s="24"/>
      <c r="B9" s="63"/>
      <c r="C9" s="221"/>
      <c r="D9" s="221"/>
      <c r="E9" s="222"/>
      <c r="F9" s="222" t="e">
        <f t="shared" ref="F9:F18" si="0">E9/D9*100</f>
        <v>#DIV/0!</v>
      </c>
      <c r="G9" s="223"/>
      <c r="H9" s="223"/>
      <c r="I9" s="222" t="e">
        <f t="shared" ref="I9:I18" si="1">H9/G9*100</f>
        <v>#DIV/0!</v>
      </c>
    </row>
    <row r="10" spans="1:9" ht="24.95" customHeight="1">
      <c r="A10" s="64"/>
      <c r="B10" s="63"/>
      <c r="C10" s="221"/>
      <c r="D10" s="221"/>
      <c r="E10" s="222"/>
      <c r="F10" s="222" t="e">
        <f t="shared" si="0"/>
        <v>#DIV/0!</v>
      </c>
      <c r="G10" s="223"/>
      <c r="H10" s="223"/>
      <c r="I10" s="222" t="e">
        <f t="shared" si="1"/>
        <v>#DIV/0!</v>
      </c>
    </row>
    <row r="11" spans="1:9" ht="24.95" customHeight="1">
      <c r="A11" s="24"/>
      <c r="B11" s="63"/>
      <c r="C11" s="221"/>
      <c r="D11" s="221"/>
      <c r="E11" s="222"/>
      <c r="F11" s="222" t="e">
        <f t="shared" si="0"/>
        <v>#DIV/0!</v>
      </c>
      <c r="G11" s="223"/>
      <c r="H11" s="223"/>
      <c r="I11" s="222" t="e">
        <f t="shared" si="1"/>
        <v>#DIV/0!</v>
      </c>
    </row>
    <row r="12" spans="1:9" ht="24.95" customHeight="1">
      <c r="A12" s="24"/>
      <c r="B12" s="63"/>
      <c r="C12" s="221"/>
      <c r="D12" s="221"/>
      <c r="E12" s="222"/>
      <c r="F12" s="222" t="e">
        <f t="shared" si="0"/>
        <v>#DIV/0!</v>
      </c>
      <c r="G12" s="223"/>
      <c r="H12" s="223"/>
      <c r="I12" s="222" t="e">
        <f t="shared" si="1"/>
        <v>#DIV/0!</v>
      </c>
    </row>
    <row r="13" spans="1:9" ht="24.95" customHeight="1">
      <c r="A13" s="24"/>
      <c r="B13" s="63"/>
      <c r="C13" s="221"/>
      <c r="D13" s="221"/>
      <c r="E13" s="222"/>
      <c r="F13" s="222" t="e">
        <f t="shared" si="0"/>
        <v>#DIV/0!</v>
      </c>
      <c r="G13" s="223"/>
      <c r="H13" s="223"/>
      <c r="I13" s="222" t="e">
        <f t="shared" si="1"/>
        <v>#DIV/0!</v>
      </c>
    </row>
    <row r="14" spans="1:9" ht="24.95" customHeight="1">
      <c r="A14" s="24"/>
      <c r="B14" s="63"/>
      <c r="C14" s="221"/>
      <c r="D14" s="221"/>
      <c r="E14" s="222"/>
      <c r="F14" s="222" t="e">
        <f t="shared" si="0"/>
        <v>#DIV/0!</v>
      </c>
      <c r="G14" s="223"/>
      <c r="H14" s="223"/>
      <c r="I14" s="222" t="e">
        <f t="shared" si="1"/>
        <v>#DIV/0!</v>
      </c>
    </row>
    <row r="15" spans="1:9" ht="24.95" customHeight="1">
      <c r="A15" s="24"/>
      <c r="B15" s="63"/>
      <c r="C15" s="221"/>
      <c r="D15" s="221"/>
      <c r="E15" s="222"/>
      <c r="F15" s="222" t="e">
        <f t="shared" si="0"/>
        <v>#DIV/0!</v>
      </c>
      <c r="G15" s="223"/>
      <c r="H15" s="223"/>
      <c r="I15" s="222" t="e">
        <f t="shared" si="1"/>
        <v>#DIV/0!</v>
      </c>
    </row>
    <row r="16" spans="1:9" ht="24.95" customHeight="1">
      <c r="A16" s="24"/>
      <c r="B16" s="63"/>
      <c r="C16" s="221"/>
      <c r="D16" s="221"/>
      <c r="E16" s="222"/>
      <c r="F16" s="222" t="e">
        <f t="shared" si="0"/>
        <v>#DIV/0!</v>
      </c>
      <c r="G16" s="223"/>
      <c r="H16" s="223"/>
      <c r="I16" s="222" t="e">
        <f t="shared" si="1"/>
        <v>#DIV/0!</v>
      </c>
    </row>
    <row r="17" spans="1:9" ht="24.95" customHeight="1">
      <c r="A17" s="24"/>
      <c r="B17" s="63"/>
      <c r="C17" s="221"/>
      <c r="D17" s="221"/>
      <c r="E17" s="222"/>
      <c r="F17" s="222" t="e">
        <f t="shared" si="0"/>
        <v>#DIV/0!</v>
      </c>
      <c r="G17" s="223"/>
      <c r="H17" s="223"/>
      <c r="I17" s="222" t="e">
        <f t="shared" si="1"/>
        <v>#DIV/0!</v>
      </c>
    </row>
    <row r="18" spans="1:9" ht="24.95" customHeight="1">
      <c r="A18" s="716" t="s">
        <v>127</v>
      </c>
      <c r="B18" s="716"/>
      <c r="C18" s="224">
        <f>SUM(C8:C17)</f>
        <v>0</v>
      </c>
      <c r="D18" s="224">
        <f t="shared" ref="D18:E18" si="2">SUM(D8:D17)</f>
        <v>0</v>
      </c>
      <c r="E18" s="224">
        <f t="shared" si="2"/>
        <v>0</v>
      </c>
      <c r="F18" s="225" t="e">
        <f t="shared" si="0"/>
        <v>#DIV/0!</v>
      </c>
      <c r="G18" s="226">
        <f>SUM(G8:G17)</f>
        <v>0</v>
      </c>
      <c r="H18" s="226">
        <f t="shared" ref="H18" si="3">SUM(H8:H17)</f>
        <v>0</v>
      </c>
      <c r="I18" s="225" t="e">
        <f t="shared" si="1"/>
        <v>#DIV/0!</v>
      </c>
    </row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2"/>
  <sheetViews>
    <sheetView view="pageBreakPreview" topLeftCell="A2" zoomScaleNormal="100" workbookViewId="0">
      <selection activeCell="G8" sqref="G8:H8"/>
    </sheetView>
  </sheetViews>
  <sheetFormatPr defaultColWidth="9.140625" defaultRowHeight="12.75"/>
  <cols>
    <col min="1" max="1" width="7.42578125" style="29" customWidth="1"/>
    <col min="2" max="2" width="29.7109375" style="29" customWidth="1"/>
    <col min="3" max="3" width="24.42578125" style="29" customWidth="1"/>
    <col min="4" max="9" width="10.7109375" style="29" customWidth="1"/>
    <col min="10" max="16384" width="9.140625" style="29"/>
  </cols>
  <sheetData>
    <row r="1" spans="1:9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/>
      <c r="C3" s="3" t="str">
        <f>Kadar.ode.!C3</f>
        <v>31.12.2022.</v>
      </c>
      <c r="D3" s="4"/>
      <c r="E3" s="4"/>
      <c r="F3" s="4"/>
      <c r="G3" s="5"/>
    </row>
    <row r="4" spans="1:9" ht="14.25">
      <c r="A4" s="1"/>
      <c r="B4" s="2" t="s">
        <v>170</v>
      </c>
      <c r="C4" s="7" t="s">
        <v>22</v>
      </c>
      <c r="D4" s="8"/>
      <c r="E4" s="8"/>
      <c r="F4" s="8"/>
      <c r="G4" s="9"/>
    </row>
    <row r="5" spans="1:9" ht="12.75" customHeight="1"/>
    <row r="6" spans="1:9" s="53" customFormat="1" ht="23.25" customHeight="1">
      <c r="A6" s="723" t="s">
        <v>154</v>
      </c>
      <c r="B6" s="723" t="s">
        <v>83</v>
      </c>
      <c r="C6" s="725" t="s">
        <v>171</v>
      </c>
      <c r="D6" s="715" t="s">
        <v>172</v>
      </c>
      <c r="E6" s="715"/>
      <c r="F6" s="715"/>
      <c r="G6" s="718" t="s">
        <v>173</v>
      </c>
      <c r="H6" s="719"/>
      <c r="I6" s="720"/>
    </row>
    <row r="7" spans="1:9" s="53" customFormat="1" ht="32.25" customHeight="1" thickBot="1">
      <c r="A7" s="724"/>
      <c r="B7" s="724"/>
      <c r="C7" s="726"/>
      <c r="D7" s="377" t="s">
        <v>1828</v>
      </c>
      <c r="E7" s="377" t="s">
        <v>1858</v>
      </c>
      <c r="F7" s="377" t="s">
        <v>1839</v>
      </c>
      <c r="G7" s="377" t="s">
        <v>1859</v>
      </c>
      <c r="H7" s="377" t="s">
        <v>1858</v>
      </c>
      <c r="I7" s="377" t="s">
        <v>1839</v>
      </c>
    </row>
    <row r="8" spans="1:9" ht="21.95" customHeight="1" thickTop="1">
      <c r="A8" s="55"/>
      <c r="B8" s="42"/>
      <c r="C8" s="227"/>
      <c r="D8" s="228"/>
      <c r="E8" s="229"/>
      <c r="F8" s="445" t="e">
        <f>E8/D8*100</f>
        <v>#DIV/0!</v>
      </c>
      <c r="G8" s="230"/>
      <c r="H8" s="231"/>
      <c r="I8" s="448" t="e">
        <f>H8/G8*100</f>
        <v>#DIV/0!</v>
      </c>
    </row>
    <row r="9" spans="1:9" ht="21.95" customHeight="1">
      <c r="A9" s="56"/>
      <c r="B9" s="57"/>
      <c r="C9" s="222"/>
      <c r="D9" s="232"/>
      <c r="E9" s="232"/>
      <c r="F9" s="445" t="e">
        <f t="shared" ref="F9:F18" si="0">E9/D9*100</f>
        <v>#DIV/0!</v>
      </c>
      <c r="G9" s="230"/>
      <c r="H9" s="231"/>
      <c r="I9" s="448" t="e">
        <f t="shared" ref="I9:I18" si="1">H9/G9*100</f>
        <v>#DIV/0!</v>
      </c>
    </row>
    <row r="10" spans="1:9" ht="21.95" customHeight="1">
      <c r="A10" s="58"/>
      <c r="B10" s="43"/>
      <c r="C10" s="222"/>
      <c r="D10" s="232"/>
      <c r="E10" s="232"/>
      <c r="F10" s="445" t="e">
        <f t="shared" si="0"/>
        <v>#DIV/0!</v>
      </c>
      <c r="G10" s="222"/>
      <c r="H10" s="232"/>
      <c r="I10" s="448" t="e">
        <f t="shared" si="1"/>
        <v>#DIV/0!</v>
      </c>
    </row>
    <row r="11" spans="1:9" ht="21.95" customHeight="1">
      <c r="A11" s="56"/>
      <c r="B11" s="57"/>
      <c r="C11" s="233"/>
      <c r="D11" s="234"/>
      <c r="E11" s="234"/>
      <c r="F11" s="445" t="e">
        <f t="shared" si="0"/>
        <v>#DIV/0!</v>
      </c>
      <c r="G11" s="233"/>
      <c r="H11" s="234"/>
      <c r="I11" s="448" t="e">
        <f t="shared" si="1"/>
        <v>#DIV/0!</v>
      </c>
    </row>
    <row r="12" spans="1:9" ht="21.95" customHeight="1">
      <c r="A12" s="59"/>
      <c r="B12" s="43"/>
      <c r="C12" s="222"/>
      <c r="D12" s="232"/>
      <c r="E12" s="232"/>
      <c r="F12" s="445" t="e">
        <f t="shared" si="0"/>
        <v>#DIV/0!</v>
      </c>
      <c r="G12" s="222"/>
      <c r="H12" s="232"/>
      <c r="I12" s="448" t="e">
        <f t="shared" si="1"/>
        <v>#DIV/0!</v>
      </c>
    </row>
    <row r="13" spans="1:9" ht="21.95" customHeight="1">
      <c r="A13" s="56"/>
      <c r="B13" s="60"/>
      <c r="C13" s="233"/>
      <c r="D13" s="234"/>
      <c r="E13" s="234"/>
      <c r="F13" s="445" t="e">
        <f t="shared" si="0"/>
        <v>#DIV/0!</v>
      </c>
      <c r="G13" s="233"/>
      <c r="H13" s="234"/>
      <c r="I13" s="448" t="e">
        <f t="shared" si="1"/>
        <v>#DIV/0!</v>
      </c>
    </row>
    <row r="14" spans="1:9" ht="21.95" customHeight="1">
      <c r="A14" s="59"/>
      <c r="B14" s="43"/>
      <c r="C14" s="222"/>
      <c r="D14" s="232"/>
      <c r="E14" s="232"/>
      <c r="F14" s="445" t="e">
        <f t="shared" si="0"/>
        <v>#DIV/0!</v>
      </c>
      <c r="G14" s="222"/>
      <c r="H14" s="232"/>
      <c r="I14" s="448" t="e">
        <f t="shared" si="1"/>
        <v>#DIV/0!</v>
      </c>
    </row>
    <row r="15" spans="1:9" ht="21.95" customHeight="1">
      <c r="A15" s="56"/>
      <c r="B15" s="57"/>
      <c r="C15" s="233"/>
      <c r="D15" s="234"/>
      <c r="E15" s="234"/>
      <c r="F15" s="445" t="e">
        <f t="shared" si="0"/>
        <v>#DIV/0!</v>
      </c>
      <c r="G15" s="233"/>
      <c r="H15" s="234"/>
      <c r="I15" s="448" t="e">
        <f t="shared" si="1"/>
        <v>#DIV/0!</v>
      </c>
    </row>
    <row r="16" spans="1:9" ht="21.95" customHeight="1">
      <c r="A16" s="59"/>
      <c r="B16" s="43"/>
      <c r="C16" s="222"/>
      <c r="D16" s="232"/>
      <c r="E16" s="232"/>
      <c r="F16" s="445" t="e">
        <f t="shared" si="0"/>
        <v>#DIV/0!</v>
      </c>
      <c r="G16" s="222"/>
      <c r="H16" s="235"/>
      <c r="I16" s="448" t="e">
        <f t="shared" si="1"/>
        <v>#DIV/0!</v>
      </c>
    </row>
    <row r="17" spans="1:9" ht="21.95" customHeight="1" thickBot="1">
      <c r="A17" s="61"/>
      <c r="B17" s="62"/>
      <c r="C17" s="236"/>
      <c r="D17" s="237"/>
      <c r="E17" s="237"/>
      <c r="F17" s="446" t="e">
        <f t="shared" si="0"/>
        <v>#DIV/0!</v>
      </c>
      <c r="G17" s="238"/>
      <c r="H17" s="239"/>
      <c r="I17" s="449" t="e">
        <f t="shared" si="1"/>
        <v>#DIV/0!</v>
      </c>
    </row>
    <row r="18" spans="1:9" ht="24.95" customHeight="1" thickTop="1">
      <c r="A18" s="721" t="s">
        <v>127</v>
      </c>
      <c r="B18" s="722"/>
      <c r="C18" s="240">
        <f>SUM(C8:C17)</f>
        <v>0</v>
      </c>
      <c r="D18" s="241">
        <f t="shared" ref="D18:E18" si="2">SUM(D8:D17)</f>
        <v>0</v>
      </c>
      <c r="E18" s="241">
        <f t="shared" si="2"/>
        <v>0</v>
      </c>
      <c r="F18" s="447" t="e">
        <f t="shared" si="0"/>
        <v>#DIV/0!</v>
      </c>
      <c r="G18" s="240">
        <f>SUM(G8:G17)</f>
        <v>0</v>
      </c>
      <c r="H18" s="241">
        <f t="shared" ref="H18" si="3">SUM(H8:H17)</f>
        <v>0</v>
      </c>
      <c r="I18" s="450" t="e">
        <f t="shared" si="1"/>
        <v>#DIV/0!</v>
      </c>
    </row>
    <row r="19" spans="1:9" ht="12.95" customHeight="1"/>
    <row r="20" spans="1:9" ht="12.95" customHeight="1"/>
    <row r="21" spans="1:9" ht="12.95" customHeight="1"/>
    <row r="22" spans="1:9" ht="12.95" customHeigh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12"/>
  <sheetViews>
    <sheetView view="pageBreakPreview" zoomScaleNormal="100" workbookViewId="0">
      <selection activeCell="L6" sqref="L6"/>
    </sheetView>
  </sheetViews>
  <sheetFormatPr defaultColWidth="9.140625" defaultRowHeight="12.75"/>
  <cols>
    <col min="1" max="1" width="22.28515625" style="17" customWidth="1"/>
    <col min="2" max="2" width="7.5703125" style="17" customWidth="1"/>
    <col min="3" max="8" width="11" style="17" customWidth="1"/>
    <col min="9" max="16384" width="9.140625" style="17"/>
  </cols>
  <sheetData>
    <row r="1" spans="1:8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5"/>
    </row>
    <row r="2" spans="1:8">
      <c r="A2" s="1"/>
      <c r="B2" s="2" t="s">
        <v>52</v>
      </c>
      <c r="C2" s="3">
        <f>Kadar.ode.!C2</f>
        <v>7010117</v>
      </c>
      <c r="D2" s="4"/>
      <c r="E2" s="4"/>
      <c r="F2" s="5"/>
    </row>
    <row r="3" spans="1:8">
      <c r="A3" s="1"/>
      <c r="B3" s="2"/>
      <c r="C3" s="3" t="str">
        <f>Kadar.ode.!C3</f>
        <v>31.12.2022.</v>
      </c>
      <c r="D3" s="4"/>
      <c r="E3" s="4"/>
      <c r="F3" s="5"/>
    </row>
    <row r="4" spans="1:8" ht="14.25">
      <c r="A4" s="1"/>
      <c r="B4" s="2" t="s">
        <v>174</v>
      </c>
      <c r="C4" s="7" t="s">
        <v>24</v>
      </c>
      <c r="D4" s="8"/>
      <c r="E4" s="8"/>
      <c r="F4" s="9"/>
    </row>
    <row r="6" spans="1:8" ht="27.75" customHeight="1">
      <c r="A6" s="727" t="s">
        <v>175</v>
      </c>
      <c r="B6" s="728"/>
      <c r="C6" s="727" t="s">
        <v>176</v>
      </c>
      <c r="D6" s="729"/>
      <c r="E6" s="728"/>
      <c r="F6" s="727" t="s">
        <v>169</v>
      </c>
      <c r="G6" s="729"/>
      <c r="H6" s="728"/>
    </row>
    <row r="7" spans="1:8" s="29" customFormat="1" ht="34.5" customHeight="1" thickBot="1">
      <c r="A7" s="243" t="s">
        <v>177</v>
      </c>
      <c r="B7" s="220" t="s">
        <v>178</v>
      </c>
      <c r="C7" s="377" t="s">
        <v>1828</v>
      </c>
      <c r="D7" s="377" t="s">
        <v>1858</v>
      </c>
      <c r="E7" s="385" t="s">
        <v>1839</v>
      </c>
      <c r="F7" s="377" t="s">
        <v>1828</v>
      </c>
      <c r="G7" s="377" t="s">
        <v>1865</v>
      </c>
      <c r="H7" s="385" t="s">
        <v>1839</v>
      </c>
    </row>
    <row r="8" spans="1:8" s="29" customFormat="1" ht="15" customHeight="1" thickTop="1">
      <c r="A8" s="244" t="s">
        <v>61</v>
      </c>
      <c r="B8" s="243">
        <f>+B9+B10+B11+B12</f>
        <v>0</v>
      </c>
      <c r="C8" s="243"/>
      <c r="D8" s="243"/>
      <c r="E8" s="245" t="e">
        <f>D8/C8*100</f>
        <v>#DIV/0!</v>
      </c>
      <c r="F8" s="243">
        <f>SUM(F9:F12)</f>
        <v>0</v>
      </c>
      <c r="G8" s="243">
        <f>SUM(G9:G12)</f>
        <v>0</v>
      </c>
      <c r="H8" s="243" t="e">
        <f>G8/F8*100</f>
        <v>#DIV/0!</v>
      </c>
    </row>
    <row r="9" spans="1:8" s="29" customFormat="1">
      <c r="A9" s="246" t="s">
        <v>179</v>
      </c>
      <c r="B9" s="243"/>
      <c r="C9" s="243"/>
      <c r="D9" s="243"/>
      <c r="E9" s="245" t="e">
        <f t="shared" ref="E9:E12" si="0">D9/C9*100</f>
        <v>#DIV/0!</v>
      </c>
      <c r="F9" s="243"/>
      <c r="G9" s="243"/>
      <c r="H9" s="243" t="e">
        <f t="shared" ref="H9:H12" si="1">G9/F9*100</f>
        <v>#DIV/0!</v>
      </c>
    </row>
    <row r="10" spans="1:8" s="29" customFormat="1">
      <c r="A10" s="246" t="s">
        <v>180</v>
      </c>
      <c r="B10" s="243"/>
      <c r="C10" s="243"/>
      <c r="D10" s="243"/>
      <c r="E10" s="245" t="e">
        <f t="shared" si="0"/>
        <v>#DIV/0!</v>
      </c>
      <c r="F10" s="243"/>
      <c r="G10" s="243"/>
      <c r="H10" s="243" t="e">
        <f t="shared" si="1"/>
        <v>#DIV/0!</v>
      </c>
    </row>
    <row r="11" spans="1:8" s="29" customFormat="1">
      <c r="A11" s="246" t="s">
        <v>181</v>
      </c>
      <c r="B11" s="243"/>
      <c r="C11" s="243"/>
      <c r="D11" s="243"/>
      <c r="E11" s="245" t="e">
        <f t="shared" si="0"/>
        <v>#DIV/0!</v>
      </c>
      <c r="F11" s="243"/>
      <c r="G11" s="243"/>
      <c r="H11" s="243" t="e">
        <f t="shared" si="1"/>
        <v>#DIV/0!</v>
      </c>
    </row>
    <row r="12" spans="1:8" s="29" customFormat="1">
      <c r="A12" s="247" t="s">
        <v>182</v>
      </c>
      <c r="B12" s="243"/>
      <c r="C12" s="243"/>
      <c r="D12" s="243"/>
      <c r="E12" s="245" t="e">
        <f t="shared" si="0"/>
        <v>#DIV/0!</v>
      </c>
      <c r="F12" s="243"/>
      <c r="G12" s="243"/>
      <c r="H12" s="243" t="e">
        <f t="shared" si="1"/>
        <v>#DIV/0!</v>
      </c>
    </row>
  </sheetData>
  <mergeCells count="3">
    <mergeCell ref="A6:B6"/>
    <mergeCell ref="C6:E6"/>
    <mergeCell ref="F6:H6"/>
  </mergeCells>
  <pageMargins left="0.75" right="0.75" top="1" bottom="1" header="0.5" footer="0.5"/>
  <pageSetup paperSize="9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zoomScaleNormal="100" zoomScaleSheetLayoutView="100" workbookViewId="0">
      <selection activeCell="N33" sqref="N33"/>
    </sheetView>
  </sheetViews>
  <sheetFormatPr defaultColWidth="9.140625" defaultRowHeight="12.75"/>
  <cols>
    <col min="1" max="1" width="13.140625" style="11" customWidth="1"/>
    <col min="2" max="2" width="20.7109375" style="11" customWidth="1"/>
    <col min="3" max="11" width="9.85546875" style="11" customWidth="1"/>
    <col min="12" max="16384" width="9.140625" style="11"/>
  </cols>
  <sheetData>
    <row r="1" spans="1:11">
      <c r="A1" s="1"/>
      <c r="B1" s="2" t="s">
        <v>51</v>
      </c>
      <c r="C1" s="3" t="str">
        <f>Kadar.ode.!C1</f>
        <v>Завод за здравствену заштиту студената Београд</v>
      </c>
      <c r="D1" s="386"/>
      <c r="E1" s="4"/>
      <c r="F1" s="4"/>
      <c r="G1" s="386"/>
      <c r="H1" s="4"/>
      <c r="I1" s="5"/>
    </row>
    <row r="2" spans="1:11">
      <c r="A2" s="1"/>
      <c r="B2" s="2" t="s">
        <v>52</v>
      </c>
      <c r="C2" s="3">
        <f>Kadar.ode.!C2</f>
        <v>7010117</v>
      </c>
      <c r="D2" s="386"/>
      <c r="E2" s="4"/>
      <c r="F2" s="4"/>
      <c r="G2" s="386"/>
      <c r="H2" s="4"/>
      <c r="I2" s="5"/>
    </row>
    <row r="3" spans="1:11">
      <c r="A3" s="1"/>
      <c r="B3" s="2"/>
      <c r="C3" s="3" t="str">
        <f>Kadar.ode.!C3</f>
        <v>31.12.2022.</v>
      </c>
      <c r="D3" s="386"/>
      <c r="E3" s="4"/>
      <c r="F3" s="4"/>
      <c r="G3" s="386"/>
      <c r="H3" s="4"/>
      <c r="I3" s="5"/>
    </row>
    <row r="4" spans="1:11" ht="14.25">
      <c r="A4" s="1"/>
      <c r="B4" s="2" t="s">
        <v>183</v>
      </c>
      <c r="C4" s="731" t="s">
        <v>1837</v>
      </c>
      <c r="D4" s="732"/>
      <c r="E4" s="733"/>
      <c r="F4" s="733"/>
      <c r="G4" s="732"/>
      <c r="H4" s="733"/>
      <c r="I4" s="734"/>
    </row>
    <row r="5" spans="1:11" ht="14.25">
      <c r="A5" s="1"/>
      <c r="B5" s="2" t="s">
        <v>184</v>
      </c>
      <c r="C5" s="7"/>
      <c r="D5" s="387"/>
      <c r="E5" s="8"/>
      <c r="F5" s="8"/>
      <c r="G5" s="387"/>
      <c r="H5" s="8"/>
      <c r="I5" s="9"/>
    </row>
    <row r="7" spans="1:11" ht="21.75" customHeight="1">
      <c r="A7" s="725" t="s">
        <v>185</v>
      </c>
      <c r="B7" s="725" t="s">
        <v>186</v>
      </c>
      <c r="C7" s="719" t="s">
        <v>187</v>
      </c>
      <c r="D7" s="735"/>
      <c r="E7" s="720"/>
      <c r="F7" s="719" t="s">
        <v>188</v>
      </c>
      <c r="G7" s="735"/>
      <c r="H7" s="720"/>
      <c r="I7" s="715" t="s">
        <v>127</v>
      </c>
      <c r="J7" s="715"/>
      <c r="K7" s="715"/>
    </row>
    <row r="8" spans="1:11" ht="32.25" customHeight="1" thickBot="1">
      <c r="A8" s="726"/>
      <c r="B8" s="726"/>
      <c r="C8" s="377" t="s">
        <v>1828</v>
      </c>
      <c r="D8" s="377" t="s">
        <v>1858</v>
      </c>
      <c r="E8" s="385" t="s">
        <v>1839</v>
      </c>
      <c r="F8" s="377" t="s">
        <v>1828</v>
      </c>
      <c r="G8" s="377" t="s">
        <v>1858</v>
      </c>
      <c r="H8" s="385" t="s">
        <v>1839</v>
      </c>
      <c r="I8" s="377" t="s">
        <v>1828</v>
      </c>
      <c r="J8" s="377" t="s">
        <v>1858</v>
      </c>
      <c r="K8" s="385" t="s">
        <v>1839</v>
      </c>
    </row>
    <row r="9" spans="1:11" ht="11.1" customHeight="1" thickTop="1" thickBot="1">
      <c r="A9" s="736" t="s">
        <v>1876</v>
      </c>
      <c r="B9" s="737"/>
      <c r="C9" s="467"/>
      <c r="D9" s="468"/>
      <c r="E9" s="468"/>
      <c r="F9" s="468"/>
      <c r="G9" s="469"/>
      <c r="H9" s="468"/>
      <c r="I9" s="467"/>
      <c r="J9" s="451">
        <f>G9+D9</f>
        <v>0</v>
      </c>
      <c r="K9" s="392"/>
    </row>
    <row r="10" spans="1:11" ht="11.1" customHeight="1">
      <c r="A10" s="470" t="s">
        <v>1877</v>
      </c>
      <c r="B10" s="471" t="s">
        <v>1878</v>
      </c>
      <c r="C10" s="472">
        <v>40</v>
      </c>
      <c r="D10" s="468">
        <v>37</v>
      </c>
      <c r="E10" s="585">
        <f>D10/C10*100</f>
        <v>92.5</v>
      </c>
      <c r="F10" s="468">
        <v>0</v>
      </c>
      <c r="G10" s="469"/>
      <c r="H10" s="586"/>
      <c r="I10" s="474">
        <f>F10+C10</f>
        <v>40</v>
      </c>
      <c r="J10" s="451">
        <f>G10+D10</f>
        <v>37</v>
      </c>
      <c r="K10" s="392">
        <f t="shared" ref="K10:K22" si="0">J10/I10*100</f>
        <v>92.5</v>
      </c>
    </row>
    <row r="11" spans="1:11" ht="11.1" customHeight="1">
      <c r="A11" s="475" t="s">
        <v>1879</v>
      </c>
      <c r="B11" s="476" t="s">
        <v>1880</v>
      </c>
      <c r="C11" s="477">
        <v>0</v>
      </c>
      <c r="D11" s="468">
        <v>0</v>
      </c>
      <c r="E11" s="585"/>
      <c r="F11" s="468">
        <v>348</v>
      </c>
      <c r="G11" s="469">
        <v>479</v>
      </c>
      <c r="H11" s="586">
        <f t="shared" ref="H11:H22" si="1">G11/F11*100</f>
        <v>137.64367816091954</v>
      </c>
      <c r="I11" s="474">
        <f t="shared" ref="I11:I22" si="2">F11+C11</f>
        <v>348</v>
      </c>
      <c r="J11" s="451">
        <f t="shared" ref="J11:J22" si="3">G11+D11</f>
        <v>479</v>
      </c>
      <c r="K11" s="392">
        <f t="shared" si="0"/>
        <v>137.64367816091954</v>
      </c>
    </row>
    <row r="12" spans="1:11" ht="11.1" customHeight="1">
      <c r="A12" s="475" t="s">
        <v>1881</v>
      </c>
      <c r="B12" s="476" t="s">
        <v>1882</v>
      </c>
      <c r="C12" s="477">
        <v>0</v>
      </c>
      <c r="D12" s="468">
        <v>0</v>
      </c>
      <c r="E12" s="585"/>
      <c r="F12" s="468">
        <v>318</v>
      </c>
      <c r="G12" s="469">
        <v>402</v>
      </c>
      <c r="H12" s="586">
        <f t="shared" si="1"/>
        <v>126.41509433962264</v>
      </c>
      <c r="I12" s="474">
        <f t="shared" si="2"/>
        <v>318</v>
      </c>
      <c r="J12" s="451">
        <f t="shared" si="3"/>
        <v>402</v>
      </c>
      <c r="K12" s="392">
        <f t="shared" si="0"/>
        <v>126.41509433962264</v>
      </c>
    </row>
    <row r="13" spans="1:11" ht="11.1" customHeight="1">
      <c r="A13" s="475" t="s">
        <v>1883</v>
      </c>
      <c r="B13" s="476" t="s">
        <v>1884</v>
      </c>
      <c r="C13" s="477">
        <v>0</v>
      </c>
      <c r="D13" s="468">
        <v>0</v>
      </c>
      <c r="E13" s="585"/>
      <c r="F13" s="468">
        <v>1</v>
      </c>
      <c r="G13" s="469">
        <v>1</v>
      </c>
      <c r="H13" s="586">
        <f t="shared" si="1"/>
        <v>100</v>
      </c>
      <c r="I13" s="474">
        <f t="shared" si="2"/>
        <v>1</v>
      </c>
      <c r="J13" s="451">
        <f t="shared" si="3"/>
        <v>1</v>
      </c>
      <c r="K13" s="392">
        <f t="shared" si="0"/>
        <v>100</v>
      </c>
    </row>
    <row r="14" spans="1:11" s="33" customFormat="1" ht="11.1" customHeight="1">
      <c r="A14" s="475" t="s">
        <v>1885</v>
      </c>
      <c r="B14" s="476" t="s">
        <v>1886</v>
      </c>
      <c r="C14" s="477">
        <v>0</v>
      </c>
      <c r="D14" s="468">
        <v>0</v>
      </c>
      <c r="E14" s="585"/>
      <c r="F14" s="468">
        <v>1</v>
      </c>
      <c r="G14" s="469">
        <v>1</v>
      </c>
      <c r="H14" s="586">
        <f t="shared" si="1"/>
        <v>100</v>
      </c>
      <c r="I14" s="474">
        <f t="shared" si="2"/>
        <v>1</v>
      </c>
      <c r="J14" s="451">
        <f t="shared" si="3"/>
        <v>1</v>
      </c>
      <c r="K14" s="392">
        <f t="shared" si="0"/>
        <v>100</v>
      </c>
    </row>
    <row r="15" spans="1:11" s="33" customFormat="1" ht="11.1" customHeight="1">
      <c r="A15" s="478" t="s">
        <v>1887</v>
      </c>
      <c r="B15" s="479" t="s">
        <v>1888</v>
      </c>
      <c r="C15" s="477">
        <v>0</v>
      </c>
      <c r="D15" s="468">
        <v>0</v>
      </c>
      <c r="E15" s="585"/>
      <c r="F15" s="468">
        <v>1</v>
      </c>
      <c r="G15" s="469">
        <v>5</v>
      </c>
      <c r="H15" s="586">
        <f t="shared" si="1"/>
        <v>500</v>
      </c>
      <c r="I15" s="474">
        <f t="shared" si="2"/>
        <v>1</v>
      </c>
      <c r="J15" s="451">
        <f t="shared" si="3"/>
        <v>5</v>
      </c>
      <c r="K15" s="393">
        <f t="shared" si="0"/>
        <v>500</v>
      </c>
    </row>
    <row r="16" spans="1:11" s="33" customFormat="1" ht="12.75" customHeight="1">
      <c r="A16" s="480" t="s">
        <v>1889</v>
      </c>
      <c r="B16" s="476" t="s">
        <v>1890</v>
      </c>
      <c r="C16" s="477">
        <v>0</v>
      </c>
      <c r="D16" s="468">
        <v>0</v>
      </c>
      <c r="E16" s="585"/>
      <c r="F16" s="468">
        <v>4</v>
      </c>
      <c r="G16" s="469">
        <v>5</v>
      </c>
      <c r="H16" s="586">
        <f t="shared" si="1"/>
        <v>125</v>
      </c>
      <c r="I16" s="474">
        <f t="shared" si="2"/>
        <v>4</v>
      </c>
      <c r="J16" s="451">
        <f t="shared" si="3"/>
        <v>5</v>
      </c>
      <c r="K16" s="392">
        <f t="shared" si="0"/>
        <v>125</v>
      </c>
    </row>
    <row r="17" spans="1:11" s="33" customFormat="1" ht="12.75" customHeight="1">
      <c r="A17" s="738" t="s">
        <v>127</v>
      </c>
      <c r="B17" s="739"/>
      <c r="C17" s="481">
        <f>SUM(C10:C16)</f>
        <v>40</v>
      </c>
      <c r="D17" s="481">
        <f>SUM(D10:D16)</f>
        <v>37</v>
      </c>
      <c r="E17" s="585">
        <f t="shared" ref="E17:E22" si="4">D17/C17*100</f>
        <v>92.5</v>
      </c>
      <c r="F17" s="482">
        <f>SUM(F10:F16)</f>
        <v>673</v>
      </c>
      <c r="G17" s="483">
        <f>SUM(G10:G16)</f>
        <v>893</v>
      </c>
      <c r="H17" s="586">
        <f t="shared" si="1"/>
        <v>132.68945022288261</v>
      </c>
      <c r="I17" s="474">
        <f t="shared" si="2"/>
        <v>713</v>
      </c>
      <c r="J17" s="451">
        <f t="shared" si="3"/>
        <v>930</v>
      </c>
      <c r="K17" s="392">
        <f t="shared" si="0"/>
        <v>130.43478260869566</v>
      </c>
    </row>
    <row r="18" spans="1:11" s="33" customFormat="1" ht="12.75" customHeight="1">
      <c r="A18" s="740" t="s">
        <v>1891</v>
      </c>
      <c r="B18" s="741"/>
      <c r="C18" s="484"/>
      <c r="D18" s="485"/>
      <c r="E18" s="585"/>
      <c r="F18" s="485"/>
      <c r="G18" s="485"/>
      <c r="H18" s="586"/>
      <c r="I18" s="474">
        <f t="shared" si="2"/>
        <v>0</v>
      </c>
      <c r="J18" s="451">
        <f t="shared" si="3"/>
        <v>0</v>
      </c>
      <c r="K18" s="392"/>
    </row>
    <row r="19" spans="1:11" s="33" customFormat="1" ht="25.5">
      <c r="A19" s="486" t="s">
        <v>1877</v>
      </c>
      <c r="B19" s="476" t="s">
        <v>1878</v>
      </c>
      <c r="C19" s="487">
        <v>988.2</v>
      </c>
      <c r="D19" s="488">
        <v>963</v>
      </c>
      <c r="E19" s="473">
        <f t="shared" si="4"/>
        <v>97.449908925318766</v>
      </c>
      <c r="F19" s="488">
        <v>0</v>
      </c>
      <c r="G19" s="488">
        <v>1</v>
      </c>
      <c r="H19" s="586" t="e">
        <f t="shared" si="1"/>
        <v>#DIV/0!</v>
      </c>
      <c r="I19" s="474">
        <f t="shared" si="2"/>
        <v>988.2</v>
      </c>
      <c r="J19" s="451">
        <f t="shared" si="3"/>
        <v>964</v>
      </c>
      <c r="K19" s="392">
        <f t="shared" si="0"/>
        <v>97.551103015583891</v>
      </c>
    </row>
    <row r="20" spans="1:11" s="33" customFormat="1" ht="25.5">
      <c r="A20" s="486" t="s">
        <v>1892</v>
      </c>
      <c r="B20" s="476" t="s">
        <v>1893</v>
      </c>
      <c r="C20" s="487">
        <v>1033.2</v>
      </c>
      <c r="D20" s="488">
        <v>1167</v>
      </c>
      <c r="E20" s="473">
        <f t="shared" si="4"/>
        <v>112.95005807200928</v>
      </c>
      <c r="F20" s="488">
        <v>1</v>
      </c>
      <c r="G20" s="488">
        <v>8</v>
      </c>
      <c r="H20" s="586">
        <f t="shared" si="1"/>
        <v>800</v>
      </c>
      <c r="I20" s="474">
        <f t="shared" si="2"/>
        <v>1034.2</v>
      </c>
      <c r="J20" s="451">
        <f t="shared" si="3"/>
        <v>1175</v>
      </c>
      <c r="K20" s="392">
        <f t="shared" si="0"/>
        <v>113.6143879327016</v>
      </c>
    </row>
    <row r="21" spans="1:11" s="33" customFormat="1" ht="27" customHeight="1">
      <c r="A21" s="490" t="s">
        <v>1894</v>
      </c>
      <c r="B21" s="491"/>
      <c r="C21" s="487">
        <f>SUM(C19:C20)</f>
        <v>2021.4</v>
      </c>
      <c r="D21" s="489">
        <f>D19+D20</f>
        <v>2130</v>
      </c>
      <c r="E21" s="473">
        <f t="shared" si="4"/>
        <v>105.37251409913921</v>
      </c>
      <c r="F21" s="489">
        <f>SUM(F19:F20)</f>
        <v>1</v>
      </c>
      <c r="G21" s="489">
        <f>G19+G20</f>
        <v>9</v>
      </c>
      <c r="H21" s="586">
        <f t="shared" si="1"/>
        <v>900</v>
      </c>
      <c r="I21" s="474">
        <f t="shared" si="2"/>
        <v>2022.4</v>
      </c>
      <c r="J21" s="451">
        <f t="shared" si="3"/>
        <v>2139</v>
      </c>
      <c r="K21" s="392">
        <f t="shared" si="0"/>
        <v>105.76542721518987</v>
      </c>
    </row>
    <row r="22" spans="1:11" s="33" customFormat="1" ht="11.1" customHeight="1">
      <c r="A22" s="490" t="s">
        <v>194</v>
      </c>
      <c r="B22" s="490"/>
      <c r="C22" s="492">
        <f t="shared" ref="C22" si="5">SUM(C17,C21)</f>
        <v>2061.4</v>
      </c>
      <c r="D22" s="493">
        <f>D21+D17</f>
        <v>2167</v>
      </c>
      <c r="E22" s="473">
        <f t="shared" si="4"/>
        <v>105.12273212379935</v>
      </c>
      <c r="F22" s="493">
        <f>F17+F21</f>
        <v>674</v>
      </c>
      <c r="G22" s="493">
        <f>G17+G21</f>
        <v>902</v>
      </c>
      <c r="H22" s="586">
        <f t="shared" si="1"/>
        <v>133.82789317507417</v>
      </c>
      <c r="I22" s="474">
        <f t="shared" si="2"/>
        <v>2735.4</v>
      </c>
      <c r="J22" s="451">
        <f t="shared" si="3"/>
        <v>3069</v>
      </c>
      <c r="K22" s="392">
        <f t="shared" si="0"/>
        <v>112.1956569423119</v>
      </c>
    </row>
    <row r="23" spans="1:11">
      <c r="A23" s="491"/>
      <c r="B23" s="491"/>
      <c r="C23" s="494"/>
      <c r="D23" s="495"/>
      <c r="E23" s="495"/>
      <c r="F23" s="495"/>
      <c r="G23" s="495"/>
      <c r="H23" s="495"/>
      <c r="I23" s="496"/>
      <c r="J23" s="452">
        <f t="shared" ref="J23" si="6">G23+D23</f>
        <v>0</v>
      </c>
      <c r="K23" s="393"/>
    </row>
    <row r="24" spans="1:11" s="40" customFormat="1" ht="33.75" customHeight="1">
      <c r="A24" s="730" t="s">
        <v>195</v>
      </c>
      <c r="B24" s="730"/>
      <c r="C24" s="730"/>
      <c r="D24" s="730"/>
      <c r="E24" s="730"/>
      <c r="F24" s="730"/>
      <c r="G24" s="730"/>
      <c r="H24" s="730"/>
      <c r="I24" s="730"/>
      <c r="J24" s="730"/>
      <c r="K24" s="730"/>
    </row>
    <row r="26" spans="1:11" ht="11.1" customHeight="1"/>
    <row r="27" spans="1:11" ht="11.1" customHeight="1"/>
    <row r="28" spans="1:11" ht="11.1" customHeight="1"/>
    <row r="29" spans="1:11" ht="11.1" customHeight="1"/>
    <row r="30" spans="1:11" ht="11.1" customHeight="1"/>
    <row r="31" spans="1:11" ht="11.1" customHeight="1"/>
    <row r="32" spans="1:11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</sheetData>
  <mergeCells count="10">
    <mergeCell ref="A24:K24"/>
    <mergeCell ref="C4:I4"/>
    <mergeCell ref="C7:E7"/>
    <mergeCell ref="F7:H7"/>
    <mergeCell ref="A7:A8"/>
    <mergeCell ref="B7:B8"/>
    <mergeCell ref="I7:K7"/>
    <mergeCell ref="A9:B9"/>
    <mergeCell ref="A17:B17"/>
    <mergeCell ref="A18:B18"/>
  </mergeCells>
  <pageMargins left="0.75" right="0.75" top="1" bottom="1" header="0.5" footer="0.5"/>
  <pageSetup paperSize="9" scale="78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179"/>
  <sheetViews>
    <sheetView view="pageBreakPreview" zoomScaleNormal="100" workbookViewId="0">
      <selection activeCell="I35" sqref="I35"/>
    </sheetView>
  </sheetViews>
  <sheetFormatPr defaultColWidth="9.140625" defaultRowHeight="12.75"/>
  <cols>
    <col min="1" max="1" width="13.140625" style="11" customWidth="1"/>
    <col min="2" max="2" width="20.7109375" style="11" customWidth="1"/>
    <col min="3" max="11" width="9.85546875" style="11" customWidth="1"/>
    <col min="12" max="16384" width="9.140625" style="11"/>
  </cols>
  <sheetData>
    <row r="1" spans="1:11">
      <c r="A1" s="1"/>
      <c r="B1" s="2" t="s">
        <v>51</v>
      </c>
      <c r="C1" s="3" t="str">
        <f>Kadar.ode.!C1</f>
        <v>Завод за здравствену заштиту студената Београд</v>
      </c>
      <c r="D1" s="386"/>
      <c r="E1" s="4"/>
      <c r="F1" s="4"/>
      <c r="G1" s="386"/>
      <c r="H1" s="4"/>
      <c r="I1" s="5"/>
    </row>
    <row r="2" spans="1:11">
      <c r="A2" s="1"/>
      <c r="B2" s="2" t="s">
        <v>52</v>
      </c>
      <c r="C2" s="3">
        <f>Kadar.ode.!C2</f>
        <v>7010117</v>
      </c>
      <c r="D2" s="386"/>
      <c r="E2" s="4"/>
      <c r="F2" s="4"/>
      <c r="G2" s="386"/>
      <c r="H2" s="4"/>
      <c r="I2" s="5"/>
    </row>
    <row r="3" spans="1:11">
      <c r="A3" s="1"/>
      <c r="B3" s="2"/>
      <c r="C3" s="3" t="str">
        <f>Kadar.ode.!C3</f>
        <v>31.12.2022.</v>
      </c>
      <c r="D3" s="386"/>
      <c r="E3" s="4"/>
      <c r="F3" s="4"/>
      <c r="G3" s="386"/>
      <c r="H3" s="4"/>
      <c r="I3" s="5"/>
    </row>
    <row r="4" spans="1:11" ht="14.25">
      <c r="A4" s="1"/>
      <c r="B4" s="2" t="s">
        <v>183</v>
      </c>
      <c r="C4" s="731" t="s">
        <v>1838</v>
      </c>
      <c r="D4" s="732"/>
      <c r="E4" s="733"/>
      <c r="F4" s="733"/>
      <c r="G4" s="732"/>
      <c r="H4" s="733"/>
      <c r="I4" s="734"/>
    </row>
    <row r="5" spans="1:11" ht="14.25">
      <c r="A5" s="1"/>
      <c r="B5" s="2" t="s">
        <v>184</v>
      </c>
      <c r="C5" s="7"/>
      <c r="D5" s="387"/>
      <c r="E5" s="8"/>
      <c r="F5" s="8"/>
      <c r="G5" s="387"/>
      <c r="H5" s="8"/>
      <c r="I5" s="9"/>
    </row>
    <row r="7" spans="1:11" ht="21.75" customHeight="1">
      <c r="A7" s="725" t="s">
        <v>185</v>
      </c>
      <c r="B7" s="725" t="s">
        <v>186</v>
      </c>
      <c r="C7" s="719" t="s">
        <v>187</v>
      </c>
      <c r="D7" s="735"/>
      <c r="E7" s="720"/>
      <c r="F7" s="719" t="s">
        <v>188</v>
      </c>
      <c r="G7" s="735"/>
      <c r="H7" s="720"/>
      <c r="I7" s="715" t="s">
        <v>127</v>
      </c>
      <c r="J7" s="715"/>
      <c r="K7" s="715"/>
    </row>
    <row r="8" spans="1:11" ht="32.25" customHeight="1" thickBot="1">
      <c r="A8" s="726"/>
      <c r="B8" s="726"/>
      <c r="C8" s="377" t="s">
        <v>1828</v>
      </c>
      <c r="D8" s="377" t="s">
        <v>1858</v>
      </c>
      <c r="E8" s="385" t="s">
        <v>1839</v>
      </c>
      <c r="F8" s="377" t="s">
        <v>1828</v>
      </c>
      <c r="G8" s="377" t="s">
        <v>1858</v>
      </c>
      <c r="H8" s="385" t="s">
        <v>1839</v>
      </c>
      <c r="I8" s="377" t="s">
        <v>1828</v>
      </c>
      <c r="J8" s="377" t="s">
        <v>1858</v>
      </c>
      <c r="K8" s="385" t="s">
        <v>1839</v>
      </c>
    </row>
    <row r="9" spans="1:11" ht="11.1" customHeight="1" thickTop="1">
      <c r="A9" s="248"/>
      <c r="B9" s="249"/>
      <c r="C9" s="250"/>
      <c r="D9" s="388"/>
      <c r="E9" s="392" t="e">
        <f>D9/C9*100</f>
        <v>#DIV/0!</v>
      </c>
      <c r="F9" s="250"/>
      <c r="G9" s="388"/>
      <c r="H9" s="392" t="e">
        <f t="shared" ref="H9:H15" si="0">G9/F9*100</f>
        <v>#DIV/0!</v>
      </c>
      <c r="I9" s="251">
        <f t="shared" ref="I9:I14" si="1">C9+F9</f>
        <v>0</v>
      </c>
      <c r="J9" s="451">
        <f t="shared" ref="J9:J15" si="2">G9+D9</f>
        <v>0</v>
      </c>
      <c r="K9" s="392" t="e">
        <f>J9/I9*100</f>
        <v>#DIV/0!</v>
      </c>
    </row>
    <row r="10" spans="1:11" ht="11.1" customHeight="1">
      <c r="A10" s="248"/>
      <c r="B10" s="249"/>
      <c r="C10" s="250"/>
      <c r="D10" s="388"/>
      <c r="E10" s="392" t="e">
        <f t="shared" ref="E10:E15" si="3">D10/C10*100</f>
        <v>#DIV/0!</v>
      </c>
      <c r="F10" s="250"/>
      <c r="G10" s="388"/>
      <c r="H10" s="392" t="e">
        <f t="shared" si="0"/>
        <v>#DIV/0!</v>
      </c>
      <c r="I10" s="251">
        <f t="shared" si="1"/>
        <v>0</v>
      </c>
      <c r="J10" s="451">
        <f t="shared" si="2"/>
        <v>0</v>
      </c>
      <c r="K10" s="392" t="e">
        <f t="shared" ref="K10:K23" si="4">J10/I10*100</f>
        <v>#DIV/0!</v>
      </c>
    </row>
    <row r="11" spans="1:11" ht="11.1" customHeight="1">
      <c r="A11" s="248"/>
      <c r="B11" s="249"/>
      <c r="C11" s="250"/>
      <c r="D11" s="388"/>
      <c r="E11" s="392" t="e">
        <f t="shared" si="3"/>
        <v>#DIV/0!</v>
      </c>
      <c r="F11" s="250"/>
      <c r="G11" s="388"/>
      <c r="H11" s="392" t="e">
        <f t="shared" si="0"/>
        <v>#DIV/0!</v>
      </c>
      <c r="I11" s="251">
        <f t="shared" si="1"/>
        <v>0</v>
      </c>
      <c r="J11" s="451">
        <f t="shared" si="2"/>
        <v>0</v>
      </c>
      <c r="K11" s="392" t="e">
        <f t="shared" si="4"/>
        <v>#DIV/0!</v>
      </c>
    </row>
    <row r="12" spans="1:11" ht="11.1" customHeight="1">
      <c r="A12" s="248"/>
      <c r="B12" s="249"/>
      <c r="C12" s="250"/>
      <c r="D12" s="388"/>
      <c r="E12" s="392" t="e">
        <f t="shared" si="3"/>
        <v>#DIV/0!</v>
      </c>
      <c r="F12" s="250"/>
      <c r="G12" s="388"/>
      <c r="H12" s="392" t="e">
        <f t="shared" si="0"/>
        <v>#DIV/0!</v>
      </c>
      <c r="I12" s="251">
        <f t="shared" si="1"/>
        <v>0</v>
      </c>
      <c r="J12" s="451">
        <f t="shared" si="2"/>
        <v>0</v>
      </c>
      <c r="K12" s="392" t="e">
        <f t="shared" si="4"/>
        <v>#DIV/0!</v>
      </c>
    </row>
    <row r="13" spans="1:11" ht="11.1" customHeight="1">
      <c r="A13" s="248"/>
      <c r="B13" s="249"/>
      <c r="C13" s="250"/>
      <c r="D13" s="388"/>
      <c r="E13" s="392" t="e">
        <f t="shared" si="3"/>
        <v>#DIV/0!</v>
      </c>
      <c r="F13" s="250"/>
      <c r="G13" s="388"/>
      <c r="H13" s="392" t="e">
        <f t="shared" si="0"/>
        <v>#DIV/0!</v>
      </c>
      <c r="I13" s="251">
        <f t="shared" si="1"/>
        <v>0</v>
      </c>
      <c r="J13" s="451">
        <f t="shared" si="2"/>
        <v>0</v>
      </c>
      <c r="K13" s="392" t="e">
        <f t="shared" si="4"/>
        <v>#DIV/0!</v>
      </c>
    </row>
    <row r="14" spans="1:11" s="33" customFormat="1" ht="11.1" customHeight="1">
      <c r="A14" s="248"/>
      <c r="B14" s="249"/>
      <c r="C14" s="250"/>
      <c r="D14" s="388"/>
      <c r="E14" s="392" t="e">
        <f t="shared" si="3"/>
        <v>#DIV/0!</v>
      </c>
      <c r="F14" s="250"/>
      <c r="G14" s="388"/>
      <c r="H14" s="392" t="e">
        <f t="shared" si="0"/>
        <v>#DIV/0!</v>
      </c>
      <c r="I14" s="251">
        <f t="shared" si="1"/>
        <v>0</v>
      </c>
      <c r="J14" s="451">
        <f t="shared" si="2"/>
        <v>0</v>
      </c>
      <c r="K14" s="392" t="e">
        <f t="shared" si="4"/>
        <v>#DIV/0!</v>
      </c>
    </row>
    <row r="15" spans="1:11" s="33" customFormat="1" ht="11.1" customHeight="1">
      <c r="A15" s="742" t="s">
        <v>127</v>
      </c>
      <c r="B15" s="743"/>
      <c r="C15" s="252">
        <f>SUM(C9:C14)</f>
        <v>0</v>
      </c>
      <c r="D15" s="389">
        <f>SUM(D9:D14)</f>
        <v>0</v>
      </c>
      <c r="E15" s="393" t="e">
        <f t="shared" si="3"/>
        <v>#DIV/0!</v>
      </c>
      <c r="F15" s="252">
        <f t="shared" ref="F15" si="5">SUM(F9:F14)</f>
        <v>0</v>
      </c>
      <c r="G15" s="389">
        <f>SUM(G9:G14)</f>
        <v>0</v>
      </c>
      <c r="H15" s="393" t="e">
        <f t="shared" si="0"/>
        <v>#DIV/0!</v>
      </c>
      <c r="I15" s="253">
        <f>SUM(I9:I14)</f>
        <v>0</v>
      </c>
      <c r="J15" s="452">
        <f t="shared" si="2"/>
        <v>0</v>
      </c>
      <c r="K15" s="393" t="e">
        <f t="shared" si="4"/>
        <v>#DIV/0!</v>
      </c>
    </row>
    <row r="16" spans="1:11" s="33" customFormat="1" ht="12.75" customHeight="1">
      <c r="A16" s="254" t="s">
        <v>189</v>
      </c>
      <c r="B16" s="255"/>
      <c r="C16" s="255"/>
      <c r="D16" s="390"/>
      <c r="E16" s="255"/>
      <c r="F16" s="255"/>
      <c r="G16" s="390"/>
      <c r="H16" s="255"/>
      <c r="I16" s="242"/>
      <c r="J16" s="394"/>
      <c r="K16" s="392" t="e">
        <f t="shared" si="4"/>
        <v>#DIV/0!</v>
      </c>
    </row>
    <row r="17" spans="1:11" s="33" customFormat="1" ht="12.75" customHeight="1">
      <c r="A17" s="256">
        <v>280005</v>
      </c>
      <c r="B17" s="256" t="s">
        <v>190</v>
      </c>
      <c r="C17" s="255"/>
      <c r="D17" s="390"/>
      <c r="E17" s="395"/>
      <c r="F17" s="255"/>
      <c r="G17" s="390"/>
      <c r="H17" s="395" t="e">
        <f t="shared" ref="H17:H23" si="6">G17/F17*100</f>
        <v>#DIV/0!</v>
      </c>
      <c r="I17" s="242">
        <f t="shared" ref="I17:I22" si="7">C17+F17</f>
        <v>0</v>
      </c>
      <c r="J17" s="453">
        <f t="shared" ref="J17:J23" si="8">G17+D17</f>
        <v>0</v>
      </c>
      <c r="K17" s="392" t="e">
        <f t="shared" si="4"/>
        <v>#DIV/0!</v>
      </c>
    </row>
    <row r="18" spans="1:11" s="33" customFormat="1" ht="12.75" customHeight="1">
      <c r="A18" s="256">
        <v>280006</v>
      </c>
      <c r="B18" s="256" t="s">
        <v>191</v>
      </c>
      <c r="C18" s="255"/>
      <c r="D18" s="390"/>
      <c r="E18" s="395"/>
      <c r="F18" s="255"/>
      <c r="G18" s="390"/>
      <c r="H18" s="395" t="e">
        <f t="shared" si="6"/>
        <v>#DIV/0!</v>
      </c>
      <c r="I18" s="242">
        <f t="shared" si="7"/>
        <v>0</v>
      </c>
      <c r="J18" s="453">
        <f t="shared" si="8"/>
        <v>0</v>
      </c>
      <c r="K18" s="392" t="e">
        <f t="shared" si="4"/>
        <v>#DIV/0!</v>
      </c>
    </row>
    <row r="19" spans="1:11" s="33" customFormat="1">
      <c r="A19" s="256">
        <v>280007</v>
      </c>
      <c r="B19" s="256" t="s">
        <v>192</v>
      </c>
      <c r="C19" s="251"/>
      <c r="D19" s="391"/>
      <c r="E19" s="396"/>
      <c r="F19" s="250"/>
      <c r="G19" s="388"/>
      <c r="H19" s="392" t="e">
        <f t="shared" si="6"/>
        <v>#DIV/0!</v>
      </c>
      <c r="I19" s="251">
        <f t="shared" si="7"/>
        <v>0</v>
      </c>
      <c r="J19" s="451">
        <f t="shared" si="8"/>
        <v>0</v>
      </c>
      <c r="K19" s="392" t="e">
        <f t="shared" si="4"/>
        <v>#DIV/0!</v>
      </c>
    </row>
    <row r="20" spans="1:11" s="33" customFormat="1">
      <c r="A20" s="256">
        <v>280008</v>
      </c>
      <c r="B20" s="256" t="s">
        <v>193</v>
      </c>
      <c r="C20" s="251"/>
      <c r="D20" s="391"/>
      <c r="E20" s="396"/>
      <c r="F20" s="250"/>
      <c r="G20" s="388"/>
      <c r="H20" s="392" t="e">
        <f t="shared" si="6"/>
        <v>#DIV/0!</v>
      </c>
      <c r="I20" s="251">
        <f t="shared" si="7"/>
        <v>0</v>
      </c>
      <c r="J20" s="451">
        <f t="shared" si="8"/>
        <v>0</v>
      </c>
      <c r="K20" s="392" t="e">
        <f t="shared" si="4"/>
        <v>#DIV/0!</v>
      </c>
    </row>
    <row r="21" spans="1:11" s="33" customFormat="1" ht="27" customHeight="1">
      <c r="A21" s="248"/>
      <c r="B21" s="249"/>
      <c r="C21" s="251"/>
      <c r="D21" s="391"/>
      <c r="E21" s="396"/>
      <c r="F21" s="250"/>
      <c r="G21" s="388"/>
      <c r="H21" s="392" t="e">
        <f t="shared" si="6"/>
        <v>#DIV/0!</v>
      </c>
      <c r="I21" s="251">
        <f t="shared" si="7"/>
        <v>0</v>
      </c>
      <c r="J21" s="451">
        <f t="shared" si="8"/>
        <v>0</v>
      </c>
      <c r="K21" s="392" t="e">
        <f t="shared" si="4"/>
        <v>#DIV/0!</v>
      </c>
    </row>
    <row r="22" spans="1:11" s="33" customFormat="1" ht="11.1" customHeight="1">
      <c r="A22" s="257" t="s">
        <v>1836</v>
      </c>
      <c r="B22" s="258"/>
      <c r="C22" s="250">
        <f>SUM(C17:C20)</f>
        <v>0</v>
      </c>
      <c r="D22" s="388">
        <f>SUM(D17:D20)</f>
        <v>0</v>
      </c>
      <c r="E22" s="392" t="e">
        <f t="shared" ref="E22:E23" si="9">D22/C22*100</f>
        <v>#DIV/0!</v>
      </c>
      <c r="F22" s="250">
        <f t="shared" ref="F22:G22" si="10">SUM(F17:F20)</f>
        <v>0</v>
      </c>
      <c r="G22" s="388">
        <f t="shared" si="10"/>
        <v>0</v>
      </c>
      <c r="H22" s="392" t="e">
        <f t="shared" si="6"/>
        <v>#DIV/0!</v>
      </c>
      <c r="I22" s="251">
        <f t="shared" si="7"/>
        <v>0</v>
      </c>
      <c r="J22" s="451">
        <f t="shared" si="8"/>
        <v>0</v>
      </c>
      <c r="K22" s="392" t="e">
        <f t="shared" si="4"/>
        <v>#DIV/0!</v>
      </c>
    </row>
    <row r="23" spans="1:11">
      <c r="A23" s="257" t="s">
        <v>194</v>
      </c>
      <c r="B23" s="259"/>
      <c r="C23" s="252">
        <f>SUM(C15,C22)</f>
        <v>0</v>
      </c>
      <c r="D23" s="389">
        <f>SUM(D15,D22)</f>
        <v>0</v>
      </c>
      <c r="E23" s="393" t="e">
        <f t="shared" si="9"/>
        <v>#DIV/0!</v>
      </c>
      <c r="F23" s="252">
        <f t="shared" ref="F23:I23" si="11">SUM(F15,F22)</f>
        <v>0</v>
      </c>
      <c r="G23" s="389">
        <f t="shared" si="11"/>
        <v>0</v>
      </c>
      <c r="H23" s="393" t="e">
        <f t="shared" si="6"/>
        <v>#DIV/0!</v>
      </c>
      <c r="I23" s="253">
        <f t="shared" si="11"/>
        <v>0</v>
      </c>
      <c r="J23" s="452">
        <f t="shared" si="8"/>
        <v>0</v>
      </c>
      <c r="K23" s="393" t="e">
        <f t="shared" si="4"/>
        <v>#DIV/0!</v>
      </c>
    </row>
    <row r="24" spans="1:11" s="40" customFormat="1" ht="33.75" customHeight="1">
      <c r="A24" s="730" t="s">
        <v>195</v>
      </c>
      <c r="B24" s="730"/>
      <c r="C24" s="730"/>
      <c r="D24" s="730"/>
      <c r="E24" s="730"/>
      <c r="F24" s="730"/>
      <c r="G24" s="730"/>
      <c r="H24" s="730"/>
      <c r="I24" s="730"/>
      <c r="J24" s="730"/>
      <c r="K24" s="730"/>
    </row>
    <row r="26" spans="1:11" ht="11.1" customHeight="1"/>
    <row r="27" spans="1:11" ht="11.1" customHeight="1"/>
    <row r="28" spans="1:11" ht="11.1" customHeight="1"/>
    <row r="29" spans="1:11" ht="11.1" customHeight="1"/>
    <row r="30" spans="1:11" ht="11.1" customHeight="1"/>
    <row r="31" spans="1:11" ht="11.1" customHeight="1"/>
    <row r="32" spans="1:11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</sheetData>
  <mergeCells count="8">
    <mergeCell ref="A15:B15"/>
    <mergeCell ref="A24:K24"/>
    <mergeCell ref="C4:I4"/>
    <mergeCell ref="A7:A8"/>
    <mergeCell ref="B7:B8"/>
    <mergeCell ref="C7:E7"/>
    <mergeCell ref="F7:H7"/>
    <mergeCell ref="I7:K7"/>
  </mergeCells>
  <pageMargins left="0.75" right="0.75" top="1" bottom="1" header="0.5" footer="0.5"/>
  <pageSetup paperSize="9" scale="78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V14"/>
  <sheetViews>
    <sheetView zoomScaleNormal="100" zoomScaleSheetLayoutView="100" workbookViewId="0">
      <selection activeCell="L22" sqref="L22"/>
    </sheetView>
  </sheetViews>
  <sheetFormatPr defaultColWidth="9" defaultRowHeight="12.75"/>
  <cols>
    <col min="1" max="1" width="7.140625" style="53" customWidth="1"/>
    <col min="2" max="2" width="33.28515625" style="53" customWidth="1"/>
    <col min="3" max="3" width="11.42578125" style="53" customWidth="1"/>
    <col min="4" max="4" width="9.7109375" style="53" customWidth="1"/>
    <col min="5" max="6" width="9.140625" style="53" customWidth="1"/>
    <col min="7" max="7" width="7.5703125" style="53" customWidth="1"/>
    <col min="8" max="9" width="9.140625" style="53" customWidth="1"/>
    <col min="10" max="10" width="7.5703125" style="53" customWidth="1"/>
    <col min="11" max="12" width="9.140625" style="53" customWidth="1"/>
    <col min="13" max="13" width="7.5703125" style="53" customWidth="1"/>
    <col min="14" max="15" width="9.140625" style="53" customWidth="1"/>
    <col min="16" max="16" width="7.5703125" style="53" customWidth="1"/>
    <col min="17" max="18" width="9.140625" style="53" customWidth="1"/>
    <col min="19" max="19" width="7.5703125" style="53" customWidth="1"/>
    <col min="20" max="21" width="9.140625" style="53" customWidth="1"/>
    <col min="22" max="22" width="7.5703125" customWidth="1"/>
    <col min="261" max="261" width="7.140625" customWidth="1"/>
    <col min="262" max="262" width="7" customWidth="1"/>
    <col min="263" max="263" width="26.5703125" customWidth="1"/>
    <col min="264" max="264" width="9.7109375" customWidth="1"/>
    <col min="265" max="265" width="14.85546875" customWidth="1"/>
    <col min="266" max="266" width="10.7109375" customWidth="1"/>
    <col min="267" max="267" width="9.5703125" customWidth="1"/>
    <col min="268" max="268" width="10.5703125" customWidth="1"/>
    <col min="269" max="270" width="9.85546875" customWidth="1"/>
    <col min="271" max="271" width="10.140625" customWidth="1"/>
    <col min="272" max="272" width="9.42578125" customWidth="1"/>
    <col min="273" max="273" width="10.28515625" customWidth="1"/>
    <col min="274" max="276" width="9.85546875" customWidth="1"/>
    <col min="277" max="277" width="9.28515625" customWidth="1"/>
    <col min="517" max="517" width="7.140625" customWidth="1"/>
    <col min="518" max="518" width="7" customWidth="1"/>
    <col min="519" max="519" width="26.5703125" customWidth="1"/>
    <col min="520" max="520" width="9.7109375" customWidth="1"/>
    <col min="521" max="521" width="14.85546875" customWidth="1"/>
    <col min="522" max="522" width="10.7109375" customWidth="1"/>
    <col min="523" max="523" width="9.5703125" customWidth="1"/>
    <col min="524" max="524" width="10.5703125" customWidth="1"/>
    <col min="525" max="526" width="9.85546875" customWidth="1"/>
    <col min="527" max="527" width="10.140625" customWidth="1"/>
    <col min="528" max="528" width="9.42578125" customWidth="1"/>
    <col min="529" max="529" width="10.28515625" customWidth="1"/>
    <col min="530" max="532" width="9.85546875" customWidth="1"/>
    <col min="533" max="533" width="9.28515625" customWidth="1"/>
    <col min="773" max="773" width="7.140625" customWidth="1"/>
    <col min="774" max="774" width="7" customWidth="1"/>
    <col min="775" max="775" width="26.5703125" customWidth="1"/>
    <col min="776" max="776" width="9.7109375" customWidth="1"/>
    <col min="777" max="777" width="14.85546875" customWidth="1"/>
    <col min="778" max="778" width="10.7109375" customWidth="1"/>
    <col min="779" max="779" width="9.5703125" customWidth="1"/>
    <col min="780" max="780" width="10.5703125" customWidth="1"/>
    <col min="781" max="782" width="9.85546875" customWidth="1"/>
    <col min="783" max="783" width="10.140625" customWidth="1"/>
    <col min="784" max="784" width="9.42578125" customWidth="1"/>
    <col min="785" max="785" width="10.28515625" customWidth="1"/>
    <col min="786" max="788" width="9.85546875" customWidth="1"/>
    <col min="789" max="789" width="9.28515625" customWidth="1"/>
    <col min="1029" max="1029" width="7.140625" customWidth="1"/>
    <col min="1030" max="1030" width="7" customWidth="1"/>
    <col min="1031" max="1031" width="26.5703125" customWidth="1"/>
    <col min="1032" max="1032" width="9.7109375" customWidth="1"/>
    <col min="1033" max="1033" width="14.85546875" customWidth="1"/>
    <col min="1034" max="1034" width="10.7109375" customWidth="1"/>
    <col min="1035" max="1035" width="9.5703125" customWidth="1"/>
    <col min="1036" max="1036" width="10.5703125" customWidth="1"/>
    <col min="1037" max="1038" width="9.85546875" customWidth="1"/>
    <col min="1039" max="1039" width="10.140625" customWidth="1"/>
    <col min="1040" max="1040" width="9.42578125" customWidth="1"/>
    <col min="1041" max="1041" width="10.28515625" customWidth="1"/>
    <col min="1042" max="1044" width="9.85546875" customWidth="1"/>
    <col min="1045" max="1045" width="9.28515625" customWidth="1"/>
    <col min="1285" max="1285" width="7.140625" customWidth="1"/>
    <col min="1286" max="1286" width="7" customWidth="1"/>
    <col min="1287" max="1287" width="26.5703125" customWidth="1"/>
    <col min="1288" max="1288" width="9.7109375" customWidth="1"/>
    <col min="1289" max="1289" width="14.85546875" customWidth="1"/>
    <col min="1290" max="1290" width="10.7109375" customWidth="1"/>
    <col min="1291" max="1291" width="9.5703125" customWidth="1"/>
    <col min="1292" max="1292" width="10.5703125" customWidth="1"/>
    <col min="1293" max="1294" width="9.85546875" customWidth="1"/>
    <col min="1295" max="1295" width="10.140625" customWidth="1"/>
    <col min="1296" max="1296" width="9.42578125" customWidth="1"/>
    <col min="1297" max="1297" width="10.28515625" customWidth="1"/>
    <col min="1298" max="1300" width="9.85546875" customWidth="1"/>
    <col min="1301" max="1301" width="9.28515625" customWidth="1"/>
    <col min="1541" max="1541" width="7.140625" customWidth="1"/>
    <col min="1542" max="1542" width="7" customWidth="1"/>
    <col min="1543" max="1543" width="26.5703125" customWidth="1"/>
    <col min="1544" max="1544" width="9.7109375" customWidth="1"/>
    <col min="1545" max="1545" width="14.85546875" customWidth="1"/>
    <col min="1546" max="1546" width="10.7109375" customWidth="1"/>
    <col min="1547" max="1547" width="9.5703125" customWidth="1"/>
    <col min="1548" max="1548" width="10.5703125" customWidth="1"/>
    <col min="1549" max="1550" width="9.85546875" customWidth="1"/>
    <col min="1551" max="1551" width="10.140625" customWidth="1"/>
    <col min="1552" max="1552" width="9.42578125" customWidth="1"/>
    <col min="1553" max="1553" width="10.28515625" customWidth="1"/>
    <col min="1554" max="1556" width="9.85546875" customWidth="1"/>
    <col min="1557" max="1557" width="9.28515625" customWidth="1"/>
    <col min="1797" max="1797" width="7.140625" customWidth="1"/>
    <col min="1798" max="1798" width="7" customWidth="1"/>
    <col min="1799" max="1799" width="26.5703125" customWidth="1"/>
    <col min="1800" max="1800" width="9.7109375" customWidth="1"/>
    <col min="1801" max="1801" width="14.85546875" customWidth="1"/>
    <col min="1802" max="1802" width="10.7109375" customWidth="1"/>
    <col min="1803" max="1803" width="9.5703125" customWidth="1"/>
    <col min="1804" max="1804" width="10.5703125" customWidth="1"/>
    <col min="1805" max="1806" width="9.85546875" customWidth="1"/>
    <col min="1807" max="1807" width="10.140625" customWidth="1"/>
    <col min="1808" max="1808" width="9.42578125" customWidth="1"/>
    <col min="1809" max="1809" width="10.28515625" customWidth="1"/>
    <col min="1810" max="1812" width="9.85546875" customWidth="1"/>
    <col min="1813" max="1813" width="9.28515625" customWidth="1"/>
    <col min="2053" max="2053" width="7.140625" customWidth="1"/>
    <col min="2054" max="2054" width="7" customWidth="1"/>
    <col min="2055" max="2055" width="26.5703125" customWidth="1"/>
    <col min="2056" max="2056" width="9.7109375" customWidth="1"/>
    <col min="2057" max="2057" width="14.85546875" customWidth="1"/>
    <col min="2058" max="2058" width="10.7109375" customWidth="1"/>
    <col min="2059" max="2059" width="9.5703125" customWidth="1"/>
    <col min="2060" max="2060" width="10.5703125" customWidth="1"/>
    <col min="2061" max="2062" width="9.85546875" customWidth="1"/>
    <col min="2063" max="2063" width="10.140625" customWidth="1"/>
    <col min="2064" max="2064" width="9.42578125" customWidth="1"/>
    <col min="2065" max="2065" width="10.28515625" customWidth="1"/>
    <col min="2066" max="2068" width="9.85546875" customWidth="1"/>
    <col min="2069" max="2069" width="9.28515625" customWidth="1"/>
    <col min="2309" max="2309" width="7.140625" customWidth="1"/>
    <col min="2310" max="2310" width="7" customWidth="1"/>
    <col min="2311" max="2311" width="26.5703125" customWidth="1"/>
    <col min="2312" max="2312" width="9.7109375" customWidth="1"/>
    <col min="2313" max="2313" width="14.85546875" customWidth="1"/>
    <col min="2314" max="2314" width="10.7109375" customWidth="1"/>
    <col min="2315" max="2315" width="9.5703125" customWidth="1"/>
    <col min="2316" max="2316" width="10.5703125" customWidth="1"/>
    <col min="2317" max="2318" width="9.85546875" customWidth="1"/>
    <col min="2319" max="2319" width="10.140625" customWidth="1"/>
    <col min="2320" max="2320" width="9.42578125" customWidth="1"/>
    <col min="2321" max="2321" width="10.28515625" customWidth="1"/>
    <col min="2322" max="2324" width="9.85546875" customWidth="1"/>
    <col min="2325" max="2325" width="9.28515625" customWidth="1"/>
    <col min="2565" max="2565" width="7.140625" customWidth="1"/>
    <col min="2566" max="2566" width="7" customWidth="1"/>
    <col min="2567" max="2567" width="26.5703125" customWidth="1"/>
    <col min="2568" max="2568" width="9.7109375" customWidth="1"/>
    <col min="2569" max="2569" width="14.85546875" customWidth="1"/>
    <col min="2570" max="2570" width="10.7109375" customWidth="1"/>
    <col min="2571" max="2571" width="9.5703125" customWidth="1"/>
    <col min="2572" max="2572" width="10.5703125" customWidth="1"/>
    <col min="2573" max="2574" width="9.85546875" customWidth="1"/>
    <col min="2575" max="2575" width="10.140625" customWidth="1"/>
    <col min="2576" max="2576" width="9.42578125" customWidth="1"/>
    <col min="2577" max="2577" width="10.28515625" customWidth="1"/>
    <col min="2578" max="2580" width="9.85546875" customWidth="1"/>
    <col min="2581" max="2581" width="9.28515625" customWidth="1"/>
    <col min="2821" max="2821" width="7.140625" customWidth="1"/>
    <col min="2822" max="2822" width="7" customWidth="1"/>
    <col min="2823" max="2823" width="26.5703125" customWidth="1"/>
    <col min="2824" max="2824" width="9.7109375" customWidth="1"/>
    <col min="2825" max="2825" width="14.85546875" customWidth="1"/>
    <col min="2826" max="2826" width="10.7109375" customWidth="1"/>
    <col min="2827" max="2827" width="9.5703125" customWidth="1"/>
    <col min="2828" max="2828" width="10.5703125" customWidth="1"/>
    <col min="2829" max="2830" width="9.85546875" customWidth="1"/>
    <col min="2831" max="2831" width="10.140625" customWidth="1"/>
    <col min="2832" max="2832" width="9.42578125" customWidth="1"/>
    <col min="2833" max="2833" width="10.28515625" customWidth="1"/>
    <col min="2834" max="2836" width="9.85546875" customWidth="1"/>
    <col min="2837" max="2837" width="9.28515625" customWidth="1"/>
    <col min="3077" max="3077" width="7.140625" customWidth="1"/>
    <col min="3078" max="3078" width="7" customWidth="1"/>
    <col min="3079" max="3079" width="26.5703125" customWidth="1"/>
    <col min="3080" max="3080" width="9.7109375" customWidth="1"/>
    <col min="3081" max="3081" width="14.85546875" customWidth="1"/>
    <col min="3082" max="3082" width="10.7109375" customWidth="1"/>
    <col min="3083" max="3083" width="9.5703125" customWidth="1"/>
    <col min="3084" max="3084" width="10.5703125" customWidth="1"/>
    <col min="3085" max="3086" width="9.85546875" customWidth="1"/>
    <col min="3087" max="3087" width="10.140625" customWidth="1"/>
    <col min="3088" max="3088" width="9.42578125" customWidth="1"/>
    <col min="3089" max="3089" width="10.28515625" customWidth="1"/>
    <col min="3090" max="3092" width="9.85546875" customWidth="1"/>
    <col min="3093" max="3093" width="9.28515625" customWidth="1"/>
    <col min="3333" max="3333" width="7.140625" customWidth="1"/>
    <col min="3334" max="3334" width="7" customWidth="1"/>
    <col min="3335" max="3335" width="26.5703125" customWidth="1"/>
    <col min="3336" max="3336" width="9.7109375" customWidth="1"/>
    <col min="3337" max="3337" width="14.85546875" customWidth="1"/>
    <col min="3338" max="3338" width="10.7109375" customWidth="1"/>
    <col min="3339" max="3339" width="9.5703125" customWidth="1"/>
    <col min="3340" max="3340" width="10.5703125" customWidth="1"/>
    <col min="3341" max="3342" width="9.85546875" customWidth="1"/>
    <col min="3343" max="3343" width="10.140625" customWidth="1"/>
    <col min="3344" max="3344" width="9.42578125" customWidth="1"/>
    <col min="3345" max="3345" width="10.28515625" customWidth="1"/>
    <col min="3346" max="3348" width="9.85546875" customWidth="1"/>
    <col min="3349" max="3349" width="9.28515625" customWidth="1"/>
    <col min="3589" max="3589" width="7.140625" customWidth="1"/>
    <col min="3590" max="3590" width="7" customWidth="1"/>
    <col min="3591" max="3591" width="26.5703125" customWidth="1"/>
    <col min="3592" max="3592" width="9.7109375" customWidth="1"/>
    <col min="3593" max="3593" width="14.85546875" customWidth="1"/>
    <col min="3594" max="3594" width="10.7109375" customWidth="1"/>
    <col min="3595" max="3595" width="9.5703125" customWidth="1"/>
    <col min="3596" max="3596" width="10.5703125" customWidth="1"/>
    <col min="3597" max="3598" width="9.85546875" customWidth="1"/>
    <col min="3599" max="3599" width="10.140625" customWidth="1"/>
    <col min="3600" max="3600" width="9.42578125" customWidth="1"/>
    <col min="3601" max="3601" width="10.28515625" customWidth="1"/>
    <col min="3602" max="3604" width="9.85546875" customWidth="1"/>
    <col min="3605" max="3605" width="9.28515625" customWidth="1"/>
    <col min="3845" max="3845" width="7.140625" customWidth="1"/>
    <col min="3846" max="3846" width="7" customWidth="1"/>
    <col min="3847" max="3847" width="26.5703125" customWidth="1"/>
    <col min="3848" max="3848" width="9.7109375" customWidth="1"/>
    <col min="3849" max="3849" width="14.85546875" customWidth="1"/>
    <col min="3850" max="3850" width="10.7109375" customWidth="1"/>
    <col min="3851" max="3851" width="9.5703125" customWidth="1"/>
    <col min="3852" max="3852" width="10.5703125" customWidth="1"/>
    <col min="3853" max="3854" width="9.85546875" customWidth="1"/>
    <col min="3855" max="3855" width="10.140625" customWidth="1"/>
    <col min="3856" max="3856" width="9.42578125" customWidth="1"/>
    <col min="3857" max="3857" width="10.28515625" customWidth="1"/>
    <col min="3858" max="3860" width="9.85546875" customWidth="1"/>
    <col min="3861" max="3861" width="9.28515625" customWidth="1"/>
    <col min="4101" max="4101" width="7.140625" customWidth="1"/>
    <col min="4102" max="4102" width="7" customWidth="1"/>
    <col min="4103" max="4103" width="26.5703125" customWidth="1"/>
    <col min="4104" max="4104" width="9.7109375" customWidth="1"/>
    <col min="4105" max="4105" width="14.85546875" customWidth="1"/>
    <col min="4106" max="4106" width="10.7109375" customWidth="1"/>
    <col min="4107" max="4107" width="9.5703125" customWidth="1"/>
    <col min="4108" max="4108" width="10.5703125" customWidth="1"/>
    <col min="4109" max="4110" width="9.85546875" customWidth="1"/>
    <col min="4111" max="4111" width="10.140625" customWidth="1"/>
    <col min="4112" max="4112" width="9.42578125" customWidth="1"/>
    <col min="4113" max="4113" width="10.28515625" customWidth="1"/>
    <col min="4114" max="4116" width="9.85546875" customWidth="1"/>
    <col min="4117" max="4117" width="9.28515625" customWidth="1"/>
    <col min="4357" max="4357" width="7.140625" customWidth="1"/>
    <col min="4358" max="4358" width="7" customWidth="1"/>
    <col min="4359" max="4359" width="26.5703125" customWidth="1"/>
    <col min="4360" max="4360" width="9.7109375" customWidth="1"/>
    <col min="4361" max="4361" width="14.85546875" customWidth="1"/>
    <col min="4362" max="4362" width="10.7109375" customWidth="1"/>
    <col min="4363" max="4363" width="9.5703125" customWidth="1"/>
    <col min="4364" max="4364" width="10.5703125" customWidth="1"/>
    <col min="4365" max="4366" width="9.85546875" customWidth="1"/>
    <col min="4367" max="4367" width="10.140625" customWidth="1"/>
    <col min="4368" max="4368" width="9.42578125" customWidth="1"/>
    <col min="4369" max="4369" width="10.28515625" customWidth="1"/>
    <col min="4370" max="4372" width="9.85546875" customWidth="1"/>
    <col min="4373" max="4373" width="9.28515625" customWidth="1"/>
    <col min="4613" max="4613" width="7.140625" customWidth="1"/>
    <col min="4614" max="4614" width="7" customWidth="1"/>
    <col min="4615" max="4615" width="26.5703125" customWidth="1"/>
    <col min="4616" max="4616" width="9.7109375" customWidth="1"/>
    <col min="4617" max="4617" width="14.85546875" customWidth="1"/>
    <col min="4618" max="4618" width="10.7109375" customWidth="1"/>
    <col min="4619" max="4619" width="9.5703125" customWidth="1"/>
    <col min="4620" max="4620" width="10.5703125" customWidth="1"/>
    <col min="4621" max="4622" width="9.85546875" customWidth="1"/>
    <col min="4623" max="4623" width="10.140625" customWidth="1"/>
    <col min="4624" max="4624" width="9.42578125" customWidth="1"/>
    <col min="4625" max="4625" width="10.28515625" customWidth="1"/>
    <col min="4626" max="4628" width="9.85546875" customWidth="1"/>
    <col min="4629" max="4629" width="9.28515625" customWidth="1"/>
    <col min="4869" max="4869" width="7.140625" customWidth="1"/>
    <col min="4870" max="4870" width="7" customWidth="1"/>
    <col min="4871" max="4871" width="26.5703125" customWidth="1"/>
    <col min="4872" max="4872" width="9.7109375" customWidth="1"/>
    <col min="4873" max="4873" width="14.85546875" customWidth="1"/>
    <col min="4874" max="4874" width="10.7109375" customWidth="1"/>
    <col min="4875" max="4875" width="9.5703125" customWidth="1"/>
    <col min="4876" max="4876" width="10.5703125" customWidth="1"/>
    <col min="4877" max="4878" width="9.85546875" customWidth="1"/>
    <col min="4879" max="4879" width="10.140625" customWidth="1"/>
    <col min="4880" max="4880" width="9.42578125" customWidth="1"/>
    <col min="4881" max="4881" width="10.28515625" customWidth="1"/>
    <col min="4882" max="4884" width="9.85546875" customWidth="1"/>
    <col min="4885" max="4885" width="9.28515625" customWidth="1"/>
    <col min="5125" max="5125" width="7.140625" customWidth="1"/>
    <col min="5126" max="5126" width="7" customWidth="1"/>
    <col min="5127" max="5127" width="26.5703125" customWidth="1"/>
    <col min="5128" max="5128" width="9.7109375" customWidth="1"/>
    <col min="5129" max="5129" width="14.85546875" customWidth="1"/>
    <col min="5130" max="5130" width="10.7109375" customWidth="1"/>
    <col min="5131" max="5131" width="9.5703125" customWidth="1"/>
    <col min="5132" max="5132" width="10.5703125" customWidth="1"/>
    <col min="5133" max="5134" width="9.85546875" customWidth="1"/>
    <col min="5135" max="5135" width="10.140625" customWidth="1"/>
    <col min="5136" max="5136" width="9.42578125" customWidth="1"/>
    <col min="5137" max="5137" width="10.28515625" customWidth="1"/>
    <col min="5138" max="5140" width="9.85546875" customWidth="1"/>
    <col min="5141" max="5141" width="9.28515625" customWidth="1"/>
    <col min="5381" max="5381" width="7.140625" customWidth="1"/>
    <col min="5382" max="5382" width="7" customWidth="1"/>
    <col min="5383" max="5383" width="26.5703125" customWidth="1"/>
    <col min="5384" max="5384" width="9.7109375" customWidth="1"/>
    <col min="5385" max="5385" width="14.85546875" customWidth="1"/>
    <col min="5386" max="5386" width="10.7109375" customWidth="1"/>
    <col min="5387" max="5387" width="9.5703125" customWidth="1"/>
    <col min="5388" max="5388" width="10.5703125" customWidth="1"/>
    <col min="5389" max="5390" width="9.85546875" customWidth="1"/>
    <col min="5391" max="5391" width="10.140625" customWidth="1"/>
    <col min="5392" max="5392" width="9.42578125" customWidth="1"/>
    <col min="5393" max="5393" width="10.28515625" customWidth="1"/>
    <col min="5394" max="5396" width="9.85546875" customWidth="1"/>
    <col min="5397" max="5397" width="9.28515625" customWidth="1"/>
    <col min="5637" max="5637" width="7.140625" customWidth="1"/>
    <col min="5638" max="5638" width="7" customWidth="1"/>
    <col min="5639" max="5639" width="26.5703125" customWidth="1"/>
    <col min="5640" max="5640" width="9.7109375" customWidth="1"/>
    <col min="5641" max="5641" width="14.85546875" customWidth="1"/>
    <col min="5642" max="5642" width="10.7109375" customWidth="1"/>
    <col min="5643" max="5643" width="9.5703125" customWidth="1"/>
    <col min="5644" max="5644" width="10.5703125" customWidth="1"/>
    <col min="5645" max="5646" width="9.85546875" customWidth="1"/>
    <col min="5647" max="5647" width="10.140625" customWidth="1"/>
    <col min="5648" max="5648" width="9.42578125" customWidth="1"/>
    <col min="5649" max="5649" width="10.28515625" customWidth="1"/>
    <col min="5650" max="5652" width="9.85546875" customWidth="1"/>
    <col min="5653" max="5653" width="9.28515625" customWidth="1"/>
    <col min="5893" max="5893" width="7.140625" customWidth="1"/>
    <col min="5894" max="5894" width="7" customWidth="1"/>
    <col min="5895" max="5895" width="26.5703125" customWidth="1"/>
    <col min="5896" max="5896" width="9.7109375" customWidth="1"/>
    <col min="5897" max="5897" width="14.85546875" customWidth="1"/>
    <col min="5898" max="5898" width="10.7109375" customWidth="1"/>
    <col min="5899" max="5899" width="9.5703125" customWidth="1"/>
    <col min="5900" max="5900" width="10.5703125" customWidth="1"/>
    <col min="5901" max="5902" width="9.85546875" customWidth="1"/>
    <col min="5903" max="5903" width="10.140625" customWidth="1"/>
    <col min="5904" max="5904" width="9.42578125" customWidth="1"/>
    <col min="5905" max="5905" width="10.28515625" customWidth="1"/>
    <col min="5906" max="5908" width="9.85546875" customWidth="1"/>
    <col min="5909" max="5909" width="9.28515625" customWidth="1"/>
    <col min="6149" max="6149" width="7.140625" customWidth="1"/>
    <col min="6150" max="6150" width="7" customWidth="1"/>
    <col min="6151" max="6151" width="26.5703125" customWidth="1"/>
    <col min="6152" max="6152" width="9.7109375" customWidth="1"/>
    <col min="6153" max="6153" width="14.85546875" customWidth="1"/>
    <col min="6154" max="6154" width="10.7109375" customWidth="1"/>
    <col min="6155" max="6155" width="9.5703125" customWidth="1"/>
    <col min="6156" max="6156" width="10.5703125" customWidth="1"/>
    <col min="6157" max="6158" width="9.85546875" customWidth="1"/>
    <col min="6159" max="6159" width="10.140625" customWidth="1"/>
    <col min="6160" max="6160" width="9.42578125" customWidth="1"/>
    <col min="6161" max="6161" width="10.28515625" customWidth="1"/>
    <col min="6162" max="6164" width="9.85546875" customWidth="1"/>
    <col min="6165" max="6165" width="9.28515625" customWidth="1"/>
    <col min="6405" max="6405" width="7.140625" customWidth="1"/>
    <col min="6406" max="6406" width="7" customWidth="1"/>
    <col min="6407" max="6407" width="26.5703125" customWidth="1"/>
    <col min="6408" max="6408" width="9.7109375" customWidth="1"/>
    <col min="6409" max="6409" width="14.85546875" customWidth="1"/>
    <col min="6410" max="6410" width="10.7109375" customWidth="1"/>
    <col min="6411" max="6411" width="9.5703125" customWidth="1"/>
    <col min="6412" max="6412" width="10.5703125" customWidth="1"/>
    <col min="6413" max="6414" width="9.85546875" customWidth="1"/>
    <col min="6415" max="6415" width="10.140625" customWidth="1"/>
    <col min="6416" max="6416" width="9.42578125" customWidth="1"/>
    <col min="6417" max="6417" width="10.28515625" customWidth="1"/>
    <col min="6418" max="6420" width="9.85546875" customWidth="1"/>
    <col min="6421" max="6421" width="9.28515625" customWidth="1"/>
    <col min="6661" max="6661" width="7.140625" customWidth="1"/>
    <col min="6662" max="6662" width="7" customWidth="1"/>
    <col min="6663" max="6663" width="26.5703125" customWidth="1"/>
    <col min="6664" max="6664" width="9.7109375" customWidth="1"/>
    <col min="6665" max="6665" width="14.85546875" customWidth="1"/>
    <col min="6666" max="6666" width="10.7109375" customWidth="1"/>
    <col min="6667" max="6667" width="9.5703125" customWidth="1"/>
    <col min="6668" max="6668" width="10.5703125" customWidth="1"/>
    <col min="6669" max="6670" width="9.85546875" customWidth="1"/>
    <col min="6671" max="6671" width="10.140625" customWidth="1"/>
    <col min="6672" max="6672" width="9.42578125" customWidth="1"/>
    <col min="6673" max="6673" width="10.28515625" customWidth="1"/>
    <col min="6674" max="6676" width="9.85546875" customWidth="1"/>
    <col min="6677" max="6677" width="9.28515625" customWidth="1"/>
    <col min="6917" max="6917" width="7.140625" customWidth="1"/>
    <col min="6918" max="6918" width="7" customWidth="1"/>
    <col min="6919" max="6919" width="26.5703125" customWidth="1"/>
    <col min="6920" max="6920" width="9.7109375" customWidth="1"/>
    <col min="6921" max="6921" width="14.85546875" customWidth="1"/>
    <col min="6922" max="6922" width="10.7109375" customWidth="1"/>
    <col min="6923" max="6923" width="9.5703125" customWidth="1"/>
    <col min="6924" max="6924" width="10.5703125" customWidth="1"/>
    <col min="6925" max="6926" width="9.85546875" customWidth="1"/>
    <col min="6927" max="6927" width="10.140625" customWidth="1"/>
    <col min="6928" max="6928" width="9.42578125" customWidth="1"/>
    <col min="6929" max="6929" width="10.28515625" customWidth="1"/>
    <col min="6930" max="6932" width="9.85546875" customWidth="1"/>
    <col min="6933" max="6933" width="9.28515625" customWidth="1"/>
    <col min="7173" max="7173" width="7.140625" customWidth="1"/>
    <col min="7174" max="7174" width="7" customWidth="1"/>
    <col min="7175" max="7175" width="26.5703125" customWidth="1"/>
    <col min="7176" max="7176" width="9.7109375" customWidth="1"/>
    <col min="7177" max="7177" width="14.85546875" customWidth="1"/>
    <col min="7178" max="7178" width="10.7109375" customWidth="1"/>
    <col min="7179" max="7179" width="9.5703125" customWidth="1"/>
    <col min="7180" max="7180" width="10.5703125" customWidth="1"/>
    <col min="7181" max="7182" width="9.85546875" customWidth="1"/>
    <col min="7183" max="7183" width="10.140625" customWidth="1"/>
    <col min="7184" max="7184" width="9.42578125" customWidth="1"/>
    <col min="7185" max="7185" width="10.28515625" customWidth="1"/>
    <col min="7186" max="7188" width="9.85546875" customWidth="1"/>
    <col min="7189" max="7189" width="9.28515625" customWidth="1"/>
    <col min="7429" max="7429" width="7.140625" customWidth="1"/>
    <col min="7430" max="7430" width="7" customWidth="1"/>
    <col min="7431" max="7431" width="26.5703125" customWidth="1"/>
    <col min="7432" max="7432" width="9.7109375" customWidth="1"/>
    <col min="7433" max="7433" width="14.85546875" customWidth="1"/>
    <col min="7434" max="7434" width="10.7109375" customWidth="1"/>
    <col min="7435" max="7435" width="9.5703125" customWidth="1"/>
    <col min="7436" max="7436" width="10.5703125" customWidth="1"/>
    <col min="7437" max="7438" width="9.85546875" customWidth="1"/>
    <col min="7439" max="7439" width="10.140625" customWidth="1"/>
    <col min="7440" max="7440" width="9.42578125" customWidth="1"/>
    <col min="7441" max="7441" width="10.28515625" customWidth="1"/>
    <col min="7442" max="7444" width="9.85546875" customWidth="1"/>
    <col min="7445" max="7445" width="9.28515625" customWidth="1"/>
    <col min="7685" max="7685" width="7.140625" customWidth="1"/>
    <col min="7686" max="7686" width="7" customWidth="1"/>
    <col min="7687" max="7687" width="26.5703125" customWidth="1"/>
    <col min="7688" max="7688" width="9.7109375" customWidth="1"/>
    <col min="7689" max="7689" width="14.85546875" customWidth="1"/>
    <col min="7690" max="7690" width="10.7109375" customWidth="1"/>
    <col min="7691" max="7691" width="9.5703125" customWidth="1"/>
    <col min="7692" max="7692" width="10.5703125" customWidth="1"/>
    <col min="7693" max="7694" width="9.85546875" customWidth="1"/>
    <col min="7695" max="7695" width="10.140625" customWidth="1"/>
    <col min="7696" max="7696" width="9.42578125" customWidth="1"/>
    <col min="7697" max="7697" width="10.28515625" customWidth="1"/>
    <col min="7698" max="7700" width="9.85546875" customWidth="1"/>
    <col min="7701" max="7701" width="9.28515625" customWidth="1"/>
    <col min="7941" max="7941" width="7.140625" customWidth="1"/>
    <col min="7942" max="7942" width="7" customWidth="1"/>
    <col min="7943" max="7943" width="26.5703125" customWidth="1"/>
    <col min="7944" max="7944" width="9.7109375" customWidth="1"/>
    <col min="7945" max="7945" width="14.85546875" customWidth="1"/>
    <col min="7946" max="7946" width="10.7109375" customWidth="1"/>
    <col min="7947" max="7947" width="9.5703125" customWidth="1"/>
    <col min="7948" max="7948" width="10.5703125" customWidth="1"/>
    <col min="7949" max="7950" width="9.85546875" customWidth="1"/>
    <col min="7951" max="7951" width="10.140625" customWidth="1"/>
    <col min="7952" max="7952" width="9.42578125" customWidth="1"/>
    <col min="7953" max="7953" width="10.28515625" customWidth="1"/>
    <col min="7954" max="7956" width="9.85546875" customWidth="1"/>
    <col min="7957" max="7957" width="9.28515625" customWidth="1"/>
    <col min="8197" max="8197" width="7.140625" customWidth="1"/>
    <col min="8198" max="8198" width="7" customWidth="1"/>
    <col min="8199" max="8199" width="26.5703125" customWidth="1"/>
    <col min="8200" max="8200" width="9.7109375" customWidth="1"/>
    <col min="8201" max="8201" width="14.85546875" customWidth="1"/>
    <col min="8202" max="8202" width="10.7109375" customWidth="1"/>
    <col min="8203" max="8203" width="9.5703125" customWidth="1"/>
    <col min="8204" max="8204" width="10.5703125" customWidth="1"/>
    <col min="8205" max="8206" width="9.85546875" customWidth="1"/>
    <col min="8207" max="8207" width="10.140625" customWidth="1"/>
    <col min="8208" max="8208" width="9.42578125" customWidth="1"/>
    <col min="8209" max="8209" width="10.28515625" customWidth="1"/>
    <col min="8210" max="8212" width="9.85546875" customWidth="1"/>
    <col min="8213" max="8213" width="9.28515625" customWidth="1"/>
    <col min="8453" max="8453" width="7.140625" customWidth="1"/>
    <col min="8454" max="8454" width="7" customWidth="1"/>
    <col min="8455" max="8455" width="26.5703125" customWidth="1"/>
    <col min="8456" max="8456" width="9.7109375" customWidth="1"/>
    <col min="8457" max="8457" width="14.85546875" customWidth="1"/>
    <col min="8458" max="8458" width="10.7109375" customWidth="1"/>
    <col min="8459" max="8459" width="9.5703125" customWidth="1"/>
    <col min="8460" max="8460" width="10.5703125" customWidth="1"/>
    <col min="8461" max="8462" width="9.85546875" customWidth="1"/>
    <col min="8463" max="8463" width="10.140625" customWidth="1"/>
    <col min="8464" max="8464" width="9.42578125" customWidth="1"/>
    <col min="8465" max="8465" width="10.28515625" customWidth="1"/>
    <col min="8466" max="8468" width="9.85546875" customWidth="1"/>
    <col min="8469" max="8469" width="9.28515625" customWidth="1"/>
    <col min="8709" max="8709" width="7.140625" customWidth="1"/>
    <col min="8710" max="8710" width="7" customWidth="1"/>
    <col min="8711" max="8711" width="26.5703125" customWidth="1"/>
    <col min="8712" max="8712" width="9.7109375" customWidth="1"/>
    <col min="8713" max="8713" width="14.85546875" customWidth="1"/>
    <col min="8714" max="8714" width="10.7109375" customWidth="1"/>
    <col min="8715" max="8715" width="9.5703125" customWidth="1"/>
    <col min="8716" max="8716" width="10.5703125" customWidth="1"/>
    <col min="8717" max="8718" width="9.85546875" customWidth="1"/>
    <col min="8719" max="8719" width="10.140625" customWidth="1"/>
    <col min="8720" max="8720" width="9.42578125" customWidth="1"/>
    <col min="8721" max="8721" width="10.28515625" customWidth="1"/>
    <col min="8722" max="8724" width="9.85546875" customWidth="1"/>
    <col min="8725" max="8725" width="9.28515625" customWidth="1"/>
    <col min="8965" max="8965" width="7.140625" customWidth="1"/>
    <col min="8966" max="8966" width="7" customWidth="1"/>
    <col min="8967" max="8967" width="26.5703125" customWidth="1"/>
    <col min="8968" max="8968" width="9.7109375" customWidth="1"/>
    <col min="8969" max="8969" width="14.85546875" customWidth="1"/>
    <col min="8970" max="8970" width="10.7109375" customWidth="1"/>
    <col min="8971" max="8971" width="9.5703125" customWidth="1"/>
    <col min="8972" max="8972" width="10.5703125" customWidth="1"/>
    <col min="8973" max="8974" width="9.85546875" customWidth="1"/>
    <col min="8975" max="8975" width="10.140625" customWidth="1"/>
    <col min="8976" max="8976" width="9.42578125" customWidth="1"/>
    <col min="8977" max="8977" width="10.28515625" customWidth="1"/>
    <col min="8978" max="8980" width="9.85546875" customWidth="1"/>
    <col min="8981" max="8981" width="9.28515625" customWidth="1"/>
    <col min="9221" max="9221" width="7.140625" customWidth="1"/>
    <col min="9222" max="9222" width="7" customWidth="1"/>
    <col min="9223" max="9223" width="26.5703125" customWidth="1"/>
    <col min="9224" max="9224" width="9.7109375" customWidth="1"/>
    <col min="9225" max="9225" width="14.85546875" customWidth="1"/>
    <col min="9226" max="9226" width="10.7109375" customWidth="1"/>
    <col min="9227" max="9227" width="9.5703125" customWidth="1"/>
    <col min="9228" max="9228" width="10.5703125" customWidth="1"/>
    <col min="9229" max="9230" width="9.85546875" customWidth="1"/>
    <col min="9231" max="9231" width="10.140625" customWidth="1"/>
    <col min="9232" max="9232" width="9.42578125" customWidth="1"/>
    <col min="9233" max="9233" width="10.28515625" customWidth="1"/>
    <col min="9234" max="9236" width="9.85546875" customWidth="1"/>
    <col min="9237" max="9237" width="9.28515625" customWidth="1"/>
    <col min="9477" max="9477" width="7.140625" customWidth="1"/>
    <col min="9478" max="9478" width="7" customWidth="1"/>
    <col min="9479" max="9479" width="26.5703125" customWidth="1"/>
    <col min="9480" max="9480" width="9.7109375" customWidth="1"/>
    <col min="9481" max="9481" width="14.85546875" customWidth="1"/>
    <col min="9482" max="9482" width="10.7109375" customWidth="1"/>
    <col min="9483" max="9483" width="9.5703125" customWidth="1"/>
    <col min="9484" max="9484" width="10.5703125" customWidth="1"/>
    <col min="9485" max="9486" width="9.85546875" customWidth="1"/>
    <col min="9487" max="9487" width="10.140625" customWidth="1"/>
    <col min="9488" max="9488" width="9.42578125" customWidth="1"/>
    <col min="9489" max="9489" width="10.28515625" customWidth="1"/>
    <col min="9490" max="9492" width="9.85546875" customWidth="1"/>
    <col min="9493" max="9493" width="9.28515625" customWidth="1"/>
    <col min="9733" max="9733" width="7.140625" customWidth="1"/>
    <col min="9734" max="9734" width="7" customWidth="1"/>
    <col min="9735" max="9735" width="26.5703125" customWidth="1"/>
    <col min="9736" max="9736" width="9.7109375" customWidth="1"/>
    <col min="9737" max="9737" width="14.85546875" customWidth="1"/>
    <col min="9738" max="9738" width="10.7109375" customWidth="1"/>
    <col min="9739" max="9739" width="9.5703125" customWidth="1"/>
    <col min="9740" max="9740" width="10.5703125" customWidth="1"/>
    <col min="9741" max="9742" width="9.85546875" customWidth="1"/>
    <col min="9743" max="9743" width="10.140625" customWidth="1"/>
    <col min="9744" max="9744" width="9.42578125" customWidth="1"/>
    <col min="9745" max="9745" width="10.28515625" customWidth="1"/>
    <col min="9746" max="9748" width="9.85546875" customWidth="1"/>
    <col min="9749" max="9749" width="9.28515625" customWidth="1"/>
    <col min="9989" max="9989" width="7.140625" customWidth="1"/>
    <col min="9990" max="9990" width="7" customWidth="1"/>
    <col min="9991" max="9991" width="26.5703125" customWidth="1"/>
    <col min="9992" max="9992" width="9.7109375" customWidth="1"/>
    <col min="9993" max="9993" width="14.85546875" customWidth="1"/>
    <col min="9994" max="9994" width="10.7109375" customWidth="1"/>
    <col min="9995" max="9995" width="9.5703125" customWidth="1"/>
    <col min="9996" max="9996" width="10.5703125" customWidth="1"/>
    <col min="9997" max="9998" width="9.85546875" customWidth="1"/>
    <col min="9999" max="9999" width="10.140625" customWidth="1"/>
    <col min="10000" max="10000" width="9.42578125" customWidth="1"/>
    <col min="10001" max="10001" width="10.28515625" customWidth="1"/>
    <col min="10002" max="10004" width="9.85546875" customWidth="1"/>
    <col min="10005" max="10005" width="9.28515625" customWidth="1"/>
    <col min="10245" max="10245" width="7.140625" customWidth="1"/>
    <col min="10246" max="10246" width="7" customWidth="1"/>
    <col min="10247" max="10247" width="26.5703125" customWidth="1"/>
    <col min="10248" max="10248" width="9.7109375" customWidth="1"/>
    <col min="10249" max="10249" width="14.85546875" customWidth="1"/>
    <col min="10250" max="10250" width="10.7109375" customWidth="1"/>
    <col min="10251" max="10251" width="9.5703125" customWidth="1"/>
    <col min="10252" max="10252" width="10.5703125" customWidth="1"/>
    <col min="10253" max="10254" width="9.85546875" customWidth="1"/>
    <col min="10255" max="10255" width="10.140625" customWidth="1"/>
    <col min="10256" max="10256" width="9.42578125" customWidth="1"/>
    <col min="10257" max="10257" width="10.28515625" customWidth="1"/>
    <col min="10258" max="10260" width="9.85546875" customWidth="1"/>
    <col min="10261" max="10261" width="9.28515625" customWidth="1"/>
    <col min="10501" max="10501" width="7.140625" customWidth="1"/>
    <col min="10502" max="10502" width="7" customWidth="1"/>
    <col min="10503" max="10503" width="26.5703125" customWidth="1"/>
    <col min="10504" max="10504" width="9.7109375" customWidth="1"/>
    <col min="10505" max="10505" width="14.85546875" customWidth="1"/>
    <col min="10506" max="10506" width="10.7109375" customWidth="1"/>
    <col min="10507" max="10507" width="9.5703125" customWidth="1"/>
    <col min="10508" max="10508" width="10.5703125" customWidth="1"/>
    <col min="10509" max="10510" width="9.85546875" customWidth="1"/>
    <col min="10511" max="10511" width="10.140625" customWidth="1"/>
    <col min="10512" max="10512" width="9.42578125" customWidth="1"/>
    <col min="10513" max="10513" width="10.28515625" customWidth="1"/>
    <col min="10514" max="10516" width="9.85546875" customWidth="1"/>
    <col min="10517" max="10517" width="9.28515625" customWidth="1"/>
    <col min="10757" max="10757" width="7.140625" customWidth="1"/>
    <col min="10758" max="10758" width="7" customWidth="1"/>
    <col min="10759" max="10759" width="26.5703125" customWidth="1"/>
    <col min="10760" max="10760" width="9.7109375" customWidth="1"/>
    <col min="10761" max="10761" width="14.85546875" customWidth="1"/>
    <col min="10762" max="10762" width="10.7109375" customWidth="1"/>
    <col min="10763" max="10763" width="9.5703125" customWidth="1"/>
    <col min="10764" max="10764" width="10.5703125" customWidth="1"/>
    <col min="10765" max="10766" width="9.85546875" customWidth="1"/>
    <col min="10767" max="10767" width="10.140625" customWidth="1"/>
    <col min="10768" max="10768" width="9.42578125" customWidth="1"/>
    <col min="10769" max="10769" width="10.28515625" customWidth="1"/>
    <col min="10770" max="10772" width="9.85546875" customWidth="1"/>
    <col min="10773" max="10773" width="9.28515625" customWidth="1"/>
    <col min="11013" max="11013" width="7.140625" customWidth="1"/>
    <col min="11014" max="11014" width="7" customWidth="1"/>
    <col min="11015" max="11015" width="26.5703125" customWidth="1"/>
    <col min="11016" max="11016" width="9.7109375" customWidth="1"/>
    <col min="11017" max="11017" width="14.85546875" customWidth="1"/>
    <col min="11018" max="11018" width="10.7109375" customWidth="1"/>
    <col min="11019" max="11019" width="9.5703125" customWidth="1"/>
    <col min="11020" max="11020" width="10.5703125" customWidth="1"/>
    <col min="11021" max="11022" width="9.85546875" customWidth="1"/>
    <col min="11023" max="11023" width="10.140625" customWidth="1"/>
    <col min="11024" max="11024" width="9.42578125" customWidth="1"/>
    <col min="11025" max="11025" width="10.28515625" customWidth="1"/>
    <col min="11026" max="11028" width="9.85546875" customWidth="1"/>
    <col min="11029" max="11029" width="9.28515625" customWidth="1"/>
    <col min="11269" max="11269" width="7.140625" customWidth="1"/>
    <col min="11270" max="11270" width="7" customWidth="1"/>
    <col min="11271" max="11271" width="26.5703125" customWidth="1"/>
    <col min="11272" max="11272" width="9.7109375" customWidth="1"/>
    <col min="11273" max="11273" width="14.85546875" customWidth="1"/>
    <col min="11274" max="11274" width="10.7109375" customWidth="1"/>
    <col min="11275" max="11275" width="9.5703125" customWidth="1"/>
    <col min="11276" max="11276" width="10.5703125" customWidth="1"/>
    <col min="11277" max="11278" width="9.85546875" customWidth="1"/>
    <col min="11279" max="11279" width="10.140625" customWidth="1"/>
    <col min="11280" max="11280" width="9.42578125" customWidth="1"/>
    <col min="11281" max="11281" width="10.28515625" customWidth="1"/>
    <col min="11282" max="11284" width="9.85546875" customWidth="1"/>
    <col min="11285" max="11285" width="9.28515625" customWidth="1"/>
    <col min="11525" max="11525" width="7.140625" customWidth="1"/>
    <col min="11526" max="11526" width="7" customWidth="1"/>
    <col min="11527" max="11527" width="26.5703125" customWidth="1"/>
    <col min="11528" max="11528" width="9.7109375" customWidth="1"/>
    <col min="11529" max="11529" width="14.85546875" customWidth="1"/>
    <col min="11530" max="11530" width="10.7109375" customWidth="1"/>
    <col min="11531" max="11531" width="9.5703125" customWidth="1"/>
    <col min="11532" max="11532" width="10.5703125" customWidth="1"/>
    <col min="11533" max="11534" width="9.85546875" customWidth="1"/>
    <col min="11535" max="11535" width="10.140625" customWidth="1"/>
    <col min="11536" max="11536" width="9.42578125" customWidth="1"/>
    <col min="11537" max="11537" width="10.28515625" customWidth="1"/>
    <col min="11538" max="11540" width="9.85546875" customWidth="1"/>
    <col min="11541" max="11541" width="9.28515625" customWidth="1"/>
    <col min="11781" max="11781" width="7.140625" customWidth="1"/>
    <col min="11782" max="11782" width="7" customWidth="1"/>
    <col min="11783" max="11783" width="26.5703125" customWidth="1"/>
    <col min="11784" max="11784" width="9.7109375" customWidth="1"/>
    <col min="11785" max="11785" width="14.85546875" customWidth="1"/>
    <col min="11786" max="11786" width="10.7109375" customWidth="1"/>
    <col min="11787" max="11787" width="9.5703125" customWidth="1"/>
    <col min="11788" max="11788" width="10.5703125" customWidth="1"/>
    <col min="11789" max="11790" width="9.85546875" customWidth="1"/>
    <col min="11791" max="11791" width="10.140625" customWidth="1"/>
    <col min="11792" max="11792" width="9.42578125" customWidth="1"/>
    <col min="11793" max="11793" width="10.28515625" customWidth="1"/>
    <col min="11794" max="11796" width="9.85546875" customWidth="1"/>
    <col min="11797" max="11797" width="9.28515625" customWidth="1"/>
    <col min="12037" max="12037" width="7.140625" customWidth="1"/>
    <col min="12038" max="12038" width="7" customWidth="1"/>
    <col min="12039" max="12039" width="26.5703125" customWidth="1"/>
    <col min="12040" max="12040" width="9.7109375" customWidth="1"/>
    <col min="12041" max="12041" width="14.85546875" customWidth="1"/>
    <col min="12042" max="12042" width="10.7109375" customWidth="1"/>
    <col min="12043" max="12043" width="9.5703125" customWidth="1"/>
    <col min="12044" max="12044" width="10.5703125" customWidth="1"/>
    <col min="12045" max="12046" width="9.85546875" customWidth="1"/>
    <col min="12047" max="12047" width="10.140625" customWidth="1"/>
    <col min="12048" max="12048" width="9.42578125" customWidth="1"/>
    <col min="12049" max="12049" width="10.28515625" customWidth="1"/>
    <col min="12050" max="12052" width="9.85546875" customWidth="1"/>
    <col min="12053" max="12053" width="9.28515625" customWidth="1"/>
    <col min="12293" max="12293" width="7.140625" customWidth="1"/>
    <col min="12294" max="12294" width="7" customWidth="1"/>
    <col min="12295" max="12295" width="26.5703125" customWidth="1"/>
    <col min="12296" max="12296" width="9.7109375" customWidth="1"/>
    <col min="12297" max="12297" width="14.85546875" customWidth="1"/>
    <col min="12298" max="12298" width="10.7109375" customWidth="1"/>
    <col min="12299" max="12299" width="9.5703125" customWidth="1"/>
    <col min="12300" max="12300" width="10.5703125" customWidth="1"/>
    <col min="12301" max="12302" width="9.85546875" customWidth="1"/>
    <col min="12303" max="12303" width="10.140625" customWidth="1"/>
    <col min="12304" max="12304" width="9.42578125" customWidth="1"/>
    <col min="12305" max="12305" width="10.28515625" customWidth="1"/>
    <col min="12306" max="12308" width="9.85546875" customWidth="1"/>
    <col min="12309" max="12309" width="9.28515625" customWidth="1"/>
    <col min="12549" max="12549" width="7.140625" customWidth="1"/>
    <col min="12550" max="12550" width="7" customWidth="1"/>
    <col min="12551" max="12551" width="26.5703125" customWidth="1"/>
    <col min="12552" max="12552" width="9.7109375" customWidth="1"/>
    <col min="12553" max="12553" width="14.85546875" customWidth="1"/>
    <col min="12554" max="12554" width="10.7109375" customWidth="1"/>
    <col min="12555" max="12555" width="9.5703125" customWidth="1"/>
    <col min="12556" max="12556" width="10.5703125" customWidth="1"/>
    <col min="12557" max="12558" width="9.85546875" customWidth="1"/>
    <col min="12559" max="12559" width="10.140625" customWidth="1"/>
    <col min="12560" max="12560" width="9.42578125" customWidth="1"/>
    <col min="12561" max="12561" width="10.28515625" customWidth="1"/>
    <col min="12562" max="12564" width="9.85546875" customWidth="1"/>
    <col min="12565" max="12565" width="9.28515625" customWidth="1"/>
    <col min="12805" max="12805" width="7.140625" customWidth="1"/>
    <col min="12806" max="12806" width="7" customWidth="1"/>
    <col min="12807" max="12807" width="26.5703125" customWidth="1"/>
    <col min="12808" max="12808" width="9.7109375" customWidth="1"/>
    <col min="12809" max="12809" width="14.85546875" customWidth="1"/>
    <col min="12810" max="12810" width="10.7109375" customWidth="1"/>
    <col min="12811" max="12811" width="9.5703125" customWidth="1"/>
    <col min="12812" max="12812" width="10.5703125" customWidth="1"/>
    <col min="12813" max="12814" width="9.85546875" customWidth="1"/>
    <col min="12815" max="12815" width="10.140625" customWidth="1"/>
    <col min="12816" max="12816" width="9.42578125" customWidth="1"/>
    <col min="12817" max="12817" width="10.28515625" customWidth="1"/>
    <col min="12818" max="12820" width="9.85546875" customWidth="1"/>
    <col min="12821" max="12821" width="9.28515625" customWidth="1"/>
    <col min="13061" max="13061" width="7.140625" customWidth="1"/>
    <col min="13062" max="13062" width="7" customWidth="1"/>
    <col min="13063" max="13063" width="26.5703125" customWidth="1"/>
    <col min="13064" max="13064" width="9.7109375" customWidth="1"/>
    <col min="13065" max="13065" width="14.85546875" customWidth="1"/>
    <col min="13066" max="13066" width="10.7109375" customWidth="1"/>
    <col min="13067" max="13067" width="9.5703125" customWidth="1"/>
    <col min="13068" max="13068" width="10.5703125" customWidth="1"/>
    <col min="13069" max="13070" width="9.85546875" customWidth="1"/>
    <col min="13071" max="13071" width="10.140625" customWidth="1"/>
    <col min="13072" max="13072" width="9.42578125" customWidth="1"/>
    <col min="13073" max="13073" width="10.28515625" customWidth="1"/>
    <col min="13074" max="13076" width="9.85546875" customWidth="1"/>
    <col min="13077" max="13077" width="9.28515625" customWidth="1"/>
    <col min="13317" max="13317" width="7.140625" customWidth="1"/>
    <col min="13318" max="13318" width="7" customWidth="1"/>
    <col min="13319" max="13319" width="26.5703125" customWidth="1"/>
    <col min="13320" max="13320" width="9.7109375" customWidth="1"/>
    <col min="13321" max="13321" width="14.85546875" customWidth="1"/>
    <col min="13322" max="13322" width="10.7109375" customWidth="1"/>
    <col min="13323" max="13323" width="9.5703125" customWidth="1"/>
    <col min="13324" max="13324" width="10.5703125" customWidth="1"/>
    <col min="13325" max="13326" width="9.85546875" customWidth="1"/>
    <col min="13327" max="13327" width="10.140625" customWidth="1"/>
    <col min="13328" max="13328" width="9.42578125" customWidth="1"/>
    <col min="13329" max="13329" width="10.28515625" customWidth="1"/>
    <col min="13330" max="13332" width="9.85546875" customWidth="1"/>
    <col min="13333" max="13333" width="9.28515625" customWidth="1"/>
    <col min="13573" max="13573" width="7.140625" customWidth="1"/>
    <col min="13574" max="13574" width="7" customWidth="1"/>
    <col min="13575" max="13575" width="26.5703125" customWidth="1"/>
    <col min="13576" max="13576" width="9.7109375" customWidth="1"/>
    <col min="13577" max="13577" width="14.85546875" customWidth="1"/>
    <col min="13578" max="13578" width="10.7109375" customWidth="1"/>
    <col min="13579" max="13579" width="9.5703125" customWidth="1"/>
    <col min="13580" max="13580" width="10.5703125" customWidth="1"/>
    <col min="13581" max="13582" width="9.85546875" customWidth="1"/>
    <col min="13583" max="13583" width="10.140625" customWidth="1"/>
    <col min="13584" max="13584" width="9.42578125" customWidth="1"/>
    <col min="13585" max="13585" width="10.28515625" customWidth="1"/>
    <col min="13586" max="13588" width="9.85546875" customWidth="1"/>
    <col min="13589" max="13589" width="9.28515625" customWidth="1"/>
    <col min="13829" max="13829" width="7.140625" customWidth="1"/>
    <col min="13830" max="13830" width="7" customWidth="1"/>
    <col min="13831" max="13831" width="26.5703125" customWidth="1"/>
    <col min="13832" max="13832" width="9.7109375" customWidth="1"/>
    <col min="13833" max="13833" width="14.85546875" customWidth="1"/>
    <col min="13834" max="13834" width="10.7109375" customWidth="1"/>
    <col min="13835" max="13835" width="9.5703125" customWidth="1"/>
    <col min="13836" max="13836" width="10.5703125" customWidth="1"/>
    <col min="13837" max="13838" width="9.85546875" customWidth="1"/>
    <col min="13839" max="13839" width="10.140625" customWidth="1"/>
    <col min="13840" max="13840" width="9.42578125" customWidth="1"/>
    <col min="13841" max="13841" width="10.28515625" customWidth="1"/>
    <col min="13842" max="13844" width="9.85546875" customWidth="1"/>
    <col min="13845" max="13845" width="9.28515625" customWidth="1"/>
    <col min="14085" max="14085" width="7.140625" customWidth="1"/>
    <col min="14086" max="14086" width="7" customWidth="1"/>
    <col min="14087" max="14087" width="26.5703125" customWidth="1"/>
    <col min="14088" max="14088" width="9.7109375" customWidth="1"/>
    <col min="14089" max="14089" width="14.85546875" customWidth="1"/>
    <col min="14090" max="14090" width="10.7109375" customWidth="1"/>
    <col min="14091" max="14091" width="9.5703125" customWidth="1"/>
    <col min="14092" max="14092" width="10.5703125" customWidth="1"/>
    <col min="14093" max="14094" width="9.85546875" customWidth="1"/>
    <col min="14095" max="14095" width="10.140625" customWidth="1"/>
    <col min="14096" max="14096" width="9.42578125" customWidth="1"/>
    <col min="14097" max="14097" width="10.28515625" customWidth="1"/>
    <col min="14098" max="14100" width="9.85546875" customWidth="1"/>
    <col min="14101" max="14101" width="9.28515625" customWidth="1"/>
    <col min="14341" max="14341" width="7.140625" customWidth="1"/>
    <col min="14342" max="14342" width="7" customWidth="1"/>
    <col min="14343" max="14343" width="26.5703125" customWidth="1"/>
    <col min="14344" max="14344" width="9.7109375" customWidth="1"/>
    <col min="14345" max="14345" width="14.85546875" customWidth="1"/>
    <col min="14346" max="14346" width="10.7109375" customWidth="1"/>
    <col min="14347" max="14347" width="9.5703125" customWidth="1"/>
    <col min="14348" max="14348" width="10.5703125" customWidth="1"/>
    <col min="14349" max="14350" width="9.85546875" customWidth="1"/>
    <col min="14351" max="14351" width="10.140625" customWidth="1"/>
    <col min="14352" max="14352" width="9.42578125" customWidth="1"/>
    <col min="14353" max="14353" width="10.28515625" customWidth="1"/>
    <col min="14354" max="14356" width="9.85546875" customWidth="1"/>
    <col min="14357" max="14357" width="9.28515625" customWidth="1"/>
    <col min="14597" max="14597" width="7.140625" customWidth="1"/>
    <col min="14598" max="14598" width="7" customWidth="1"/>
    <col min="14599" max="14599" width="26.5703125" customWidth="1"/>
    <col min="14600" max="14600" width="9.7109375" customWidth="1"/>
    <col min="14601" max="14601" width="14.85546875" customWidth="1"/>
    <col min="14602" max="14602" width="10.7109375" customWidth="1"/>
    <col min="14603" max="14603" width="9.5703125" customWidth="1"/>
    <col min="14604" max="14604" width="10.5703125" customWidth="1"/>
    <col min="14605" max="14606" width="9.85546875" customWidth="1"/>
    <col min="14607" max="14607" width="10.140625" customWidth="1"/>
    <col min="14608" max="14608" width="9.42578125" customWidth="1"/>
    <col min="14609" max="14609" width="10.28515625" customWidth="1"/>
    <col min="14610" max="14612" width="9.85546875" customWidth="1"/>
    <col min="14613" max="14613" width="9.28515625" customWidth="1"/>
    <col min="14853" max="14853" width="7.140625" customWidth="1"/>
    <col min="14854" max="14854" width="7" customWidth="1"/>
    <col min="14855" max="14855" width="26.5703125" customWidth="1"/>
    <col min="14856" max="14856" width="9.7109375" customWidth="1"/>
    <col min="14857" max="14857" width="14.85546875" customWidth="1"/>
    <col min="14858" max="14858" width="10.7109375" customWidth="1"/>
    <col min="14859" max="14859" width="9.5703125" customWidth="1"/>
    <col min="14860" max="14860" width="10.5703125" customWidth="1"/>
    <col min="14861" max="14862" width="9.85546875" customWidth="1"/>
    <col min="14863" max="14863" width="10.140625" customWidth="1"/>
    <col min="14864" max="14864" width="9.42578125" customWidth="1"/>
    <col min="14865" max="14865" width="10.28515625" customWidth="1"/>
    <col min="14866" max="14868" width="9.85546875" customWidth="1"/>
    <col min="14869" max="14869" width="9.28515625" customWidth="1"/>
    <col min="15109" max="15109" width="7.140625" customWidth="1"/>
    <col min="15110" max="15110" width="7" customWidth="1"/>
    <col min="15111" max="15111" width="26.5703125" customWidth="1"/>
    <col min="15112" max="15112" width="9.7109375" customWidth="1"/>
    <col min="15113" max="15113" width="14.85546875" customWidth="1"/>
    <col min="15114" max="15114" width="10.7109375" customWidth="1"/>
    <col min="15115" max="15115" width="9.5703125" customWidth="1"/>
    <col min="15116" max="15116" width="10.5703125" customWidth="1"/>
    <col min="15117" max="15118" width="9.85546875" customWidth="1"/>
    <col min="15119" max="15119" width="10.140625" customWidth="1"/>
    <col min="15120" max="15120" width="9.42578125" customWidth="1"/>
    <col min="15121" max="15121" width="10.28515625" customWidth="1"/>
    <col min="15122" max="15124" width="9.85546875" customWidth="1"/>
    <col min="15125" max="15125" width="9.28515625" customWidth="1"/>
    <col min="15365" max="15365" width="7.140625" customWidth="1"/>
    <col min="15366" max="15366" width="7" customWidth="1"/>
    <col min="15367" max="15367" width="26.5703125" customWidth="1"/>
    <col min="15368" max="15368" width="9.7109375" customWidth="1"/>
    <col min="15369" max="15369" width="14.85546875" customWidth="1"/>
    <col min="15370" max="15370" width="10.7109375" customWidth="1"/>
    <col min="15371" max="15371" width="9.5703125" customWidth="1"/>
    <col min="15372" max="15372" width="10.5703125" customWidth="1"/>
    <col min="15373" max="15374" width="9.85546875" customWidth="1"/>
    <col min="15375" max="15375" width="10.140625" customWidth="1"/>
    <col min="15376" max="15376" width="9.42578125" customWidth="1"/>
    <col min="15377" max="15377" width="10.28515625" customWidth="1"/>
    <col min="15378" max="15380" width="9.85546875" customWidth="1"/>
    <col min="15381" max="15381" width="9.28515625" customWidth="1"/>
    <col min="15621" max="15621" width="7.140625" customWidth="1"/>
    <col min="15622" max="15622" width="7" customWidth="1"/>
    <col min="15623" max="15623" width="26.5703125" customWidth="1"/>
    <col min="15624" max="15624" width="9.7109375" customWidth="1"/>
    <col min="15625" max="15625" width="14.85546875" customWidth="1"/>
    <col min="15626" max="15626" width="10.7109375" customWidth="1"/>
    <col min="15627" max="15627" width="9.5703125" customWidth="1"/>
    <col min="15628" max="15628" width="10.5703125" customWidth="1"/>
    <col min="15629" max="15630" width="9.85546875" customWidth="1"/>
    <col min="15631" max="15631" width="10.140625" customWidth="1"/>
    <col min="15632" max="15632" width="9.42578125" customWidth="1"/>
    <col min="15633" max="15633" width="10.28515625" customWidth="1"/>
    <col min="15634" max="15636" width="9.85546875" customWidth="1"/>
    <col min="15637" max="15637" width="9.28515625" customWidth="1"/>
    <col min="15877" max="15877" width="7.140625" customWidth="1"/>
    <col min="15878" max="15878" width="7" customWidth="1"/>
    <col min="15879" max="15879" width="26.5703125" customWidth="1"/>
    <col min="15880" max="15880" width="9.7109375" customWidth="1"/>
    <col min="15881" max="15881" width="14.85546875" customWidth="1"/>
    <col min="15882" max="15882" width="10.7109375" customWidth="1"/>
    <col min="15883" max="15883" width="9.5703125" customWidth="1"/>
    <col min="15884" max="15884" width="10.5703125" customWidth="1"/>
    <col min="15885" max="15886" width="9.85546875" customWidth="1"/>
    <col min="15887" max="15887" width="10.140625" customWidth="1"/>
    <col min="15888" max="15888" width="9.42578125" customWidth="1"/>
    <col min="15889" max="15889" width="10.28515625" customWidth="1"/>
    <col min="15890" max="15892" width="9.85546875" customWidth="1"/>
    <col min="15893" max="15893" width="9.28515625" customWidth="1"/>
    <col min="16133" max="16133" width="7.140625" customWidth="1"/>
    <col min="16134" max="16134" width="7" customWidth="1"/>
    <col min="16135" max="16135" width="26.5703125" customWidth="1"/>
    <col min="16136" max="16136" width="9.7109375" customWidth="1"/>
    <col min="16137" max="16137" width="14.85546875" customWidth="1"/>
    <col min="16138" max="16138" width="10.7109375" customWidth="1"/>
    <col min="16139" max="16139" width="9.5703125" customWidth="1"/>
    <col min="16140" max="16140" width="10.5703125" customWidth="1"/>
    <col min="16141" max="16142" width="9.85546875" customWidth="1"/>
    <col min="16143" max="16143" width="10.140625" customWidth="1"/>
    <col min="16144" max="16144" width="9.42578125" customWidth="1"/>
    <col min="16145" max="16145" width="10.28515625" customWidth="1"/>
    <col min="16146" max="16148" width="9.85546875" customWidth="1"/>
    <col min="16149" max="16149" width="9.28515625" customWidth="1"/>
  </cols>
  <sheetData>
    <row r="1" spans="1:22">
      <c r="A1" s="44"/>
      <c r="B1" s="45" t="s">
        <v>51</v>
      </c>
      <c r="C1" s="46" t="str">
        <f>Kadar.ode.!C1</f>
        <v>Завод за здравствену заштиту студената Београд</v>
      </c>
      <c r="D1" s="47"/>
      <c r="E1" s="47"/>
      <c r="F1" s="47"/>
      <c r="G1" s="48"/>
    </row>
    <row r="2" spans="1:22">
      <c r="A2" s="44"/>
      <c r="B2" s="45" t="s">
        <v>52</v>
      </c>
      <c r="C2" s="46">
        <f>Kadar.ode.!C2</f>
        <v>7010117</v>
      </c>
      <c r="D2" s="47"/>
      <c r="E2" s="47"/>
      <c r="F2" s="47"/>
      <c r="G2" s="48"/>
    </row>
    <row r="3" spans="1:22">
      <c r="A3" s="44"/>
      <c r="B3" s="45" t="s">
        <v>53</v>
      </c>
      <c r="C3" s="46" t="str">
        <f>Kadar.ode.!C3</f>
        <v>31.12.2022.</v>
      </c>
      <c r="D3" s="47"/>
      <c r="E3" s="47"/>
      <c r="F3" s="47"/>
      <c r="G3" s="48"/>
    </row>
    <row r="4" spans="1:22" ht="14.25">
      <c r="A4" s="44"/>
      <c r="B4" s="45" t="s">
        <v>196</v>
      </c>
      <c r="C4" s="49" t="s">
        <v>28</v>
      </c>
      <c r="D4" s="50"/>
      <c r="E4" s="50"/>
      <c r="F4" s="50"/>
      <c r="G4" s="51"/>
    </row>
    <row r="5" spans="1:22" ht="14.25">
      <c r="A5" s="44"/>
      <c r="B5" s="45" t="s">
        <v>184</v>
      </c>
      <c r="C5" s="49"/>
      <c r="D5" s="50"/>
      <c r="E5" s="50"/>
      <c r="F5" s="50"/>
      <c r="G5" s="51"/>
    </row>
    <row r="8" spans="1:22">
      <c r="S8" s="29"/>
      <c r="U8" s="54"/>
    </row>
    <row r="9" spans="1:22" ht="23.25" customHeight="1">
      <c r="A9" s="748" t="s">
        <v>197</v>
      </c>
      <c r="B9" s="744" t="s">
        <v>83</v>
      </c>
      <c r="C9" s="744" t="s">
        <v>167</v>
      </c>
      <c r="D9" s="744" t="s">
        <v>198</v>
      </c>
      <c r="E9" s="744" t="s">
        <v>199</v>
      </c>
      <c r="F9" s="745"/>
      <c r="G9" s="744"/>
      <c r="H9" s="744" t="s">
        <v>200</v>
      </c>
      <c r="I9" s="745"/>
      <c r="J9" s="744"/>
      <c r="K9" s="744" t="s">
        <v>201</v>
      </c>
      <c r="L9" s="745"/>
      <c r="M9" s="744"/>
      <c r="N9" s="744" t="s">
        <v>202</v>
      </c>
      <c r="O9" s="745"/>
      <c r="P9" s="744"/>
      <c r="Q9" s="744" t="s">
        <v>203</v>
      </c>
      <c r="R9" s="744"/>
      <c r="S9" s="744"/>
      <c r="T9" s="744" t="s">
        <v>204</v>
      </c>
      <c r="U9" s="744"/>
      <c r="V9" s="744"/>
    </row>
    <row r="10" spans="1:22" ht="33.75">
      <c r="A10" s="748"/>
      <c r="B10" s="744"/>
      <c r="C10" s="744"/>
      <c r="D10" s="744"/>
      <c r="E10" s="320" t="s">
        <v>1828</v>
      </c>
      <c r="F10" s="397" t="s">
        <v>1858</v>
      </c>
      <c r="G10" s="320" t="s">
        <v>1839</v>
      </c>
      <c r="H10" s="320" t="s">
        <v>1828</v>
      </c>
      <c r="I10" s="397" t="s">
        <v>1858</v>
      </c>
      <c r="J10" s="320" t="s">
        <v>1839</v>
      </c>
      <c r="K10" s="320" t="s">
        <v>1828</v>
      </c>
      <c r="L10" s="397" t="s">
        <v>1858</v>
      </c>
      <c r="M10" s="320" t="s">
        <v>1839</v>
      </c>
      <c r="N10" s="320" t="s">
        <v>1828</v>
      </c>
      <c r="O10" s="397" t="s">
        <v>1858</v>
      </c>
      <c r="P10" s="320" t="s">
        <v>1839</v>
      </c>
      <c r="Q10" s="320" t="s">
        <v>1828</v>
      </c>
      <c r="R10" s="320" t="s">
        <v>1858</v>
      </c>
      <c r="S10" s="320" t="s">
        <v>1839</v>
      </c>
      <c r="T10" s="320" t="s">
        <v>1828</v>
      </c>
      <c r="U10" s="320" t="s">
        <v>1858</v>
      </c>
      <c r="V10" s="320" t="s">
        <v>1839</v>
      </c>
    </row>
    <row r="11" spans="1:22">
      <c r="A11" s="260">
        <v>1</v>
      </c>
      <c r="B11" s="261" t="s">
        <v>1874</v>
      </c>
      <c r="C11" s="602">
        <v>7</v>
      </c>
      <c r="D11" s="603">
        <v>2</v>
      </c>
      <c r="E11" s="603"/>
      <c r="F11" s="604"/>
      <c r="G11" s="605" t="e">
        <f>F11/E11*100</f>
        <v>#DIV/0!</v>
      </c>
      <c r="H11" s="603"/>
      <c r="I11" s="604"/>
      <c r="J11" s="605" t="e">
        <f t="shared" ref="J11:J12" si="0">I11/H11*100</f>
        <v>#DIV/0!</v>
      </c>
      <c r="K11" s="602"/>
      <c r="L11" s="606"/>
      <c r="M11" s="607" t="e">
        <f t="shared" ref="M11:M12" si="1">L11/K11*100</f>
        <v>#DIV/0!</v>
      </c>
      <c r="N11" s="608">
        <v>342</v>
      </c>
      <c r="O11" s="606">
        <v>335</v>
      </c>
      <c r="P11" s="607">
        <f t="shared" ref="P11:P12" si="2">O11/N11*100</f>
        <v>97.953216374269005</v>
      </c>
      <c r="Q11" s="608">
        <v>208</v>
      </c>
      <c r="R11" s="638">
        <v>183</v>
      </c>
      <c r="S11" s="607">
        <f>R11/Q11*100</f>
        <v>87.980769230769226</v>
      </c>
      <c r="T11" s="609">
        <f>H11+N11</f>
        <v>342</v>
      </c>
      <c r="U11" s="609">
        <v>335</v>
      </c>
      <c r="V11" s="607">
        <f>U11/T11*100</f>
        <v>97.953216374269005</v>
      </c>
    </row>
    <row r="12" spans="1:22">
      <c r="A12" s="746" t="s">
        <v>61</v>
      </c>
      <c r="B12" s="747"/>
      <c r="C12" s="610">
        <f>SUM(C11:C11)</f>
        <v>7</v>
      </c>
      <c r="D12" s="610">
        <f>SUM(D11:D11)</f>
        <v>2</v>
      </c>
      <c r="E12" s="610">
        <f>SUM(E11:E11)</f>
        <v>0</v>
      </c>
      <c r="F12" s="611">
        <f>SUM(F11:F11)</f>
        <v>0</v>
      </c>
      <c r="G12" s="612" t="e">
        <f t="shared" ref="G12" si="3">F12/E12*100</f>
        <v>#DIV/0!</v>
      </c>
      <c r="H12" s="610">
        <f>SUM(H11:H11)</f>
        <v>0</v>
      </c>
      <c r="I12" s="611">
        <f>SUM(I11:I11)</f>
        <v>0</v>
      </c>
      <c r="J12" s="612" t="e">
        <f t="shared" si="0"/>
        <v>#DIV/0!</v>
      </c>
      <c r="K12" s="610">
        <f>SUM(K11:K11)</f>
        <v>0</v>
      </c>
      <c r="L12" s="611">
        <f>SUM(L11:L11)</f>
        <v>0</v>
      </c>
      <c r="M12" s="612" t="e">
        <f t="shared" si="1"/>
        <v>#DIV/0!</v>
      </c>
      <c r="N12" s="610">
        <f>SUM(N11:N11)</f>
        <v>342</v>
      </c>
      <c r="O12" s="611">
        <f>SUM(O11:O11)</f>
        <v>335</v>
      </c>
      <c r="P12" s="612">
        <f t="shared" si="2"/>
        <v>97.953216374269005</v>
      </c>
      <c r="Q12" s="593">
        <f>SUM(Q11:Q11)</f>
        <v>208</v>
      </c>
      <c r="R12" s="593">
        <v>183</v>
      </c>
      <c r="S12" s="612">
        <f>R12/Q12*100</f>
        <v>87.980769230769226</v>
      </c>
      <c r="T12" s="593">
        <f>SUM(T11:T11)</f>
        <v>342</v>
      </c>
      <c r="U12" s="593">
        <f>SUM(U11:U11)</f>
        <v>335</v>
      </c>
      <c r="V12" s="612">
        <f>U12/T12*100</f>
        <v>97.953216374269005</v>
      </c>
    </row>
    <row r="13" spans="1:22">
      <c r="A13" s="262"/>
      <c r="B13" s="263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/>
    </row>
    <row r="14" spans="1:22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</row>
  </sheetData>
  <mergeCells count="11">
    <mergeCell ref="A12:B12"/>
    <mergeCell ref="A9:A10"/>
    <mergeCell ref="B9:B10"/>
    <mergeCell ref="C9:C10"/>
    <mergeCell ref="D9:D10"/>
    <mergeCell ref="T9:V9"/>
    <mergeCell ref="E9:G9"/>
    <mergeCell ref="H9:J9"/>
    <mergeCell ref="K9:M9"/>
    <mergeCell ref="N9:P9"/>
    <mergeCell ref="Q9:S9"/>
  </mergeCells>
  <pageMargins left="0" right="0" top="0.74803149606299202" bottom="0.74803149606299202" header="0.31496062992126" footer="0.31496062992126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734"/>
  <sheetViews>
    <sheetView view="pageBreakPreview" zoomScaleNormal="100" zoomScaleSheetLayoutView="100" workbookViewId="0">
      <selection activeCell="C7" sqref="C7:E7"/>
    </sheetView>
  </sheetViews>
  <sheetFormatPr defaultColWidth="9"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8.85546875" style="372" customWidth="1"/>
    <col min="6" max="7" width="9.140625" customWidth="1"/>
  </cols>
  <sheetData>
    <row r="1" spans="1:7">
      <c r="A1" s="44"/>
      <c r="B1" s="45" t="s">
        <v>51</v>
      </c>
      <c r="C1" s="46" t="str">
        <f>Kadar.ode.!C1</f>
        <v>Завод за здравствену заштиту студената Београд</v>
      </c>
      <c r="D1" s="47"/>
      <c r="E1" s="369"/>
      <c r="F1" s="48"/>
      <c r="G1" s="6"/>
    </row>
    <row r="2" spans="1:7">
      <c r="A2" s="44"/>
      <c r="B2" s="45" t="s">
        <v>52</v>
      </c>
      <c r="C2" s="46">
        <f>Kadar.ode.!C2</f>
        <v>7010117</v>
      </c>
      <c r="D2" s="47"/>
      <c r="E2" s="369"/>
      <c r="F2" s="48"/>
      <c r="G2" s="6"/>
    </row>
    <row r="3" spans="1:7">
      <c r="A3" s="44"/>
      <c r="B3" s="45" t="s">
        <v>53</v>
      </c>
      <c r="C3" s="46" t="str">
        <f>Kadar.ode.!C3</f>
        <v>31.12.2022.</v>
      </c>
      <c r="D3" s="47"/>
      <c r="E3" s="369"/>
      <c r="F3" s="48"/>
      <c r="G3" s="6"/>
    </row>
    <row r="4" spans="1:7" ht="15">
      <c r="A4" s="44"/>
      <c r="B4" s="45" t="s">
        <v>205</v>
      </c>
      <c r="C4" s="49" t="s">
        <v>30</v>
      </c>
      <c r="D4" s="50"/>
      <c r="E4" s="370"/>
      <c r="F4" s="51"/>
      <c r="G4" s="6"/>
    </row>
    <row r="5" spans="1:7" ht="15">
      <c r="A5" s="44"/>
      <c r="B5" s="45" t="s">
        <v>184</v>
      </c>
      <c r="C5" s="49"/>
      <c r="D5" s="50"/>
      <c r="E5" s="370"/>
      <c r="F5" s="51"/>
      <c r="G5" s="6"/>
    </row>
    <row r="6" spans="1:7" ht="15.75">
      <c r="A6" s="10"/>
      <c r="B6" s="10"/>
      <c r="C6" s="10"/>
      <c r="D6" s="10"/>
      <c r="E6" s="371"/>
      <c r="F6" s="11"/>
      <c r="G6" s="11"/>
    </row>
    <row r="7" spans="1:7" ht="34.5" thickBot="1">
      <c r="A7" s="23" t="s">
        <v>206</v>
      </c>
      <c r="B7" s="24" t="s">
        <v>207</v>
      </c>
      <c r="C7" s="174" t="s">
        <v>1828</v>
      </c>
      <c r="D7" s="175" t="s">
        <v>1858</v>
      </c>
      <c r="E7" s="320" t="s">
        <v>1839</v>
      </c>
    </row>
    <row r="8" spans="1:7" ht="19.5" thickTop="1">
      <c r="A8" s="23"/>
      <c r="B8" s="52" t="s">
        <v>208</v>
      </c>
      <c r="C8" s="285">
        <f>SUM(C9:C734)</f>
        <v>0</v>
      </c>
      <c r="D8" s="285">
        <f>SUM(D9:D734)</f>
        <v>0</v>
      </c>
      <c r="E8" s="373" t="e">
        <f>D8/C8*100</f>
        <v>#DIV/0!</v>
      </c>
    </row>
    <row r="9" spans="1:7" ht="18">
      <c r="A9" s="266">
        <v>0</v>
      </c>
      <c r="B9" s="267" t="s">
        <v>209</v>
      </c>
      <c r="C9" s="265">
        <f>SUM(C10:C26)</f>
        <v>0</v>
      </c>
      <c r="D9" s="265">
        <f>SUM(D10:D26)</f>
        <v>0</v>
      </c>
      <c r="E9" s="336" t="e">
        <f t="shared" ref="E9:E72" si="0">D9/C9*100</f>
        <v>#DIV/0!</v>
      </c>
    </row>
    <row r="10" spans="1:7">
      <c r="A10" s="268" t="s">
        <v>210</v>
      </c>
      <c r="B10" s="269" t="s">
        <v>211</v>
      </c>
      <c r="C10" s="221"/>
      <c r="D10" s="221"/>
      <c r="E10" s="339" t="e">
        <f t="shared" si="0"/>
        <v>#DIV/0!</v>
      </c>
    </row>
    <row r="11" spans="1:7">
      <c r="A11" s="268" t="s">
        <v>212</v>
      </c>
      <c r="B11" s="269" t="s">
        <v>213</v>
      </c>
      <c r="C11" s="221"/>
      <c r="D11" s="221"/>
      <c r="E11" s="339" t="e">
        <f t="shared" si="0"/>
        <v>#DIV/0!</v>
      </c>
    </row>
    <row r="12" spans="1:7">
      <c r="A12" s="268" t="s">
        <v>214</v>
      </c>
      <c r="B12" s="269" t="s">
        <v>215</v>
      </c>
      <c r="C12" s="221"/>
      <c r="D12" s="221"/>
      <c r="E12" s="339" t="e">
        <f t="shared" si="0"/>
        <v>#DIV/0!</v>
      </c>
    </row>
    <row r="13" spans="1:7">
      <c r="A13" s="268" t="s">
        <v>216</v>
      </c>
      <c r="B13" s="269" t="s">
        <v>217</v>
      </c>
      <c r="C13" s="221"/>
      <c r="D13" s="221"/>
      <c r="E13" s="339" t="e">
        <f t="shared" si="0"/>
        <v>#DIV/0!</v>
      </c>
    </row>
    <row r="14" spans="1:7" ht="22.5">
      <c r="A14" s="268" t="s">
        <v>218</v>
      </c>
      <c r="B14" s="269" t="s">
        <v>219</v>
      </c>
      <c r="C14" s="221"/>
      <c r="D14" s="221"/>
      <c r="E14" s="339" t="e">
        <f t="shared" si="0"/>
        <v>#DIV/0!</v>
      </c>
    </row>
    <row r="15" spans="1:7">
      <c r="A15" s="268" t="s">
        <v>220</v>
      </c>
      <c r="B15" s="269" t="s">
        <v>221</v>
      </c>
      <c r="C15" s="221"/>
      <c r="D15" s="221"/>
      <c r="E15" s="339" t="e">
        <f t="shared" si="0"/>
        <v>#DIV/0!</v>
      </c>
    </row>
    <row r="16" spans="1:7">
      <c r="A16" s="268" t="s">
        <v>222</v>
      </c>
      <c r="B16" s="269" t="s">
        <v>223</v>
      </c>
      <c r="C16" s="221"/>
      <c r="D16" s="221"/>
      <c r="E16" s="339" t="e">
        <f t="shared" si="0"/>
        <v>#DIV/0!</v>
      </c>
    </row>
    <row r="17" spans="1:5">
      <c r="A17" s="268" t="s">
        <v>224</v>
      </c>
      <c r="B17" s="269" t="s">
        <v>225</v>
      </c>
      <c r="C17" s="221"/>
      <c r="D17" s="221"/>
      <c r="E17" s="339" t="e">
        <f t="shared" si="0"/>
        <v>#DIV/0!</v>
      </c>
    </row>
    <row r="18" spans="1:5">
      <c r="A18" s="268" t="s">
        <v>226</v>
      </c>
      <c r="B18" s="269" t="s">
        <v>227</v>
      </c>
      <c r="C18" s="221"/>
      <c r="D18" s="221"/>
      <c r="E18" s="339" t="e">
        <f t="shared" si="0"/>
        <v>#DIV/0!</v>
      </c>
    </row>
    <row r="19" spans="1:5">
      <c r="A19" s="268" t="s">
        <v>228</v>
      </c>
      <c r="B19" s="269" t="s">
        <v>229</v>
      </c>
      <c r="C19" s="221"/>
      <c r="D19" s="221"/>
      <c r="E19" s="339" t="e">
        <f t="shared" si="0"/>
        <v>#DIV/0!</v>
      </c>
    </row>
    <row r="20" spans="1:5">
      <c r="A20" s="268" t="s">
        <v>230</v>
      </c>
      <c r="B20" s="269" t="s">
        <v>231</v>
      </c>
      <c r="C20" s="221"/>
      <c r="D20" s="221"/>
      <c r="E20" s="339" t="e">
        <f t="shared" si="0"/>
        <v>#DIV/0!</v>
      </c>
    </row>
    <row r="21" spans="1:5">
      <c r="A21" s="268" t="s">
        <v>232</v>
      </c>
      <c r="B21" s="269" t="s">
        <v>233</v>
      </c>
      <c r="C21" s="221"/>
      <c r="D21" s="221"/>
      <c r="E21" s="339" t="e">
        <f t="shared" si="0"/>
        <v>#DIV/0!</v>
      </c>
    </row>
    <row r="22" spans="1:5">
      <c r="A22" s="268" t="s">
        <v>234</v>
      </c>
      <c r="B22" s="269" t="s">
        <v>235</v>
      </c>
      <c r="C22" s="221"/>
      <c r="D22" s="221"/>
      <c r="E22" s="339" t="e">
        <f t="shared" si="0"/>
        <v>#DIV/0!</v>
      </c>
    </row>
    <row r="23" spans="1:5">
      <c r="A23" s="268" t="s">
        <v>236</v>
      </c>
      <c r="B23" s="269" t="s">
        <v>237</v>
      </c>
      <c r="C23" s="221"/>
      <c r="D23" s="221"/>
      <c r="E23" s="339" t="e">
        <f t="shared" si="0"/>
        <v>#DIV/0!</v>
      </c>
    </row>
    <row r="24" spans="1:5">
      <c r="A24" s="268" t="s">
        <v>238</v>
      </c>
      <c r="B24" s="269" t="s">
        <v>239</v>
      </c>
      <c r="C24" s="221"/>
      <c r="D24" s="221"/>
      <c r="E24" s="339" t="e">
        <f t="shared" si="0"/>
        <v>#DIV/0!</v>
      </c>
    </row>
    <row r="25" spans="1:5">
      <c r="A25" s="268" t="s">
        <v>240</v>
      </c>
      <c r="B25" s="269" t="s">
        <v>241</v>
      </c>
      <c r="C25" s="221"/>
      <c r="D25" s="221"/>
      <c r="E25" s="339" t="e">
        <f t="shared" si="0"/>
        <v>#DIV/0!</v>
      </c>
    </row>
    <row r="26" spans="1:5">
      <c r="A26" s="268" t="s">
        <v>242</v>
      </c>
      <c r="B26" s="269" t="s">
        <v>243</v>
      </c>
      <c r="C26" s="221"/>
      <c r="D26" s="221"/>
      <c r="E26" s="339" t="e">
        <f t="shared" si="0"/>
        <v>#DIV/0!</v>
      </c>
    </row>
    <row r="27" spans="1:5" ht="18">
      <c r="A27" s="266">
        <v>1</v>
      </c>
      <c r="B27" s="270" t="s">
        <v>244</v>
      </c>
      <c r="C27" s="271">
        <f>SUM(C28:C88)</f>
        <v>0</v>
      </c>
      <c r="D27" s="271">
        <f>SUM(D28:D88)</f>
        <v>0</v>
      </c>
      <c r="E27" s="336" t="e">
        <f t="shared" si="0"/>
        <v>#DIV/0!</v>
      </c>
    </row>
    <row r="28" spans="1:5">
      <c r="A28" s="268" t="s">
        <v>245</v>
      </c>
      <c r="B28" s="269" t="s">
        <v>246</v>
      </c>
      <c r="C28" s="221"/>
      <c r="D28" s="221"/>
      <c r="E28" s="339" t="e">
        <f t="shared" si="0"/>
        <v>#DIV/0!</v>
      </c>
    </row>
    <row r="29" spans="1:5">
      <c r="A29" s="268" t="s">
        <v>247</v>
      </c>
      <c r="B29" s="269" t="s">
        <v>248</v>
      </c>
      <c r="C29" s="221"/>
      <c r="D29" s="221"/>
      <c r="E29" s="339" t="e">
        <f t="shared" si="0"/>
        <v>#DIV/0!</v>
      </c>
    </row>
    <row r="30" spans="1:5">
      <c r="A30" s="268" t="s">
        <v>249</v>
      </c>
      <c r="B30" s="269" t="s">
        <v>250</v>
      </c>
      <c r="C30" s="221"/>
      <c r="D30" s="221"/>
      <c r="E30" s="339" t="e">
        <f t="shared" si="0"/>
        <v>#DIV/0!</v>
      </c>
    </row>
    <row r="31" spans="1:5">
      <c r="A31" s="268" t="s">
        <v>251</v>
      </c>
      <c r="B31" s="269" t="s">
        <v>252</v>
      </c>
      <c r="C31" s="221"/>
      <c r="D31" s="221"/>
      <c r="E31" s="339" t="e">
        <f t="shared" si="0"/>
        <v>#DIV/0!</v>
      </c>
    </row>
    <row r="32" spans="1:5">
      <c r="A32" s="268" t="s">
        <v>253</v>
      </c>
      <c r="B32" s="269" t="s">
        <v>254</v>
      </c>
      <c r="C32" s="221"/>
      <c r="D32" s="221"/>
      <c r="E32" s="339" t="e">
        <f t="shared" si="0"/>
        <v>#DIV/0!</v>
      </c>
    </row>
    <row r="33" spans="1:5">
      <c r="A33" s="268" t="s">
        <v>255</v>
      </c>
      <c r="B33" s="269" t="s">
        <v>256</v>
      </c>
      <c r="C33" s="221"/>
      <c r="D33" s="221"/>
      <c r="E33" s="339" t="e">
        <f t="shared" si="0"/>
        <v>#DIV/0!</v>
      </c>
    </row>
    <row r="34" spans="1:5">
      <c r="A34" s="268" t="s">
        <v>257</v>
      </c>
      <c r="B34" s="269" t="s">
        <v>258</v>
      </c>
      <c r="C34" s="221"/>
      <c r="D34" s="221"/>
      <c r="E34" s="339" t="e">
        <f t="shared" si="0"/>
        <v>#DIV/0!</v>
      </c>
    </row>
    <row r="35" spans="1:5">
      <c r="A35" s="268" t="s">
        <v>259</v>
      </c>
      <c r="B35" s="269" t="s">
        <v>260</v>
      </c>
      <c r="C35" s="221"/>
      <c r="D35" s="221"/>
      <c r="E35" s="339" t="e">
        <f t="shared" si="0"/>
        <v>#DIV/0!</v>
      </c>
    </row>
    <row r="36" spans="1:5">
      <c r="A36" s="268" t="s">
        <v>261</v>
      </c>
      <c r="B36" s="269" t="s">
        <v>262</v>
      </c>
      <c r="C36" s="221"/>
      <c r="D36" s="221"/>
      <c r="E36" s="339" t="e">
        <f t="shared" si="0"/>
        <v>#DIV/0!</v>
      </c>
    </row>
    <row r="37" spans="1:5">
      <c r="A37" s="268" t="s">
        <v>263</v>
      </c>
      <c r="B37" s="269" t="s">
        <v>1840</v>
      </c>
      <c r="C37" s="221"/>
      <c r="D37" s="221"/>
      <c r="E37" s="339" t="e">
        <f t="shared" si="0"/>
        <v>#DIV/0!</v>
      </c>
    </row>
    <row r="38" spans="1:5" ht="22.5">
      <c r="A38" s="268" t="s">
        <v>264</v>
      </c>
      <c r="B38" s="272" t="s">
        <v>265</v>
      </c>
      <c r="C38" s="221"/>
      <c r="D38" s="221"/>
      <c r="E38" s="339" t="e">
        <f t="shared" si="0"/>
        <v>#DIV/0!</v>
      </c>
    </row>
    <row r="39" spans="1:5" ht="22.5">
      <c r="A39" s="268" t="s">
        <v>266</v>
      </c>
      <c r="B39" s="272" t="s">
        <v>267</v>
      </c>
      <c r="C39" s="221"/>
      <c r="D39" s="221"/>
      <c r="E39" s="339" t="e">
        <f t="shared" si="0"/>
        <v>#DIV/0!</v>
      </c>
    </row>
    <row r="40" spans="1:5" ht="22.5">
      <c r="A40" s="268" t="s">
        <v>268</v>
      </c>
      <c r="B40" s="272" t="s">
        <v>269</v>
      </c>
      <c r="C40" s="221"/>
      <c r="D40" s="221"/>
      <c r="E40" s="339" t="e">
        <f t="shared" si="0"/>
        <v>#DIV/0!</v>
      </c>
    </row>
    <row r="41" spans="1:5" ht="22.5">
      <c r="A41" s="268" t="s">
        <v>270</v>
      </c>
      <c r="B41" s="272" t="s">
        <v>271</v>
      </c>
      <c r="C41" s="221"/>
      <c r="D41" s="221"/>
      <c r="E41" s="339" t="e">
        <f t="shared" si="0"/>
        <v>#DIV/0!</v>
      </c>
    </row>
    <row r="42" spans="1:5">
      <c r="A42" s="268" t="s">
        <v>272</v>
      </c>
      <c r="B42" s="269" t="s">
        <v>273</v>
      </c>
      <c r="C42" s="221"/>
      <c r="D42" s="221"/>
      <c r="E42" s="339" t="e">
        <f t="shared" si="0"/>
        <v>#DIV/0!</v>
      </c>
    </row>
    <row r="43" spans="1:5">
      <c r="A43" s="268" t="s">
        <v>274</v>
      </c>
      <c r="B43" s="269" t="s">
        <v>275</v>
      </c>
      <c r="C43" s="221"/>
      <c r="D43" s="221"/>
      <c r="E43" s="339" t="e">
        <f t="shared" si="0"/>
        <v>#DIV/0!</v>
      </c>
    </row>
    <row r="44" spans="1:5">
      <c r="A44" s="268" t="s">
        <v>276</v>
      </c>
      <c r="B44" s="269" t="s">
        <v>277</v>
      </c>
      <c r="C44" s="221"/>
      <c r="D44" s="221"/>
      <c r="E44" s="339" t="e">
        <f t="shared" si="0"/>
        <v>#DIV/0!</v>
      </c>
    </row>
    <row r="45" spans="1:5">
      <c r="A45" s="268" t="s">
        <v>278</v>
      </c>
      <c r="B45" s="269" t="s">
        <v>279</v>
      </c>
      <c r="C45" s="221"/>
      <c r="D45" s="221"/>
      <c r="E45" s="339" t="e">
        <f t="shared" si="0"/>
        <v>#DIV/0!</v>
      </c>
    </row>
    <row r="46" spans="1:5">
      <c r="A46" s="268" t="s">
        <v>280</v>
      </c>
      <c r="B46" s="269" t="s">
        <v>281</v>
      </c>
      <c r="C46" s="221"/>
      <c r="D46" s="221"/>
      <c r="E46" s="339" t="e">
        <f t="shared" si="0"/>
        <v>#DIV/0!</v>
      </c>
    </row>
    <row r="47" spans="1:5">
      <c r="A47" s="268" t="s">
        <v>282</v>
      </c>
      <c r="B47" s="269" t="s">
        <v>283</v>
      </c>
      <c r="C47" s="221"/>
      <c r="D47" s="221"/>
      <c r="E47" s="339" t="e">
        <f t="shared" si="0"/>
        <v>#DIV/0!</v>
      </c>
    </row>
    <row r="48" spans="1:5">
      <c r="A48" s="268" t="s">
        <v>284</v>
      </c>
      <c r="B48" s="272" t="s">
        <v>285</v>
      </c>
      <c r="C48" s="221"/>
      <c r="D48" s="221"/>
      <c r="E48" s="339" t="e">
        <f t="shared" si="0"/>
        <v>#DIV/0!</v>
      </c>
    </row>
    <row r="49" spans="1:5">
      <c r="A49" s="268" t="s">
        <v>286</v>
      </c>
      <c r="B49" s="272" t="s">
        <v>287</v>
      </c>
      <c r="C49" s="221"/>
      <c r="D49" s="221"/>
      <c r="E49" s="339" t="e">
        <f t="shared" si="0"/>
        <v>#DIV/0!</v>
      </c>
    </row>
    <row r="50" spans="1:5">
      <c r="A50" s="268" t="s">
        <v>288</v>
      </c>
      <c r="B50" s="269" t="s">
        <v>289</v>
      </c>
      <c r="C50" s="221"/>
      <c r="D50" s="221"/>
      <c r="E50" s="339" t="e">
        <f t="shared" si="0"/>
        <v>#DIV/0!</v>
      </c>
    </row>
    <row r="51" spans="1:5">
      <c r="A51" s="268" t="s">
        <v>290</v>
      </c>
      <c r="B51" s="269" t="s">
        <v>291</v>
      </c>
      <c r="C51" s="221"/>
      <c r="D51" s="221"/>
      <c r="E51" s="339" t="e">
        <f t="shared" si="0"/>
        <v>#DIV/0!</v>
      </c>
    </row>
    <row r="52" spans="1:5">
      <c r="A52" s="268" t="s">
        <v>292</v>
      </c>
      <c r="B52" s="269" t="s">
        <v>293</v>
      </c>
      <c r="C52" s="221"/>
      <c r="D52" s="221"/>
      <c r="E52" s="339" t="e">
        <f t="shared" si="0"/>
        <v>#DIV/0!</v>
      </c>
    </row>
    <row r="53" spans="1:5">
      <c r="A53" s="268" t="s">
        <v>294</v>
      </c>
      <c r="B53" s="269" t="s">
        <v>295</v>
      </c>
      <c r="C53" s="221"/>
      <c r="D53" s="221"/>
      <c r="E53" s="339" t="e">
        <f t="shared" si="0"/>
        <v>#DIV/0!</v>
      </c>
    </row>
    <row r="54" spans="1:5">
      <c r="A54" s="268" t="s">
        <v>296</v>
      </c>
      <c r="B54" s="269" t="s">
        <v>297</v>
      </c>
      <c r="C54" s="221"/>
      <c r="D54" s="221"/>
      <c r="E54" s="339" t="e">
        <f t="shared" si="0"/>
        <v>#DIV/0!</v>
      </c>
    </row>
    <row r="55" spans="1:5">
      <c r="A55" s="268" t="s">
        <v>298</v>
      </c>
      <c r="B55" s="269" t="s">
        <v>299</v>
      </c>
      <c r="C55" s="221"/>
      <c r="D55" s="221"/>
      <c r="E55" s="339" t="e">
        <f t="shared" si="0"/>
        <v>#DIV/0!</v>
      </c>
    </row>
    <row r="56" spans="1:5">
      <c r="A56" s="268" t="s">
        <v>300</v>
      </c>
      <c r="B56" s="269" t="s">
        <v>301</v>
      </c>
      <c r="C56" s="221"/>
      <c r="D56" s="221"/>
      <c r="E56" s="339" t="e">
        <f t="shared" si="0"/>
        <v>#DIV/0!</v>
      </c>
    </row>
    <row r="57" spans="1:5">
      <c r="A57" s="268" t="s">
        <v>302</v>
      </c>
      <c r="B57" s="272" t="s">
        <v>303</v>
      </c>
      <c r="C57" s="221"/>
      <c r="D57" s="221"/>
      <c r="E57" s="339" t="e">
        <f t="shared" si="0"/>
        <v>#DIV/0!</v>
      </c>
    </row>
    <row r="58" spans="1:5" ht="22.5">
      <c r="A58" s="268" t="s">
        <v>304</v>
      </c>
      <c r="B58" s="272" t="s">
        <v>305</v>
      </c>
      <c r="C58" s="221"/>
      <c r="D58" s="221"/>
      <c r="E58" s="339" t="e">
        <f t="shared" si="0"/>
        <v>#DIV/0!</v>
      </c>
    </row>
    <row r="59" spans="1:5" ht="22.5">
      <c r="A59" s="268" t="s">
        <v>306</v>
      </c>
      <c r="B59" s="272" t="s">
        <v>307</v>
      </c>
      <c r="C59" s="221"/>
      <c r="D59" s="221"/>
      <c r="E59" s="339" t="e">
        <f t="shared" si="0"/>
        <v>#DIV/0!</v>
      </c>
    </row>
    <row r="60" spans="1:5">
      <c r="A60" s="268" t="s">
        <v>308</v>
      </c>
      <c r="B60" s="269" t="s">
        <v>309</v>
      </c>
      <c r="C60" s="221"/>
      <c r="D60" s="221"/>
      <c r="E60" s="339" t="e">
        <f t="shared" si="0"/>
        <v>#DIV/0!</v>
      </c>
    </row>
    <row r="61" spans="1:5">
      <c r="A61" s="268" t="s">
        <v>310</v>
      </c>
      <c r="B61" s="269" t="s">
        <v>311</v>
      </c>
      <c r="C61" s="221"/>
      <c r="D61" s="221"/>
      <c r="E61" s="339" t="e">
        <f t="shared" si="0"/>
        <v>#DIV/0!</v>
      </c>
    </row>
    <row r="62" spans="1:5">
      <c r="A62" s="268" t="s">
        <v>312</v>
      </c>
      <c r="B62" s="269" t="s">
        <v>313</v>
      </c>
      <c r="C62" s="221"/>
      <c r="D62" s="221"/>
      <c r="E62" s="339" t="e">
        <f t="shared" si="0"/>
        <v>#DIV/0!</v>
      </c>
    </row>
    <row r="63" spans="1:5">
      <c r="A63" s="268" t="s">
        <v>314</v>
      </c>
      <c r="B63" s="269" t="s">
        <v>315</v>
      </c>
      <c r="C63" s="221"/>
      <c r="D63" s="221"/>
      <c r="E63" s="339" t="e">
        <f t="shared" si="0"/>
        <v>#DIV/0!</v>
      </c>
    </row>
    <row r="64" spans="1:5">
      <c r="A64" s="273" t="s">
        <v>316</v>
      </c>
      <c r="B64" s="269" t="s">
        <v>317</v>
      </c>
      <c r="C64" s="221"/>
      <c r="D64" s="221"/>
      <c r="E64" s="339" t="e">
        <f t="shared" si="0"/>
        <v>#DIV/0!</v>
      </c>
    </row>
    <row r="65" spans="1:5">
      <c r="A65" s="268" t="s">
        <v>318</v>
      </c>
      <c r="B65" s="269" t="s">
        <v>319</v>
      </c>
      <c r="C65" s="221"/>
      <c r="D65" s="221"/>
      <c r="E65" s="339" t="e">
        <f t="shared" si="0"/>
        <v>#DIV/0!</v>
      </c>
    </row>
    <row r="66" spans="1:5">
      <c r="A66" s="268" t="s">
        <v>320</v>
      </c>
      <c r="B66" s="269" t="s">
        <v>321</v>
      </c>
      <c r="C66" s="221"/>
      <c r="D66" s="221"/>
      <c r="E66" s="339" t="e">
        <f t="shared" si="0"/>
        <v>#DIV/0!</v>
      </c>
    </row>
    <row r="67" spans="1:5">
      <c r="A67" s="268" t="s">
        <v>322</v>
      </c>
      <c r="B67" s="269" t="s">
        <v>323</v>
      </c>
      <c r="C67" s="221"/>
      <c r="D67" s="221"/>
      <c r="E67" s="339" t="e">
        <f t="shared" si="0"/>
        <v>#DIV/0!</v>
      </c>
    </row>
    <row r="68" spans="1:5">
      <c r="A68" s="268" t="s">
        <v>324</v>
      </c>
      <c r="B68" s="269" t="s">
        <v>325</v>
      </c>
      <c r="C68" s="221"/>
      <c r="D68" s="221"/>
      <c r="E68" s="339" t="e">
        <f t="shared" si="0"/>
        <v>#DIV/0!</v>
      </c>
    </row>
    <row r="69" spans="1:5">
      <c r="A69" s="268" t="s">
        <v>326</v>
      </c>
      <c r="B69" s="269" t="s">
        <v>325</v>
      </c>
      <c r="C69" s="221"/>
      <c r="D69" s="221"/>
      <c r="E69" s="339" t="e">
        <f t="shared" si="0"/>
        <v>#DIV/0!</v>
      </c>
    </row>
    <row r="70" spans="1:5">
      <c r="A70" s="268" t="s">
        <v>327</v>
      </c>
      <c r="B70" s="269" t="s">
        <v>328</v>
      </c>
      <c r="C70" s="221"/>
      <c r="D70" s="221"/>
      <c r="E70" s="339" t="e">
        <f t="shared" si="0"/>
        <v>#DIV/0!</v>
      </c>
    </row>
    <row r="71" spans="1:5">
      <c r="A71" s="268" t="s">
        <v>329</v>
      </c>
      <c r="B71" s="269" t="s">
        <v>330</v>
      </c>
      <c r="C71" s="221"/>
      <c r="D71" s="221"/>
      <c r="E71" s="339" t="e">
        <f t="shared" si="0"/>
        <v>#DIV/0!</v>
      </c>
    </row>
    <row r="72" spans="1:5">
      <c r="A72" s="268" t="s">
        <v>331</v>
      </c>
      <c r="B72" s="269" t="s">
        <v>332</v>
      </c>
      <c r="C72" s="221"/>
      <c r="D72" s="221"/>
      <c r="E72" s="339" t="e">
        <f t="shared" si="0"/>
        <v>#DIV/0!</v>
      </c>
    </row>
    <row r="73" spans="1:5">
      <c r="A73" s="268" t="s">
        <v>333</v>
      </c>
      <c r="B73" s="269" t="s">
        <v>334</v>
      </c>
      <c r="C73" s="221"/>
      <c r="D73" s="221"/>
      <c r="E73" s="339" t="e">
        <f t="shared" ref="E73:E136" si="1">D73/C73*100</f>
        <v>#DIV/0!</v>
      </c>
    </row>
    <row r="74" spans="1:5">
      <c r="A74" s="268" t="s">
        <v>335</v>
      </c>
      <c r="B74" s="269" t="s">
        <v>336</v>
      </c>
      <c r="C74" s="221"/>
      <c r="D74" s="221"/>
      <c r="E74" s="339" t="e">
        <f t="shared" si="1"/>
        <v>#DIV/0!</v>
      </c>
    </row>
    <row r="75" spans="1:5">
      <c r="A75" s="268" t="s">
        <v>337</v>
      </c>
      <c r="B75" s="269" t="s">
        <v>338</v>
      </c>
      <c r="C75" s="221"/>
      <c r="D75" s="221"/>
      <c r="E75" s="339" t="e">
        <f t="shared" si="1"/>
        <v>#DIV/0!</v>
      </c>
    </row>
    <row r="76" spans="1:5">
      <c r="A76" s="268" t="s">
        <v>339</v>
      </c>
      <c r="B76" s="269" t="s">
        <v>340</v>
      </c>
      <c r="C76" s="221"/>
      <c r="D76" s="221"/>
      <c r="E76" s="339" t="e">
        <f t="shared" si="1"/>
        <v>#DIV/0!</v>
      </c>
    </row>
    <row r="77" spans="1:5">
      <c r="A77" s="268" t="s">
        <v>341</v>
      </c>
      <c r="B77" s="269" t="s">
        <v>342</v>
      </c>
      <c r="C77" s="221"/>
      <c r="D77" s="221"/>
      <c r="E77" s="339" t="e">
        <f t="shared" si="1"/>
        <v>#DIV/0!</v>
      </c>
    </row>
    <row r="78" spans="1:5">
      <c r="A78" s="268" t="s">
        <v>343</v>
      </c>
      <c r="B78" s="269" t="s">
        <v>344</v>
      </c>
      <c r="C78" s="221"/>
      <c r="D78" s="221"/>
      <c r="E78" s="339" t="e">
        <f t="shared" si="1"/>
        <v>#DIV/0!</v>
      </c>
    </row>
    <row r="79" spans="1:5">
      <c r="A79" s="268" t="s">
        <v>345</v>
      </c>
      <c r="B79" s="269" t="s">
        <v>346</v>
      </c>
      <c r="C79" s="221"/>
      <c r="D79" s="221"/>
      <c r="E79" s="339" t="e">
        <f t="shared" si="1"/>
        <v>#DIV/0!</v>
      </c>
    </row>
    <row r="80" spans="1:5">
      <c r="A80" s="268" t="s">
        <v>347</v>
      </c>
      <c r="B80" s="269" t="s">
        <v>348</v>
      </c>
      <c r="C80" s="221"/>
      <c r="D80" s="221"/>
      <c r="E80" s="339" t="e">
        <f t="shared" si="1"/>
        <v>#DIV/0!</v>
      </c>
    </row>
    <row r="81" spans="1:5">
      <c r="A81" s="268" t="s">
        <v>349</v>
      </c>
      <c r="B81" s="269" t="s">
        <v>350</v>
      </c>
      <c r="C81" s="221"/>
      <c r="D81" s="221"/>
      <c r="E81" s="339" t="e">
        <f t="shared" si="1"/>
        <v>#DIV/0!</v>
      </c>
    </row>
    <row r="82" spans="1:5">
      <c r="A82" s="268" t="s">
        <v>351</v>
      </c>
      <c r="B82" s="269" t="s">
        <v>352</v>
      </c>
      <c r="C82" s="221"/>
      <c r="D82" s="221"/>
      <c r="E82" s="339" t="e">
        <f t="shared" si="1"/>
        <v>#DIV/0!</v>
      </c>
    </row>
    <row r="83" spans="1:5">
      <c r="A83" s="268" t="s">
        <v>353</v>
      </c>
      <c r="B83" s="269" t="s">
        <v>354</v>
      </c>
      <c r="C83" s="221"/>
      <c r="D83" s="221"/>
      <c r="E83" s="339" t="e">
        <f t="shared" si="1"/>
        <v>#DIV/0!</v>
      </c>
    </row>
    <row r="84" spans="1:5">
      <c r="A84" s="268" t="s">
        <v>355</v>
      </c>
      <c r="B84" s="269" t="s">
        <v>356</v>
      </c>
      <c r="C84" s="221"/>
      <c r="D84" s="221"/>
      <c r="E84" s="339" t="e">
        <f t="shared" si="1"/>
        <v>#DIV/0!</v>
      </c>
    </row>
    <row r="85" spans="1:5">
      <c r="A85" s="268" t="s">
        <v>357</v>
      </c>
      <c r="B85" s="269" t="s">
        <v>358</v>
      </c>
      <c r="C85" s="221"/>
      <c r="D85" s="221"/>
      <c r="E85" s="339" t="e">
        <f t="shared" si="1"/>
        <v>#DIV/0!</v>
      </c>
    </row>
    <row r="86" spans="1:5" ht="22.5">
      <c r="A86" s="268" t="s">
        <v>359</v>
      </c>
      <c r="B86" s="269" t="s">
        <v>360</v>
      </c>
      <c r="C86" s="221"/>
      <c r="D86" s="221"/>
      <c r="E86" s="339" t="e">
        <f t="shared" si="1"/>
        <v>#DIV/0!</v>
      </c>
    </row>
    <row r="87" spans="1:5" ht="22.5">
      <c r="A87" s="268" t="s">
        <v>361</v>
      </c>
      <c r="B87" s="269" t="s">
        <v>362</v>
      </c>
      <c r="C87" s="221"/>
      <c r="D87" s="221"/>
      <c r="E87" s="339" t="e">
        <f t="shared" si="1"/>
        <v>#DIV/0!</v>
      </c>
    </row>
    <row r="88" spans="1:5" ht="22.5">
      <c r="A88" s="268" t="s">
        <v>363</v>
      </c>
      <c r="B88" s="269" t="s">
        <v>364</v>
      </c>
      <c r="C88" s="221"/>
      <c r="D88" s="221"/>
      <c r="E88" s="339" t="e">
        <f t="shared" si="1"/>
        <v>#DIV/0!</v>
      </c>
    </row>
    <row r="89" spans="1:5" ht="18">
      <c r="A89" s="266">
        <v>2</v>
      </c>
      <c r="B89" s="270" t="s">
        <v>365</v>
      </c>
      <c r="C89" s="271">
        <f>SUM(C90:C108)</f>
        <v>0</v>
      </c>
      <c r="D89" s="271">
        <f>SUM(D90:D108)</f>
        <v>0</v>
      </c>
      <c r="E89" s="336" t="e">
        <f t="shared" si="1"/>
        <v>#DIV/0!</v>
      </c>
    </row>
    <row r="90" spans="1:5">
      <c r="A90" s="268" t="s">
        <v>366</v>
      </c>
      <c r="B90" s="269" t="s">
        <v>367</v>
      </c>
      <c r="C90" s="221"/>
      <c r="D90" s="221"/>
      <c r="E90" s="339" t="e">
        <f t="shared" si="1"/>
        <v>#DIV/0!</v>
      </c>
    </row>
    <row r="91" spans="1:5">
      <c r="A91" s="268" t="s">
        <v>368</v>
      </c>
      <c r="B91" s="269" t="s">
        <v>369</v>
      </c>
      <c r="C91" s="221"/>
      <c r="D91" s="221"/>
      <c r="E91" s="339" t="e">
        <f t="shared" si="1"/>
        <v>#DIV/0!</v>
      </c>
    </row>
    <row r="92" spans="1:5">
      <c r="A92" s="268" t="s">
        <v>370</v>
      </c>
      <c r="B92" s="269" t="s">
        <v>371</v>
      </c>
      <c r="C92" s="221"/>
      <c r="D92" s="221"/>
      <c r="E92" s="339" t="e">
        <f t="shared" si="1"/>
        <v>#DIV/0!</v>
      </c>
    </row>
    <row r="93" spans="1:5">
      <c r="A93" s="268" t="s">
        <v>372</v>
      </c>
      <c r="B93" s="272" t="s">
        <v>373</v>
      </c>
      <c r="C93" s="221"/>
      <c r="D93" s="221"/>
      <c r="E93" s="339" t="e">
        <f t="shared" si="1"/>
        <v>#DIV/0!</v>
      </c>
    </row>
    <row r="94" spans="1:5">
      <c r="A94" s="268" t="s">
        <v>374</v>
      </c>
      <c r="B94" s="272" t="s">
        <v>375</v>
      </c>
      <c r="C94" s="221"/>
      <c r="D94" s="221"/>
      <c r="E94" s="339" t="e">
        <f t="shared" si="1"/>
        <v>#DIV/0!</v>
      </c>
    </row>
    <row r="95" spans="1:5">
      <c r="A95" s="268" t="s">
        <v>376</v>
      </c>
      <c r="B95" s="272" t="s">
        <v>377</v>
      </c>
      <c r="C95" s="221"/>
      <c r="D95" s="221"/>
      <c r="E95" s="339" t="e">
        <f t="shared" si="1"/>
        <v>#DIV/0!</v>
      </c>
    </row>
    <row r="96" spans="1:5">
      <c r="A96" s="268" t="s">
        <v>378</v>
      </c>
      <c r="B96" s="272" t="s">
        <v>379</v>
      </c>
      <c r="C96" s="221"/>
      <c r="D96" s="221"/>
      <c r="E96" s="339" t="e">
        <f t="shared" si="1"/>
        <v>#DIV/0!</v>
      </c>
    </row>
    <row r="97" spans="1:5">
      <c r="A97" s="268" t="s">
        <v>380</v>
      </c>
      <c r="B97" s="272" t="s">
        <v>381</v>
      </c>
      <c r="C97" s="221"/>
      <c r="D97" s="221"/>
      <c r="E97" s="339" t="e">
        <f t="shared" si="1"/>
        <v>#DIV/0!</v>
      </c>
    </row>
    <row r="98" spans="1:5">
      <c r="A98" s="268" t="s">
        <v>382</v>
      </c>
      <c r="B98" s="272" t="s">
        <v>383</v>
      </c>
      <c r="C98" s="221"/>
      <c r="D98" s="221"/>
      <c r="E98" s="339" t="e">
        <f t="shared" si="1"/>
        <v>#DIV/0!</v>
      </c>
    </row>
    <row r="99" spans="1:5">
      <c r="A99" s="268" t="s">
        <v>384</v>
      </c>
      <c r="B99" s="272" t="s">
        <v>385</v>
      </c>
      <c r="C99" s="221"/>
      <c r="D99" s="221"/>
      <c r="E99" s="339" t="e">
        <f t="shared" si="1"/>
        <v>#DIV/0!</v>
      </c>
    </row>
    <row r="100" spans="1:5">
      <c r="A100" s="268" t="s">
        <v>386</v>
      </c>
      <c r="B100" s="272" t="s">
        <v>387</v>
      </c>
      <c r="C100" s="221"/>
      <c r="D100" s="221"/>
      <c r="E100" s="339" t="e">
        <f t="shared" si="1"/>
        <v>#DIV/0!</v>
      </c>
    </row>
    <row r="101" spans="1:5">
      <c r="A101" s="268" t="s">
        <v>388</v>
      </c>
      <c r="B101" s="272" t="s">
        <v>389</v>
      </c>
      <c r="C101" s="221"/>
      <c r="D101" s="221"/>
      <c r="E101" s="339" t="e">
        <f t="shared" si="1"/>
        <v>#DIV/0!</v>
      </c>
    </row>
    <row r="102" spans="1:5">
      <c r="A102" s="268" t="s">
        <v>390</v>
      </c>
      <c r="B102" s="272" t="s">
        <v>391</v>
      </c>
      <c r="C102" s="221"/>
      <c r="D102" s="221"/>
      <c r="E102" s="339" t="e">
        <f t="shared" si="1"/>
        <v>#DIV/0!</v>
      </c>
    </row>
    <row r="103" spans="1:5">
      <c r="A103" s="268" t="s">
        <v>392</v>
      </c>
      <c r="B103" s="272" t="s">
        <v>393</v>
      </c>
      <c r="C103" s="221"/>
      <c r="D103" s="221"/>
      <c r="E103" s="339" t="e">
        <f t="shared" si="1"/>
        <v>#DIV/0!</v>
      </c>
    </row>
    <row r="104" spans="1:5">
      <c r="A104" s="268" t="s">
        <v>394</v>
      </c>
      <c r="B104" s="272" t="s">
        <v>395</v>
      </c>
      <c r="C104" s="221"/>
      <c r="D104" s="221"/>
      <c r="E104" s="339" t="e">
        <f t="shared" si="1"/>
        <v>#DIV/0!</v>
      </c>
    </row>
    <row r="105" spans="1:5">
      <c r="A105" s="268" t="s">
        <v>396</v>
      </c>
      <c r="B105" s="272" t="s">
        <v>397</v>
      </c>
      <c r="C105" s="221"/>
      <c r="D105" s="221"/>
      <c r="E105" s="339" t="e">
        <f t="shared" si="1"/>
        <v>#DIV/0!</v>
      </c>
    </row>
    <row r="106" spans="1:5">
      <c r="A106" s="268" t="s">
        <v>398</v>
      </c>
      <c r="B106" s="272" t="s">
        <v>399</v>
      </c>
      <c r="C106" s="221"/>
      <c r="D106" s="221"/>
      <c r="E106" s="339" t="e">
        <f t="shared" si="1"/>
        <v>#DIV/0!</v>
      </c>
    </row>
    <row r="107" spans="1:5">
      <c r="A107" s="268" t="s">
        <v>400</v>
      </c>
      <c r="B107" s="272" t="s">
        <v>401</v>
      </c>
      <c r="C107" s="221"/>
      <c r="D107" s="221"/>
      <c r="E107" s="339" t="e">
        <f t="shared" si="1"/>
        <v>#DIV/0!</v>
      </c>
    </row>
    <row r="108" spans="1:5">
      <c r="A108" s="268" t="s">
        <v>402</v>
      </c>
      <c r="B108" s="274" t="s">
        <v>403</v>
      </c>
      <c r="C108" s="221"/>
      <c r="D108" s="221"/>
      <c r="E108" s="339" t="e">
        <f t="shared" si="1"/>
        <v>#DIV/0!</v>
      </c>
    </row>
    <row r="109" spans="1:5" ht="18">
      <c r="A109" s="266">
        <v>3</v>
      </c>
      <c r="B109" s="270" t="s">
        <v>404</v>
      </c>
      <c r="C109" s="271">
        <f>SUM(C110:C137)</f>
        <v>0</v>
      </c>
      <c r="D109" s="271">
        <f>SUM(D110:D137)</f>
        <v>0</v>
      </c>
      <c r="E109" s="336" t="e">
        <f t="shared" si="1"/>
        <v>#DIV/0!</v>
      </c>
    </row>
    <row r="110" spans="1:5">
      <c r="A110" s="268" t="s">
        <v>405</v>
      </c>
      <c r="B110" s="272" t="s">
        <v>406</v>
      </c>
      <c r="C110" s="221"/>
      <c r="D110" s="221"/>
      <c r="E110" s="339" t="e">
        <f t="shared" si="1"/>
        <v>#DIV/0!</v>
      </c>
    </row>
    <row r="111" spans="1:5">
      <c r="A111" s="268" t="s">
        <v>407</v>
      </c>
      <c r="B111" s="272" t="s">
        <v>408</v>
      </c>
      <c r="C111" s="221"/>
      <c r="D111" s="221"/>
      <c r="E111" s="339" t="e">
        <f t="shared" si="1"/>
        <v>#DIV/0!</v>
      </c>
    </row>
    <row r="112" spans="1:5">
      <c r="A112" s="268" t="s">
        <v>409</v>
      </c>
      <c r="B112" s="272" t="s">
        <v>410</v>
      </c>
      <c r="C112" s="221"/>
      <c r="D112" s="221"/>
      <c r="E112" s="339" t="e">
        <f t="shared" si="1"/>
        <v>#DIV/0!</v>
      </c>
    </row>
    <row r="113" spans="1:5">
      <c r="A113" s="268" t="s">
        <v>411</v>
      </c>
      <c r="B113" s="272" t="s">
        <v>412</v>
      </c>
      <c r="C113" s="221"/>
      <c r="D113" s="221"/>
      <c r="E113" s="339" t="e">
        <f t="shared" si="1"/>
        <v>#DIV/0!</v>
      </c>
    </row>
    <row r="114" spans="1:5">
      <c r="A114" s="268" t="s">
        <v>413</v>
      </c>
      <c r="B114" s="272" t="s">
        <v>414</v>
      </c>
      <c r="C114" s="221"/>
      <c r="D114" s="221"/>
      <c r="E114" s="339" t="e">
        <f t="shared" si="1"/>
        <v>#DIV/0!</v>
      </c>
    </row>
    <row r="115" spans="1:5">
      <c r="A115" s="268" t="s">
        <v>415</v>
      </c>
      <c r="B115" s="272" t="s">
        <v>416</v>
      </c>
      <c r="C115" s="221"/>
      <c r="D115" s="221"/>
      <c r="E115" s="339" t="e">
        <f t="shared" si="1"/>
        <v>#DIV/0!</v>
      </c>
    </row>
    <row r="116" spans="1:5">
      <c r="A116" s="268" t="s">
        <v>417</v>
      </c>
      <c r="B116" s="272" t="s">
        <v>418</v>
      </c>
      <c r="C116" s="221"/>
      <c r="D116" s="221"/>
      <c r="E116" s="339" t="e">
        <f t="shared" si="1"/>
        <v>#DIV/0!</v>
      </c>
    </row>
    <row r="117" spans="1:5">
      <c r="A117" s="268" t="s">
        <v>419</v>
      </c>
      <c r="B117" s="272" t="s">
        <v>420</v>
      </c>
      <c r="C117" s="221"/>
      <c r="D117" s="221"/>
      <c r="E117" s="339" t="e">
        <f t="shared" si="1"/>
        <v>#DIV/0!</v>
      </c>
    </row>
    <row r="118" spans="1:5" ht="22.5">
      <c r="A118" s="268" t="s">
        <v>421</v>
      </c>
      <c r="B118" s="272" t="s">
        <v>422</v>
      </c>
      <c r="C118" s="221"/>
      <c r="D118" s="221"/>
      <c r="E118" s="339" t="e">
        <f t="shared" si="1"/>
        <v>#DIV/0!</v>
      </c>
    </row>
    <row r="119" spans="1:5">
      <c r="A119" s="273" t="s">
        <v>423</v>
      </c>
      <c r="B119" s="275" t="s">
        <v>424</v>
      </c>
      <c r="C119" s="221"/>
      <c r="D119" s="221"/>
      <c r="E119" s="339" t="e">
        <f t="shared" si="1"/>
        <v>#DIV/0!</v>
      </c>
    </row>
    <row r="120" spans="1:5">
      <c r="A120" s="268" t="s">
        <v>425</v>
      </c>
      <c r="B120" s="272" t="s">
        <v>426</v>
      </c>
      <c r="C120" s="221"/>
      <c r="D120" s="221"/>
      <c r="E120" s="339" t="e">
        <f t="shared" si="1"/>
        <v>#DIV/0!</v>
      </c>
    </row>
    <row r="121" spans="1:5">
      <c r="A121" s="268" t="s">
        <v>427</v>
      </c>
      <c r="B121" s="272" t="s">
        <v>428</v>
      </c>
      <c r="C121" s="221"/>
      <c r="D121" s="221"/>
      <c r="E121" s="339" t="e">
        <f t="shared" si="1"/>
        <v>#DIV/0!</v>
      </c>
    </row>
    <row r="122" spans="1:5">
      <c r="A122" s="268" t="s">
        <v>429</v>
      </c>
      <c r="B122" s="272" t="s">
        <v>430</v>
      </c>
      <c r="C122" s="221"/>
      <c r="D122" s="221"/>
      <c r="E122" s="339" t="e">
        <f t="shared" si="1"/>
        <v>#DIV/0!</v>
      </c>
    </row>
    <row r="123" spans="1:5">
      <c r="A123" s="268" t="s">
        <v>431</v>
      </c>
      <c r="B123" s="272" t="s">
        <v>432</v>
      </c>
      <c r="C123" s="221"/>
      <c r="D123" s="221"/>
      <c r="E123" s="339" t="e">
        <f t="shared" si="1"/>
        <v>#DIV/0!</v>
      </c>
    </row>
    <row r="124" spans="1:5">
      <c r="A124" s="268" t="s">
        <v>433</v>
      </c>
      <c r="B124" s="272" t="s">
        <v>434</v>
      </c>
      <c r="C124" s="221"/>
      <c r="D124" s="221"/>
      <c r="E124" s="339" t="e">
        <f t="shared" si="1"/>
        <v>#DIV/0!</v>
      </c>
    </row>
    <row r="125" spans="1:5">
      <c r="A125" s="268" t="s">
        <v>435</v>
      </c>
      <c r="B125" s="272" t="s">
        <v>436</v>
      </c>
      <c r="C125" s="221"/>
      <c r="D125" s="221"/>
      <c r="E125" s="339" t="e">
        <f t="shared" si="1"/>
        <v>#DIV/0!</v>
      </c>
    </row>
    <row r="126" spans="1:5">
      <c r="A126" s="268" t="s">
        <v>437</v>
      </c>
      <c r="B126" s="272" t="s">
        <v>438</v>
      </c>
      <c r="C126" s="221"/>
      <c r="D126" s="221"/>
      <c r="E126" s="339" t="e">
        <f t="shared" si="1"/>
        <v>#DIV/0!</v>
      </c>
    </row>
    <row r="127" spans="1:5">
      <c r="A127" s="268" t="s">
        <v>439</v>
      </c>
      <c r="B127" s="272" t="s">
        <v>440</v>
      </c>
      <c r="C127" s="221"/>
      <c r="D127" s="221"/>
      <c r="E127" s="339" t="e">
        <f t="shared" si="1"/>
        <v>#DIV/0!</v>
      </c>
    </row>
    <row r="128" spans="1:5">
      <c r="A128" s="268" t="s">
        <v>441</v>
      </c>
      <c r="B128" s="272" t="s">
        <v>442</v>
      </c>
      <c r="C128" s="221"/>
      <c r="D128" s="221"/>
      <c r="E128" s="339" t="e">
        <f t="shared" si="1"/>
        <v>#DIV/0!</v>
      </c>
    </row>
    <row r="129" spans="1:5">
      <c r="A129" s="268" t="s">
        <v>443</v>
      </c>
      <c r="B129" s="272" t="s">
        <v>444</v>
      </c>
      <c r="C129" s="221"/>
      <c r="D129" s="221"/>
      <c r="E129" s="339" t="e">
        <f t="shared" si="1"/>
        <v>#DIV/0!</v>
      </c>
    </row>
    <row r="130" spans="1:5">
      <c r="A130" s="268" t="s">
        <v>445</v>
      </c>
      <c r="B130" s="272" t="s">
        <v>446</v>
      </c>
      <c r="C130" s="221"/>
      <c r="D130" s="221"/>
      <c r="E130" s="339" t="e">
        <f t="shared" si="1"/>
        <v>#DIV/0!</v>
      </c>
    </row>
    <row r="131" spans="1:5">
      <c r="A131" s="268" t="s">
        <v>447</v>
      </c>
      <c r="B131" s="272" t="s">
        <v>448</v>
      </c>
      <c r="C131" s="221"/>
      <c r="D131" s="221"/>
      <c r="E131" s="339" t="e">
        <f t="shared" si="1"/>
        <v>#DIV/0!</v>
      </c>
    </row>
    <row r="132" spans="1:5">
      <c r="A132" s="268" t="s">
        <v>449</v>
      </c>
      <c r="B132" s="272" t="s">
        <v>450</v>
      </c>
      <c r="C132" s="221"/>
      <c r="D132" s="221"/>
      <c r="E132" s="339" t="e">
        <f t="shared" si="1"/>
        <v>#DIV/0!</v>
      </c>
    </row>
    <row r="133" spans="1:5">
      <c r="A133" s="268" t="s">
        <v>451</v>
      </c>
      <c r="B133" s="272" t="s">
        <v>452</v>
      </c>
      <c r="C133" s="221"/>
      <c r="D133" s="221"/>
      <c r="E133" s="339" t="e">
        <f t="shared" si="1"/>
        <v>#DIV/0!</v>
      </c>
    </row>
    <row r="134" spans="1:5">
      <c r="A134" s="268" t="s">
        <v>453</v>
      </c>
      <c r="B134" s="272" t="s">
        <v>454</v>
      </c>
      <c r="C134" s="221"/>
      <c r="D134" s="221"/>
      <c r="E134" s="339" t="e">
        <f t="shared" si="1"/>
        <v>#DIV/0!</v>
      </c>
    </row>
    <row r="135" spans="1:5">
      <c r="A135" s="268" t="s">
        <v>455</v>
      </c>
      <c r="B135" s="272" t="s">
        <v>456</v>
      </c>
      <c r="C135" s="221"/>
      <c r="D135" s="221"/>
      <c r="E135" s="339" t="e">
        <f t="shared" si="1"/>
        <v>#DIV/0!</v>
      </c>
    </row>
    <row r="136" spans="1:5">
      <c r="A136" s="268" t="s">
        <v>457</v>
      </c>
      <c r="B136" s="272" t="s">
        <v>458</v>
      </c>
      <c r="C136" s="221"/>
      <c r="D136" s="221"/>
      <c r="E136" s="339" t="e">
        <f t="shared" si="1"/>
        <v>#DIV/0!</v>
      </c>
    </row>
    <row r="137" spans="1:5">
      <c r="A137" s="268" t="s">
        <v>459</v>
      </c>
      <c r="B137" s="272" t="s">
        <v>460</v>
      </c>
      <c r="C137" s="221"/>
      <c r="D137" s="221"/>
      <c r="E137" s="339" t="e">
        <f t="shared" ref="E137:E200" si="2">D137/C137*100</f>
        <v>#DIV/0!</v>
      </c>
    </row>
    <row r="138" spans="1:5" ht="18">
      <c r="A138" s="266">
        <v>4</v>
      </c>
      <c r="B138" s="270" t="s">
        <v>461</v>
      </c>
      <c r="C138" s="271">
        <f>SUM(C139:C185)</f>
        <v>0</v>
      </c>
      <c r="D138" s="271">
        <f>SUM(D139:D185)</f>
        <v>0</v>
      </c>
      <c r="E138" s="336" t="e">
        <f t="shared" si="2"/>
        <v>#DIV/0!</v>
      </c>
    </row>
    <row r="139" spans="1:5">
      <c r="A139" s="268" t="s">
        <v>462</v>
      </c>
      <c r="B139" s="272" t="s">
        <v>463</v>
      </c>
      <c r="C139" s="221"/>
      <c r="D139" s="221"/>
      <c r="E139" s="339" t="e">
        <f t="shared" si="2"/>
        <v>#DIV/0!</v>
      </c>
    </row>
    <row r="140" spans="1:5">
      <c r="A140" s="268" t="s">
        <v>464</v>
      </c>
      <c r="B140" s="272" t="s">
        <v>465</v>
      </c>
      <c r="C140" s="221"/>
      <c r="D140" s="221"/>
      <c r="E140" s="339" t="e">
        <f t="shared" si="2"/>
        <v>#DIV/0!</v>
      </c>
    </row>
    <row r="141" spans="1:5">
      <c r="A141" s="268" t="s">
        <v>466</v>
      </c>
      <c r="B141" s="272" t="s">
        <v>467</v>
      </c>
      <c r="C141" s="221"/>
      <c r="D141" s="221"/>
      <c r="E141" s="339" t="e">
        <f t="shared" si="2"/>
        <v>#DIV/0!</v>
      </c>
    </row>
    <row r="142" spans="1:5">
      <c r="A142" s="268" t="s">
        <v>468</v>
      </c>
      <c r="B142" s="272" t="s">
        <v>469</v>
      </c>
      <c r="C142" s="221"/>
      <c r="D142" s="221"/>
      <c r="E142" s="339" t="e">
        <f t="shared" si="2"/>
        <v>#DIV/0!</v>
      </c>
    </row>
    <row r="143" spans="1:5">
      <c r="A143" s="268" t="s">
        <v>470</v>
      </c>
      <c r="B143" s="272" t="s">
        <v>471</v>
      </c>
      <c r="C143" s="221"/>
      <c r="D143" s="221"/>
      <c r="E143" s="339" t="e">
        <f t="shared" si="2"/>
        <v>#DIV/0!</v>
      </c>
    </row>
    <row r="144" spans="1:5">
      <c r="A144" s="268" t="s">
        <v>472</v>
      </c>
      <c r="B144" s="272" t="s">
        <v>473</v>
      </c>
      <c r="C144" s="221"/>
      <c r="D144" s="221"/>
      <c r="E144" s="339" t="e">
        <f t="shared" si="2"/>
        <v>#DIV/0!</v>
      </c>
    </row>
    <row r="145" spans="1:5">
      <c r="A145" s="268" t="s">
        <v>474</v>
      </c>
      <c r="B145" s="272" t="s">
        <v>475</v>
      </c>
      <c r="C145" s="221"/>
      <c r="D145" s="221"/>
      <c r="E145" s="339" t="e">
        <f t="shared" si="2"/>
        <v>#DIV/0!</v>
      </c>
    </row>
    <row r="146" spans="1:5">
      <c r="A146" s="268" t="s">
        <v>476</v>
      </c>
      <c r="B146" s="272" t="s">
        <v>477</v>
      </c>
      <c r="C146" s="221"/>
      <c r="D146" s="221"/>
      <c r="E146" s="339" t="e">
        <f t="shared" si="2"/>
        <v>#DIV/0!</v>
      </c>
    </row>
    <row r="147" spans="1:5">
      <c r="A147" s="268" t="s">
        <v>478</v>
      </c>
      <c r="B147" s="272" t="s">
        <v>479</v>
      </c>
      <c r="C147" s="221"/>
      <c r="D147" s="221"/>
      <c r="E147" s="339" t="e">
        <f t="shared" si="2"/>
        <v>#DIV/0!</v>
      </c>
    </row>
    <row r="148" spans="1:5">
      <c r="A148" s="268" t="s">
        <v>480</v>
      </c>
      <c r="B148" s="272" t="s">
        <v>481</v>
      </c>
      <c r="C148" s="221"/>
      <c r="D148" s="221"/>
      <c r="E148" s="339" t="e">
        <f t="shared" si="2"/>
        <v>#DIV/0!</v>
      </c>
    </row>
    <row r="149" spans="1:5">
      <c r="A149" s="268" t="s">
        <v>482</v>
      </c>
      <c r="B149" s="272" t="s">
        <v>483</v>
      </c>
      <c r="C149" s="221"/>
      <c r="D149" s="221"/>
      <c r="E149" s="339" t="e">
        <f t="shared" si="2"/>
        <v>#DIV/0!</v>
      </c>
    </row>
    <row r="150" spans="1:5">
      <c r="A150" s="268" t="s">
        <v>484</v>
      </c>
      <c r="B150" s="272" t="s">
        <v>485</v>
      </c>
      <c r="C150" s="221"/>
      <c r="D150" s="221"/>
      <c r="E150" s="339" t="e">
        <f t="shared" si="2"/>
        <v>#DIV/0!</v>
      </c>
    </row>
    <row r="151" spans="1:5">
      <c r="A151" s="268" t="s">
        <v>486</v>
      </c>
      <c r="B151" s="272" t="s">
        <v>487</v>
      </c>
      <c r="C151" s="221"/>
      <c r="D151" s="221"/>
      <c r="E151" s="339" t="e">
        <f t="shared" si="2"/>
        <v>#DIV/0!</v>
      </c>
    </row>
    <row r="152" spans="1:5">
      <c r="A152" s="268" t="s">
        <v>488</v>
      </c>
      <c r="B152" s="272" t="s">
        <v>489</v>
      </c>
      <c r="C152" s="221"/>
      <c r="D152" s="221"/>
      <c r="E152" s="339" t="e">
        <f t="shared" si="2"/>
        <v>#DIV/0!</v>
      </c>
    </row>
    <row r="153" spans="1:5">
      <c r="A153" s="268" t="s">
        <v>490</v>
      </c>
      <c r="B153" s="272" t="s">
        <v>491</v>
      </c>
      <c r="C153" s="221"/>
      <c r="D153" s="221"/>
      <c r="E153" s="339" t="e">
        <f t="shared" si="2"/>
        <v>#DIV/0!</v>
      </c>
    </row>
    <row r="154" spans="1:5">
      <c r="A154" s="268" t="s">
        <v>492</v>
      </c>
      <c r="B154" s="272" t="s">
        <v>493</v>
      </c>
      <c r="C154" s="221"/>
      <c r="D154" s="221"/>
      <c r="E154" s="339" t="e">
        <f t="shared" si="2"/>
        <v>#DIV/0!</v>
      </c>
    </row>
    <row r="155" spans="1:5">
      <c r="A155" s="268" t="s">
        <v>494</v>
      </c>
      <c r="B155" s="272" t="s">
        <v>495</v>
      </c>
      <c r="C155" s="221"/>
      <c r="D155" s="221"/>
      <c r="E155" s="339" t="e">
        <f t="shared" si="2"/>
        <v>#DIV/0!</v>
      </c>
    </row>
    <row r="156" spans="1:5">
      <c r="A156" s="268" t="s">
        <v>496</v>
      </c>
      <c r="B156" s="272" t="s">
        <v>497</v>
      </c>
      <c r="C156" s="221"/>
      <c r="D156" s="221"/>
      <c r="E156" s="339" t="e">
        <f t="shared" si="2"/>
        <v>#DIV/0!</v>
      </c>
    </row>
    <row r="157" spans="1:5">
      <c r="A157" s="268" t="s">
        <v>498</v>
      </c>
      <c r="B157" s="272" t="s">
        <v>499</v>
      </c>
      <c r="C157" s="221"/>
      <c r="D157" s="221"/>
      <c r="E157" s="339" t="e">
        <f t="shared" si="2"/>
        <v>#DIV/0!</v>
      </c>
    </row>
    <row r="158" spans="1:5">
      <c r="A158" s="268" t="s">
        <v>500</v>
      </c>
      <c r="B158" s="272" t="s">
        <v>501</v>
      </c>
      <c r="C158" s="221"/>
      <c r="D158" s="221"/>
      <c r="E158" s="339" t="e">
        <f t="shared" si="2"/>
        <v>#DIV/0!</v>
      </c>
    </row>
    <row r="159" spans="1:5">
      <c r="A159" s="268" t="s">
        <v>502</v>
      </c>
      <c r="B159" s="272" t="s">
        <v>503</v>
      </c>
      <c r="C159" s="221"/>
      <c r="D159" s="221"/>
      <c r="E159" s="339" t="e">
        <f t="shared" si="2"/>
        <v>#DIV/0!</v>
      </c>
    </row>
    <row r="160" spans="1:5">
      <c r="A160" s="268" t="s">
        <v>504</v>
      </c>
      <c r="B160" s="272" t="s">
        <v>505</v>
      </c>
      <c r="C160" s="221"/>
      <c r="D160" s="221"/>
      <c r="E160" s="339" t="e">
        <f t="shared" si="2"/>
        <v>#DIV/0!</v>
      </c>
    </row>
    <row r="161" spans="1:5">
      <c r="A161" s="268" t="s">
        <v>506</v>
      </c>
      <c r="B161" s="272" t="s">
        <v>507</v>
      </c>
      <c r="C161" s="221"/>
      <c r="D161" s="221"/>
      <c r="E161" s="339" t="e">
        <f t="shared" si="2"/>
        <v>#DIV/0!</v>
      </c>
    </row>
    <row r="162" spans="1:5">
      <c r="A162" s="268" t="s">
        <v>508</v>
      </c>
      <c r="B162" s="272" t="s">
        <v>509</v>
      </c>
      <c r="C162" s="221"/>
      <c r="D162" s="221"/>
      <c r="E162" s="339" t="e">
        <f t="shared" si="2"/>
        <v>#DIV/0!</v>
      </c>
    </row>
    <row r="163" spans="1:5">
      <c r="A163" s="268" t="s">
        <v>510</v>
      </c>
      <c r="B163" s="272" t="s">
        <v>511</v>
      </c>
      <c r="C163" s="221"/>
      <c r="D163" s="221"/>
      <c r="E163" s="339" t="e">
        <f t="shared" si="2"/>
        <v>#DIV/0!</v>
      </c>
    </row>
    <row r="164" spans="1:5">
      <c r="A164" s="268" t="s">
        <v>512</v>
      </c>
      <c r="B164" s="272" t="s">
        <v>513</v>
      </c>
      <c r="C164" s="221"/>
      <c r="D164" s="221"/>
      <c r="E164" s="339" t="e">
        <f t="shared" si="2"/>
        <v>#DIV/0!</v>
      </c>
    </row>
    <row r="165" spans="1:5">
      <c r="A165" s="268" t="s">
        <v>514</v>
      </c>
      <c r="B165" s="272" t="s">
        <v>515</v>
      </c>
      <c r="C165" s="221"/>
      <c r="D165" s="221"/>
      <c r="E165" s="339" t="e">
        <f t="shared" si="2"/>
        <v>#DIV/0!</v>
      </c>
    </row>
    <row r="166" spans="1:5">
      <c r="A166" s="268" t="s">
        <v>516</v>
      </c>
      <c r="B166" s="272" t="s">
        <v>517</v>
      </c>
      <c r="C166" s="221"/>
      <c r="D166" s="221"/>
      <c r="E166" s="339" t="e">
        <f t="shared" si="2"/>
        <v>#DIV/0!</v>
      </c>
    </row>
    <row r="167" spans="1:5">
      <c r="A167" s="268" t="s">
        <v>518</v>
      </c>
      <c r="B167" s="272" t="s">
        <v>519</v>
      </c>
      <c r="C167" s="221"/>
      <c r="D167" s="221"/>
      <c r="E167" s="339" t="e">
        <f t="shared" si="2"/>
        <v>#DIV/0!</v>
      </c>
    </row>
    <row r="168" spans="1:5">
      <c r="A168" s="268" t="s">
        <v>520</v>
      </c>
      <c r="B168" s="272" t="s">
        <v>521</v>
      </c>
      <c r="C168" s="221"/>
      <c r="D168" s="221"/>
      <c r="E168" s="339" t="e">
        <f t="shared" si="2"/>
        <v>#DIV/0!</v>
      </c>
    </row>
    <row r="169" spans="1:5">
      <c r="A169" s="268" t="s">
        <v>522</v>
      </c>
      <c r="B169" s="272" t="s">
        <v>523</v>
      </c>
      <c r="C169" s="221"/>
      <c r="D169" s="221"/>
      <c r="E169" s="339" t="e">
        <f t="shared" si="2"/>
        <v>#DIV/0!</v>
      </c>
    </row>
    <row r="170" spans="1:5">
      <c r="A170" s="268" t="s">
        <v>524</v>
      </c>
      <c r="B170" s="272" t="s">
        <v>525</v>
      </c>
      <c r="C170" s="221"/>
      <c r="D170" s="221"/>
      <c r="E170" s="339" t="e">
        <f t="shared" si="2"/>
        <v>#DIV/0!</v>
      </c>
    </row>
    <row r="171" spans="1:5">
      <c r="A171" s="268" t="s">
        <v>526</v>
      </c>
      <c r="B171" s="272" t="s">
        <v>527</v>
      </c>
      <c r="C171" s="221"/>
      <c r="D171" s="221"/>
      <c r="E171" s="339" t="e">
        <f t="shared" si="2"/>
        <v>#DIV/0!</v>
      </c>
    </row>
    <row r="172" spans="1:5">
      <c r="A172" s="268" t="s">
        <v>528</v>
      </c>
      <c r="B172" s="272" t="s">
        <v>529</v>
      </c>
      <c r="C172" s="221"/>
      <c r="D172" s="221"/>
      <c r="E172" s="339" t="e">
        <f t="shared" si="2"/>
        <v>#DIV/0!</v>
      </c>
    </row>
    <row r="173" spans="1:5">
      <c r="A173" s="268" t="s">
        <v>530</v>
      </c>
      <c r="B173" s="272" t="s">
        <v>531</v>
      </c>
      <c r="C173" s="221"/>
      <c r="D173" s="221"/>
      <c r="E173" s="339" t="e">
        <f t="shared" si="2"/>
        <v>#DIV/0!</v>
      </c>
    </row>
    <row r="174" spans="1:5">
      <c r="A174" s="268" t="s">
        <v>532</v>
      </c>
      <c r="B174" s="275" t="s">
        <v>533</v>
      </c>
      <c r="C174" s="221"/>
      <c r="D174" s="221"/>
      <c r="E174" s="339" t="e">
        <f t="shared" si="2"/>
        <v>#DIV/0!</v>
      </c>
    </row>
    <row r="175" spans="1:5">
      <c r="A175" s="268" t="s">
        <v>534</v>
      </c>
      <c r="B175" s="272" t="s">
        <v>535</v>
      </c>
      <c r="C175" s="221"/>
      <c r="D175" s="221"/>
      <c r="E175" s="339" t="e">
        <f t="shared" si="2"/>
        <v>#DIV/0!</v>
      </c>
    </row>
    <row r="176" spans="1:5">
      <c r="A176" s="268" t="s">
        <v>536</v>
      </c>
      <c r="B176" s="272" t="s">
        <v>537</v>
      </c>
      <c r="C176" s="221"/>
      <c r="D176" s="221"/>
      <c r="E176" s="339" t="e">
        <f t="shared" si="2"/>
        <v>#DIV/0!</v>
      </c>
    </row>
    <row r="177" spans="1:5">
      <c r="A177" s="268" t="s">
        <v>538</v>
      </c>
      <c r="B177" s="272" t="s">
        <v>539</v>
      </c>
      <c r="C177" s="221"/>
      <c r="D177" s="221"/>
      <c r="E177" s="339" t="e">
        <f t="shared" si="2"/>
        <v>#DIV/0!</v>
      </c>
    </row>
    <row r="178" spans="1:5">
      <c r="A178" s="268" t="s">
        <v>540</v>
      </c>
      <c r="B178" s="272" t="s">
        <v>541</v>
      </c>
      <c r="C178" s="221"/>
      <c r="D178" s="221"/>
      <c r="E178" s="339" t="e">
        <f t="shared" si="2"/>
        <v>#DIV/0!</v>
      </c>
    </row>
    <row r="179" spans="1:5">
      <c r="A179" s="268" t="s">
        <v>542</v>
      </c>
      <c r="B179" s="272" t="s">
        <v>543</v>
      </c>
      <c r="C179" s="221"/>
      <c r="D179" s="221"/>
      <c r="E179" s="339" t="e">
        <f t="shared" si="2"/>
        <v>#DIV/0!</v>
      </c>
    </row>
    <row r="180" spans="1:5">
      <c r="A180" s="268" t="s">
        <v>544</v>
      </c>
      <c r="B180" s="272" t="s">
        <v>545</v>
      </c>
      <c r="C180" s="221"/>
      <c r="D180" s="221"/>
      <c r="E180" s="339" t="e">
        <f t="shared" si="2"/>
        <v>#DIV/0!</v>
      </c>
    </row>
    <row r="181" spans="1:5">
      <c r="A181" s="268" t="s">
        <v>546</v>
      </c>
      <c r="B181" s="272" t="s">
        <v>547</v>
      </c>
      <c r="C181" s="221"/>
      <c r="D181" s="221"/>
      <c r="E181" s="339" t="e">
        <f t="shared" si="2"/>
        <v>#DIV/0!</v>
      </c>
    </row>
    <row r="182" spans="1:5">
      <c r="A182" s="268" t="s">
        <v>548</v>
      </c>
      <c r="B182" s="272" t="s">
        <v>549</v>
      </c>
      <c r="C182" s="221"/>
      <c r="D182" s="221"/>
      <c r="E182" s="339" t="e">
        <f t="shared" si="2"/>
        <v>#DIV/0!</v>
      </c>
    </row>
    <row r="183" spans="1:5">
      <c r="A183" s="268" t="s">
        <v>550</v>
      </c>
      <c r="B183" s="272" t="s">
        <v>551</v>
      </c>
      <c r="C183" s="221"/>
      <c r="D183" s="221"/>
      <c r="E183" s="339" t="e">
        <f t="shared" si="2"/>
        <v>#DIV/0!</v>
      </c>
    </row>
    <row r="184" spans="1:5">
      <c r="A184" s="268" t="s">
        <v>552</v>
      </c>
      <c r="B184" s="272" t="s">
        <v>553</v>
      </c>
      <c r="C184" s="221"/>
      <c r="D184" s="221"/>
      <c r="E184" s="339" t="e">
        <f t="shared" si="2"/>
        <v>#DIV/0!</v>
      </c>
    </row>
    <row r="185" spans="1:5">
      <c r="A185" s="268" t="s">
        <v>554</v>
      </c>
      <c r="B185" s="274" t="s">
        <v>555</v>
      </c>
      <c r="C185" s="221"/>
      <c r="D185" s="221"/>
      <c r="E185" s="339" t="e">
        <f t="shared" si="2"/>
        <v>#DIV/0!</v>
      </c>
    </row>
    <row r="186" spans="1:5" ht="18">
      <c r="A186" s="266">
        <v>5</v>
      </c>
      <c r="B186" s="270" t="s">
        <v>556</v>
      </c>
      <c r="C186" s="271">
        <f>SUM(C187:C266)</f>
        <v>0</v>
      </c>
      <c r="D186" s="271">
        <f>SUM(D187:D266)</f>
        <v>0</v>
      </c>
      <c r="E186" s="336" t="e">
        <f t="shared" si="2"/>
        <v>#DIV/0!</v>
      </c>
    </row>
    <row r="187" spans="1:5" ht="22.5">
      <c r="A187" s="268" t="s">
        <v>557</v>
      </c>
      <c r="B187" s="272" t="s">
        <v>558</v>
      </c>
      <c r="C187" s="221"/>
      <c r="D187" s="221"/>
      <c r="E187" s="339" t="e">
        <f t="shared" si="2"/>
        <v>#DIV/0!</v>
      </c>
    </row>
    <row r="188" spans="1:5" ht="22.5">
      <c r="A188" s="268" t="s">
        <v>559</v>
      </c>
      <c r="B188" s="272" t="s">
        <v>560</v>
      </c>
      <c r="C188" s="221"/>
      <c r="D188" s="221"/>
      <c r="E188" s="339" t="e">
        <f t="shared" si="2"/>
        <v>#DIV/0!</v>
      </c>
    </row>
    <row r="189" spans="1:5">
      <c r="A189" s="268" t="s">
        <v>561</v>
      </c>
      <c r="B189" s="272" t="s">
        <v>562</v>
      </c>
      <c r="C189" s="221"/>
      <c r="D189" s="221"/>
      <c r="E189" s="339" t="e">
        <f t="shared" si="2"/>
        <v>#DIV/0!</v>
      </c>
    </row>
    <row r="190" spans="1:5" ht="22.5">
      <c r="A190" s="273" t="s">
        <v>563</v>
      </c>
      <c r="B190" s="275" t="s">
        <v>564</v>
      </c>
      <c r="C190" s="221"/>
      <c r="D190" s="221"/>
      <c r="E190" s="339" t="e">
        <f t="shared" si="2"/>
        <v>#DIV/0!</v>
      </c>
    </row>
    <row r="191" spans="1:5" ht="22.5">
      <c r="A191" s="273" t="s">
        <v>565</v>
      </c>
      <c r="B191" s="275" t="s">
        <v>566</v>
      </c>
      <c r="C191" s="221"/>
      <c r="D191" s="221"/>
      <c r="E191" s="339" t="e">
        <f t="shared" si="2"/>
        <v>#DIV/0!</v>
      </c>
    </row>
    <row r="192" spans="1:5" ht="22.5">
      <c r="A192" s="273" t="s">
        <v>567</v>
      </c>
      <c r="B192" s="275" t="s">
        <v>564</v>
      </c>
      <c r="C192" s="221"/>
      <c r="D192" s="221"/>
      <c r="E192" s="339" t="e">
        <f t="shared" si="2"/>
        <v>#DIV/0!</v>
      </c>
    </row>
    <row r="193" spans="1:5" ht="22.5">
      <c r="A193" s="273" t="s">
        <v>568</v>
      </c>
      <c r="B193" s="275" t="s">
        <v>569</v>
      </c>
      <c r="C193" s="221"/>
      <c r="D193" s="221"/>
      <c r="E193" s="339" t="e">
        <f t="shared" si="2"/>
        <v>#DIV/0!</v>
      </c>
    </row>
    <row r="194" spans="1:5">
      <c r="A194" s="268" t="s">
        <v>570</v>
      </c>
      <c r="B194" s="272" t="s">
        <v>571</v>
      </c>
      <c r="C194" s="221"/>
      <c r="D194" s="221"/>
      <c r="E194" s="339" t="e">
        <f t="shared" si="2"/>
        <v>#DIV/0!</v>
      </c>
    </row>
    <row r="195" spans="1:5">
      <c r="A195" s="268" t="s">
        <v>572</v>
      </c>
      <c r="B195" s="272" t="s">
        <v>573</v>
      </c>
      <c r="C195" s="221"/>
      <c r="D195" s="221"/>
      <c r="E195" s="339" t="e">
        <f t="shared" si="2"/>
        <v>#DIV/0!</v>
      </c>
    </row>
    <row r="196" spans="1:5">
      <c r="A196" s="268" t="s">
        <v>574</v>
      </c>
      <c r="B196" s="272" t="s">
        <v>575</v>
      </c>
      <c r="C196" s="221"/>
      <c r="D196" s="221"/>
      <c r="E196" s="339" t="e">
        <f t="shared" si="2"/>
        <v>#DIV/0!</v>
      </c>
    </row>
    <row r="197" spans="1:5">
      <c r="A197" s="268" t="s">
        <v>576</v>
      </c>
      <c r="B197" s="272" t="s">
        <v>577</v>
      </c>
      <c r="C197" s="221"/>
      <c r="D197" s="221"/>
      <c r="E197" s="339" t="e">
        <f t="shared" si="2"/>
        <v>#DIV/0!</v>
      </c>
    </row>
    <row r="198" spans="1:5" ht="22.5">
      <c r="A198" s="268" t="s">
        <v>578</v>
      </c>
      <c r="B198" s="272" t="s">
        <v>579</v>
      </c>
      <c r="C198" s="221"/>
      <c r="D198" s="221"/>
      <c r="E198" s="339" t="e">
        <f t="shared" si="2"/>
        <v>#DIV/0!</v>
      </c>
    </row>
    <row r="199" spans="1:5" ht="22.5">
      <c r="A199" s="268" t="s">
        <v>580</v>
      </c>
      <c r="B199" s="272" t="s">
        <v>581</v>
      </c>
      <c r="C199" s="221"/>
      <c r="D199" s="221"/>
      <c r="E199" s="339" t="e">
        <f t="shared" si="2"/>
        <v>#DIV/0!</v>
      </c>
    </row>
    <row r="200" spans="1:5" ht="22.5">
      <c r="A200" s="268" t="s">
        <v>582</v>
      </c>
      <c r="B200" s="272" t="s">
        <v>583</v>
      </c>
      <c r="C200" s="221"/>
      <c r="D200" s="221"/>
      <c r="E200" s="339" t="e">
        <f t="shared" si="2"/>
        <v>#DIV/0!</v>
      </c>
    </row>
    <row r="201" spans="1:5" ht="22.5">
      <c r="A201" s="268" t="s">
        <v>584</v>
      </c>
      <c r="B201" s="272" t="s">
        <v>585</v>
      </c>
      <c r="C201" s="221"/>
      <c r="D201" s="221"/>
      <c r="E201" s="339" t="e">
        <f t="shared" ref="E201:E264" si="3">D201/C201*100</f>
        <v>#DIV/0!</v>
      </c>
    </row>
    <row r="202" spans="1:5" ht="22.5">
      <c r="A202" s="268" t="s">
        <v>586</v>
      </c>
      <c r="B202" s="272" t="s">
        <v>587</v>
      </c>
      <c r="C202" s="221"/>
      <c r="D202" s="221"/>
      <c r="E202" s="339" t="e">
        <f t="shared" si="3"/>
        <v>#DIV/0!</v>
      </c>
    </row>
    <row r="203" spans="1:5" ht="22.5">
      <c r="A203" s="268" t="s">
        <v>588</v>
      </c>
      <c r="B203" s="272" t="s">
        <v>589</v>
      </c>
      <c r="C203" s="221"/>
      <c r="D203" s="221"/>
      <c r="E203" s="339" t="e">
        <f t="shared" si="3"/>
        <v>#DIV/0!</v>
      </c>
    </row>
    <row r="204" spans="1:5" ht="22.5">
      <c r="A204" s="268" t="s">
        <v>590</v>
      </c>
      <c r="B204" s="272" t="s">
        <v>591</v>
      </c>
      <c r="C204" s="221"/>
      <c r="D204" s="221"/>
      <c r="E204" s="339" t="e">
        <f t="shared" si="3"/>
        <v>#DIV/0!</v>
      </c>
    </row>
    <row r="205" spans="1:5">
      <c r="A205" s="268" t="s">
        <v>592</v>
      </c>
      <c r="B205" s="272" t="s">
        <v>593</v>
      </c>
      <c r="C205" s="221"/>
      <c r="D205" s="221"/>
      <c r="E205" s="339" t="e">
        <f t="shared" si="3"/>
        <v>#DIV/0!</v>
      </c>
    </row>
    <row r="206" spans="1:5" ht="22.5">
      <c r="A206" s="268" t="s">
        <v>594</v>
      </c>
      <c r="B206" s="272" t="s">
        <v>595</v>
      </c>
      <c r="C206" s="221"/>
      <c r="D206" s="221"/>
      <c r="E206" s="339" t="e">
        <f t="shared" si="3"/>
        <v>#DIV/0!</v>
      </c>
    </row>
    <row r="207" spans="1:5">
      <c r="A207" s="268" t="s">
        <v>596</v>
      </c>
      <c r="B207" s="272" t="s">
        <v>597</v>
      </c>
      <c r="C207" s="221"/>
      <c r="D207" s="221"/>
      <c r="E207" s="339" t="e">
        <f t="shared" si="3"/>
        <v>#DIV/0!</v>
      </c>
    </row>
    <row r="208" spans="1:5" ht="22.5">
      <c r="A208" s="268" t="s">
        <v>598</v>
      </c>
      <c r="B208" s="272" t="s">
        <v>599</v>
      </c>
      <c r="C208" s="221"/>
      <c r="D208" s="221"/>
      <c r="E208" s="339" t="e">
        <f t="shared" si="3"/>
        <v>#DIV/0!</v>
      </c>
    </row>
    <row r="209" spans="1:5" ht="22.5">
      <c r="A209" s="268" t="s">
        <v>600</v>
      </c>
      <c r="B209" s="272" t="s">
        <v>601</v>
      </c>
      <c r="C209" s="221"/>
      <c r="D209" s="221"/>
      <c r="E209" s="339" t="e">
        <f t="shared" si="3"/>
        <v>#DIV/0!</v>
      </c>
    </row>
    <row r="210" spans="1:5">
      <c r="A210" s="268" t="s">
        <v>602</v>
      </c>
      <c r="B210" s="272" t="s">
        <v>603</v>
      </c>
      <c r="C210" s="221"/>
      <c r="D210" s="221"/>
      <c r="E210" s="339" t="e">
        <f t="shared" si="3"/>
        <v>#DIV/0!</v>
      </c>
    </row>
    <row r="211" spans="1:5">
      <c r="A211" s="268" t="s">
        <v>604</v>
      </c>
      <c r="B211" s="272" t="s">
        <v>605</v>
      </c>
      <c r="C211" s="221"/>
      <c r="D211" s="221"/>
      <c r="E211" s="339" t="e">
        <f t="shared" si="3"/>
        <v>#DIV/0!</v>
      </c>
    </row>
    <row r="212" spans="1:5" ht="22.5">
      <c r="A212" s="273" t="s">
        <v>606</v>
      </c>
      <c r="B212" s="275" t="s">
        <v>607</v>
      </c>
      <c r="C212" s="221"/>
      <c r="D212" s="221"/>
      <c r="E212" s="339" t="e">
        <f t="shared" si="3"/>
        <v>#DIV/0!</v>
      </c>
    </row>
    <row r="213" spans="1:5" ht="22.5">
      <c r="A213" s="273" t="s">
        <v>608</v>
      </c>
      <c r="B213" s="275" t="s">
        <v>609</v>
      </c>
      <c r="C213" s="221"/>
      <c r="D213" s="221"/>
      <c r="E213" s="339" t="e">
        <f t="shared" si="3"/>
        <v>#DIV/0!</v>
      </c>
    </row>
    <row r="214" spans="1:5" ht="22.5">
      <c r="A214" s="268" t="s">
        <v>610</v>
      </c>
      <c r="B214" s="272" t="s">
        <v>611</v>
      </c>
      <c r="C214" s="221"/>
      <c r="D214" s="221"/>
      <c r="E214" s="339" t="e">
        <f t="shared" si="3"/>
        <v>#DIV/0!</v>
      </c>
    </row>
    <row r="215" spans="1:5" ht="22.5">
      <c r="A215" s="268" t="s">
        <v>612</v>
      </c>
      <c r="B215" s="272" t="s">
        <v>613</v>
      </c>
      <c r="C215" s="221"/>
      <c r="D215" s="221"/>
      <c r="E215" s="339" t="e">
        <f t="shared" si="3"/>
        <v>#DIV/0!</v>
      </c>
    </row>
    <row r="216" spans="1:5" ht="22.5">
      <c r="A216" s="268" t="s">
        <v>614</v>
      </c>
      <c r="B216" s="272" t="s">
        <v>615</v>
      </c>
      <c r="C216" s="221"/>
      <c r="D216" s="221"/>
      <c r="E216" s="339" t="e">
        <f t="shared" si="3"/>
        <v>#DIV/0!</v>
      </c>
    </row>
    <row r="217" spans="1:5" ht="22.5">
      <c r="A217" s="268" t="s">
        <v>616</v>
      </c>
      <c r="B217" s="272" t="s">
        <v>617</v>
      </c>
      <c r="C217" s="221"/>
      <c r="D217" s="221"/>
      <c r="E217" s="339" t="e">
        <f t="shared" si="3"/>
        <v>#DIV/0!</v>
      </c>
    </row>
    <row r="218" spans="1:5" ht="22.5">
      <c r="A218" s="268" t="s">
        <v>618</v>
      </c>
      <c r="B218" s="272" t="s">
        <v>619</v>
      </c>
      <c r="C218" s="221"/>
      <c r="D218" s="221"/>
      <c r="E218" s="339" t="e">
        <f t="shared" si="3"/>
        <v>#DIV/0!</v>
      </c>
    </row>
    <row r="219" spans="1:5" ht="22.5">
      <c r="A219" s="273" t="s">
        <v>620</v>
      </c>
      <c r="B219" s="275" t="s">
        <v>621</v>
      </c>
      <c r="C219" s="221"/>
      <c r="D219" s="221"/>
      <c r="E219" s="339" t="e">
        <f t="shared" si="3"/>
        <v>#DIV/0!</v>
      </c>
    </row>
    <row r="220" spans="1:5" ht="22.5">
      <c r="A220" s="273" t="s">
        <v>622</v>
      </c>
      <c r="B220" s="275" t="s">
        <v>623</v>
      </c>
      <c r="C220" s="221"/>
      <c r="D220" s="221"/>
      <c r="E220" s="339" t="e">
        <f t="shared" si="3"/>
        <v>#DIV/0!</v>
      </c>
    </row>
    <row r="221" spans="1:5">
      <c r="A221" s="268" t="s">
        <v>624</v>
      </c>
      <c r="B221" s="272" t="s">
        <v>625</v>
      </c>
      <c r="C221" s="221"/>
      <c r="D221" s="221"/>
      <c r="E221" s="339" t="e">
        <f t="shared" si="3"/>
        <v>#DIV/0!</v>
      </c>
    </row>
    <row r="222" spans="1:5">
      <c r="A222" s="268" t="s">
        <v>626</v>
      </c>
      <c r="B222" s="272" t="s">
        <v>625</v>
      </c>
      <c r="C222" s="221"/>
      <c r="D222" s="221"/>
      <c r="E222" s="339" t="e">
        <f t="shared" si="3"/>
        <v>#DIV/0!</v>
      </c>
    </row>
    <row r="223" spans="1:5">
      <c r="A223" s="268" t="s">
        <v>627</v>
      </c>
      <c r="B223" s="272" t="s">
        <v>628</v>
      </c>
      <c r="C223" s="221"/>
      <c r="D223" s="221"/>
      <c r="E223" s="339" t="e">
        <f t="shared" si="3"/>
        <v>#DIV/0!</v>
      </c>
    </row>
    <row r="224" spans="1:5">
      <c r="A224" s="268" t="s">
        <v>629</v>
      </c>
      <c r="B224" s="272" t="s">
        <v>630</v>
      </c>
      <c r="C224" s="221"/>
      <c r="D224" s="221"/>
      <c r="E224" s="339" t="e">
        <f t="shared" si="3"/>
        <v>#DIV/0!</v>
      </c>
    </row>
    <row r="225" spans="1:5">
      <c r="A225" s="268" t="s">
        <v>631</v>
      </c>
      <c r="B225" s="272" t="s">
        <v>632</v>
      </c>
      <c r="C225" s="221"/>
      <c r="D225" s="221"/>
      <c r="E225" s="339" t="e">
        <f t="shared" si="3"/>
        <v>#DIV/0!</v>
      </c>
    </row>
    <row r="226" spans="1:5">
      <c r="A226" s="268" t="s">
        <v>633</v>
      </c>
      <c r="B226" s="272" t="s">
        <v>634</v>
      </c>
      <c r="C226" s="221"/>
      <c r="D226" s="221"/>
      <c r="E226" s="339" t="e">
        <f t="shared" si="3"/>
        <v>#DIV/0!</v>
      </c>
    </row>
    <row r="227" spans="1:5">
      <c r="A227" s="268" t="s">
        <v>635</v>
      </c>
      <c r="B227" s="272" t="s">
        <v>636</v>
      </c>
      <c r="C227" s="221"/>
      <c r="D227" s="221"/>
      <c r="E227" s="339" t="e">
        <f t="shared" si="3"/>
        <v>#DIV/0!</v>
      </c>
    </row>
    <row r="228" spans="1:5">
      <c r="A228" s="268" t="s">
        <v>637</v>
      </c>
      <c r="B228" s="272" t="s">
        <v>638</v>
      </c>
      <c r="C228" s="221"/>
      <c r="D228" s="221"/>
      <c r="E228" s="339" t="e">
        <f t="shared" si="3"/>
        <v>#DIV/0!</v>
      </c>
    </row>
    <row r="229" spans="1:5">
      <c r="A229" s="268" t="s">
        <v>639</v>
      </c>
      <c r="B229" s="272" t="s">
        <v>640</v>
      </c>
      <c r="C229" s="221"/>
      <c r="D229" s="221"/>
      <c r="E229" s="339" t="e">
        <f t="shared" si="3"/>
        <v>#DIV/0!</v>
      </c>
    </row>
    <row r="230" spans="1:5">
      <c r="A230" s="268" t="s">
        <v>641</v>
      </c>
      <c r="B230" s="272" t="s">
        <v>642</v>
      </c>
      <c r="C230" s="221"/>
      <c r="D230" s="221"/>
      <c r="E230" s="339" t="e">
        <f t="shared" si="3"/>
        <v>#DIV/0!</v>
      </c>
    </row>
    <row r="231" spans="1:5" ht="22.5">
      <c r="A231" s="268" t="s">
        <v>643</v>
      </c>
      <c r="B231" s="272" t="s">
        <v>644</v>
      </c>
      <c r="C231" s="221"/>
      <c r="D231" s="221"/>
      <c r="E231" s="339" t="e">
        <f t="shared" si="3"/>
        <v>#DIV/0!</v>
      </c>
    </row>
    <row r="232" spans="1:5" ht="22.5">
      <c r="A232" s="268" t="s">
        <v>645</v>
      </c>
      <c r="B232" s="272" t="s">
        <v>646</v>
      </c>
      <c r="C232" s="221"/>
      <c r="D232" s="221"/>
      <c r="E232" s="339" t="e">
        <f t="shared" si="3"/>
        <v>#DIV/0!</v>
      </c>
    </row>
    <row r="233" spans="1:5" ht="22.5">
      <c r="A233" s="268" t="s">
        <v>647</v>
      </c>
      <c r="B233" s="272" t="s">
        <v>648</v>
      </c>
      <c r="C233" s="221"/>
      <c r="D233" s="221"/>
      <c r="E233" s="339" t="e">
        <f t="shared" si="3"/>
        <v>#DIV/0!</v>
      </c>
    </row>
    <row r="234" spans="1:5" ht="22.5">
      <c r="A234" s="268" t="s">
        <v>649</v>
      </c>
      <c r="B234" s="272" t="s">
        <v>650</v>
      </c>
      <c r="C234" s="221"/>
      <c r="D234" s="221"/>
      <c r="E234" s="339" t="e">
        <f t="shared" si="3"/>
        <v>#DIV/0!</v>
      </c>
    </row>
    <row r="235" spans="1:5">
      <c r="A235" s="268" t="s">
        <v>651</v>
      </c>
      <c r="B235" s="272" t="s">
        <v>652</v>
      </c>
      <c r="C235" s="221"/>
      <c r="D235" s="221"/>
      <c r="E235" s="339" t="e">
        <f t="shared" si="3"/>
        <v>#DIV/0!</v>
      </c>
    </row>
    <row r="236" spans="1:5">
      <c r="A236" s="268" t="s">
        <v>653</v>
      </c>
      <c r="B236" s="272" t="s">
        <v>654</v>
      </c>
      <c r="C236" s="221"/>
      <c r="D236" s="221"/>
      <c r="E236" s="339" t="e">
        <f t="shared" si="3"/>
        <v>#DIV/0!</v>
      </c>
    </row>
    <row r="237" spans="1:5" ht="22.5">
      <c r="A237" s="268" t="s">
        <v>655</v>
      </c>
      <c r="B237" s="272" t="s">
        <v>656</v>
      </c>
      <c r="C237" s="221"/>
      <c r="D237" s="221"/>
      <c r="E237" s="339" t="e">
        <f t="shared" si="3"/>
        <v>#DIV/0!</v>
      </c>
    </row>
    <row r="238" spans="1:5" ht="22.5">
      <c r="A238" s="268" t="s">
        <v>657</v>
      </c>
      <c r="B238" s="272" t="s">
        <v>658</v>
      </c>
      <c r="C238" s="221"/>
      <c r="D238" s="221"/>
      <c r="E238" s="339" t="e">
        <f t="shared" si="3"/>
        <v>#DIV/0!</v>
      </c>
    </row>
    <row r="239" spans="1:5">
      <c r="A239" s="268" t="s">
        <v>659</v>
      </c>
      <c r="B239" s="272" t="s">
        <v>660</v>
      </c>
      <c r="C239" s="221"/>
      <c r="D239" s="221"/>
      <c r="E239" s="339" t="e">
        <f t="shared" si="3"/>
        <v>#DIV/0!</v>
      </c>
    </row>
    <row r="240" spans="1:5">
      <c r="A240" s="268" t="s">
        <v>661</v>
      </c>
      <c r="B240" s="272" t="s">
        <v>662</v>
      </c>
      <c r="C240" s="221"/>
      <c r="D240" s="221"/>
      <c r="E240" s="339" t="e">
        <f t="shared" si="3"/>
        <v>#DIV/0!</v>
      </c>
    </row>
    <row r="241" spans="1:5">
      <c r="A241" s="268" t="s">
        <v>663</v>
      </c>
      <c r="B241" s="272" t="s">
        <v>664</v>
      </c>
      <c r="C241" s="221"/>
      <c r="D241" s="221"/>
      <c r="E241" s="339" t="e">
        <f t="shared" si="3"/>
        <v>#DIV/0!</v>
      </c>
    </row>
    <row r="242" spans="1:5">
      <c r="A242" s="268" t="s">
        <v>665</v>
      </c>
      <c r="B242" s="272" t="s">
        <v>666</v>
      </c>
      <c r="C242" s="221"/>
      <c r="D242" s="221"/>
      <c r="E242" s="339" t="e">
        <f t="shared" si="3"/>
        <v>#DIV/0!</v>
      </c>
    </row>
    <row r="243" spans="1:5">
      <c r="A243" s="268" t="s">
        <v>667</v>
      </c>
      <c r="B243" s="272" t="s">
        <v>668</v>
      </c>
      <c r="C243" s="221"/>
      <c r="D243" s="221"/>
      <c r="E243" s="339" t="e">
        <f t="shared" si="3"/>
        <v>#DIV/0!</v>
      </c>
    </row>
    <row r="244" spans="1:5">
      <c r="A244" s="268" t="s">
        <v>669</v>
      </c>
      <c r="B244" s="272" t="s">
        <v>670</v>
      </c>
      <c r="C244" s="221"/>
      <c r="D244" s="221"/>
      <c r="E244" s="339" t="e">
        <f t="shared" si="3"/>
        <v>#DIV/0!</v>
      </c>
    </row>
    <row r="245" spans="1:5">
      <c r="A245" s="268" t="s">
        <v>671</v>
      </c>
      <c r="B245" s="272" t="s">
        <v>672</v>
      </c>
      <c r="C245" s="221"/>
      <c r="D245" s="221"/>
      <c r="E245" s="339" t="e">
        <f t="shared" si="3"/>
        <v>#DIV/0!</v>
      </c>
    </row>
    <row r="246" spans="1:5">
      <c r="A246" s="268" t="s">
        <v>673</v>
      </c>
      <c r="B246" s="272" t="s">
        <v>674</v>
      </c>
      <c r="C246" s="221"/>
      <c r="D246" s="221"/>
      <c r="E246" s="339" t="e">
        <f t="shared" si="3"/>
        <v>#DIV/0!</v>
      </c>
    </row>
    <row r="247" spans="1:5">
      <c r="A247" s="268" t="s">
        <v>675</v>
      </c>
      <c r="B247" s="272" t="s">
        <v>676</v>
      </c>
      <c r="C247" s="221"/>
      <c r="D247" s="221"/>
      <c r="E247" s="339" t="e">
        <f t="shared" si="3"/>
        <v>#DIV/0!</v>
      </c>
    </row>
    <row r="248" spans="1:5">
      <c r="A248" s="268" t="s">
        <v>677</v>
      </c>
      <c r="B248" s="272" t="s">
        <v>678</v>
      </c>
      <c r="C248" s="221"/>
      <c r="D248" s="221"/>
      <c r="E248" s="339" t="e">
        <f t="shared" si="3"/>
        <v>#DIV/0!</v>
      </c>
    </row>
    <row r="249" spans="1:5">
      <c r="A249" s="268" t="s">
        <v>679</v>
      </c>
      <c r="B249" s="272" t="s">
        <v>680</v>
      </c>
      <c r="C249" s="221"/>
      <c r="D249" s="221"/>
      <c r="E249" s="339" t="e">
        <f t="shared" si="3"/>
        <v>#DIV/0!</v>
      </c>
    </row>
    <row r="250" spans="1:5">
      <c r="A250" s="268" t="s">
        <v>681</v>
      </c>
      <c r="B250" s="272" t="s">
        <v>682</v>
      </c>
      <c r="C250" s="221"/>
      <c r="D250" s="221"/>
      <c r="E250" s="339" t="e">
        <f t="shared" si="3"/>
        <v>#DIV/0!</v>
      </c>
    </row>
    <row r="251" spans="1:5">
      <c r="A251" s="268" t="s">
        <v>683</v>
      </c>
      <c r="B251" s="272" t="s">
        <v>684</v>
      </c>
      <c r="C251" s="221"/>
      <c r="D251" s="221"/>
      <c r="E251" s="339" t="e">
        <f t="shared" si="3"/>
        <v>#DIV/0!</v>
      </c>
    </row>
    <row r="252" spans="1:5">
      <c r="A252" s="268" t="s">
        <v>685</v>
      </c>
      <c r="B252" s="272" t="s">
        <v>686</v>
      </c>
      <c r="C252" s="221"/>
      <c r="D252" s="221"/>
      <c r="E252" s="339" t="e">
        <f t="shared" si="3"/>
        <v>#DIV/0!</v>
      </c>
    </row>
    <row r="253" spans="1:5">
      <c r="A253" s="268" t="s">
        <v>687</v>
      </c>
      <c r="B253" s="272" t="s">
        <v>688</v>
      </c>
      <c r="C253" s="221"/>
      <c r="D253" s="221"/>
      <c r="E253" s="339" t="e">
        <f t="shared" si="3"/>
        <v>#DIV/0!</v>
      </c>
    </row>
    <row r="254" spans="1:5">
      <c r="A254" s="268" t="s">
        <v>689</v>
      </c>
      <c r="B254" s="272" t="s">
        <v>690</v>
      </c>
      <c r="C254" s="221"/>
      <c r="D254" s="221"/>
      <c r="E254" s="339" t="e">
        <f t="shared" si="3"/>
        <v>#DIV/0!</v>
      </c>
    </row>
    <row r="255" spans="1:5">
      <c r="A255" s="268" t="s">
        <v>691</v>
      </c>
      <c r="B255" s="272" t="s">
        <v>692</v>
      </c>
      <c r="C255" s="221"/>
      <c r="D255" s="221"/>
      <c r="E255" s="339" t="e">
        <f t="shared" si="3"/>
        <v>#DIV/0!</v>
      </c>
    </row>
    <row r="256" spans="1:5">
      <c r="A256" s="268" t="s">
        <v>693</v>
      </c>
      <c r="B256" s="272" t="s">
        <v>694</v>
      </c>
      <c r="C256" s="221"/>
      <c r="D256" s="221"/>
      <c r="E256" s="339" t="e">
        <f t="shared" si="3"/>
        <v>#DIV/0!</v>
      </c>
    </row>
    <row r="257" spans="1:5">
      <c r="A257" s="268" t="s">
        <v>695</v>
      </c>
      <c r="B257" s="272" t="s">
        <v>1841</v>
      </c>
      <c r="C257" s="221"/>
      <c r="D257" s="221"/>
      <c r="E257" s="339" t="e">
        <f t="shared" si="3"/>
        <v>#DIV/0!</v>
      </c>
    </row>
    <row r="258" spans="1:5">
      <c r="A258" s="268" t="s">
        <v>696</v>
      </c>
      <c r="B258" s="272" t="s">
        <v>1842</v>
      </c>
      <c r="C258" s="221"/>
      <c r="D258" s="221"/>
      <c r="E258" s="339" t="e">
        <f t="shared" si="3"/>
        <v>#DIV/0!</v>
      </c>
    </row>
    <row r="259" spans="1:5">
      <c r="A259" s="268" t="s">
        <v>697</v>
      </c>
      <c r="B259" s="272" t="s">
        <v>698</v>
      </c>
      <c r="C259" s="221"/>
      <c r="D259" s="221"/>
      <c r="E259" s="339" t="e">
        <f t="shared" si="3"/>
        <v>#DIV/0!</v>
      </c>
    </row>
    <row r="260" spans="1:5">
      <c r="A260" s="268" t="s">
        <v>699</v>
      </c>
      <c r="B260" s="272" t="s">
        <v>700</v>
      </c>
      <c r="C260" s="221"/>
      <c r="D260" s="221"/>
      <c r="E260" s="339" t="e">
        <f t="shared" si="3"/>
        <v>#DIV/0!</v>
      </c>
    </row>
    <row r="261" spans="1:5">
      <c r="A261" s="268" t="s">
        <v>701</v>
      </c>
      <c r="B261" s="272" t="s">
        <v>702</v>
      </c>
      <c r="C261" s="221"/>
      <c r="D261" s="221"/>
      <c r="E261" s="339" t="e">
        <f t="shared" si="3"/>
        <v>#DIV/0!</v>
      </c>
    </row>
    <row r="262" spans="1:5">
      <c r="A262" s="268" t="s">
        <v>703</v>
      </c>
      <c r="B262" s="272" t="s">
        <v>704</v>
      </c>
      <c r="C262" s="221"/>
      <c r="D262" s="221"/>
      <c r="E262" s="339" t="e">
        <f t="shared" si="3"/>
        <v>#DIV/0!</v>
      </c>
    </row>
    <row r="263" spans="1:5">
      <c r="A263" s="268" t="s">
        <v>705</v>
      </c>
      <c r="B263" s="272" t="s">
        <v>706</v>
      </c>
      <c r="C263" s="221"/>
      <c r="D263" s="221"/>
      <c r="E263" s="339" t="e">
        <f t="shared" si="3"/>
        <v>#DIV/0!</v>
      </c>
    </row>
    <row r="264" spans="1:5">
      <c r="A264" s="268" t="s">
        <v>707</v>
      </c>
      <c r="B264" s="272" t="s">
        <v>708</v>
      </c>
      <c r="C264" s="221"/>
      <c r="D264" s="221"/>
      <c r="E264" s="339" t="e">
        <f t="shared" si="3"/>
        <v>#DIV/0!</v>
      </c>
    </row>
    <row r="265" spans="1:5">
      <c r="A265" s="268" t="s">
        <v>709</v>
      </c>
      <c r="B265" s="272" t="s">
        <v>710</v>
      </c>
      <c r="C265" s="221"/>
      <c r="D265" s="221"/>
      <c r="E265" s="339" t="e">
        <f t="shared" ref="E265:E328" si="4">D265/C265*100</f>
        <v>#DIV/0!</v>
      </c>
    </row>
    <row r="266" spans="1:5">
      <c r="A266" s="268" t="s">
        <v>711</v>
      </c>
      <c r="B266" s="272" t="s">
        <v>712</v>
      </c>
      <c r="C266" s="221"/>
      <c r="D266" s="221"/>
      <c r="E266" s="339" t="e">
        <f t="shared" si="4"/>
        <v>#DIV/0!</v>
      </c>
    </row>
    <row r="267" spans="1:5" ht="18">
      <c r="A267" s="266">
        <v>6</v>
      </c>
      <c r="B267" s="270" t="s">
        <v>713</v>
      </c>
      <c r="C267" s="271">
        <f>SUM(C268:C313)</f>
        <v>0</v>
      </c>
      <c r="D267" s="271">
        <f>SUM(D268:D313)</f>
        <v>0</v>
      </c>
      <c r="E267" s="336" t="e">
        <f t="shared" si="4"/>
        <v>#DIV/0!</v>
      </c>
    </row>
    <row r="268" spans="1:5">
      <c r="A268" s="268" t="s">
        <v>714</v>
      </c>
      <c r="B268" s="272" t="s">
        <v>715</v>
      </c>
      <c r="C268" s="221"/>
      <c r="D268" s="221"/>
      <c r="E268" s="339" t="e">
        <f t="shared" si="4"/>
        <v>#DIV/0!</v>
      </c>
    </row>
    <row r="269" spans="1:5">
      <c r="A269" s="268" t="s">
        <v>716</v>
      </c>
      <c r="B269" s="272" t="s">
        <v>717</v>
      </c>
      <c r="C269" s="221"/>
      <c r="D269" s="221"/>
      <c r="E269" s="339" t="e">
        <f t="shared" si="4"/>
        <v>#DIV/0!</v>
      </c>
    </row>
    <row r="270" spans="1:5">
      <c r="A270" s="268" t="s">
        <v>718</v>
      </c>
      <c r="B270" s="272" t="s">
        <v>719</v>
      </c>
      <c r="C270" s="221"/>
      <c r="D270" s="221"/>
      <c r="E270" s="339" t="e">
        <f t="shared" si="4"/>
        <v>#DIV/0!</v>
      </c>
    </row>
    <row r="271" spans="1:5">
      <c r="A271" s="268" t="s">
        <v>720</v>
      </c>
      <c r="B271" s="272" t="s">
        <v>721</v>
      </c>
      <c r="C271" s="221"/>
      <c r="D271" s="221"/>
      <c r="E271" s="339" t="e">
        <f t="shared" si="4"/>
        <v>#DIV/0!</v>
      </c>
    </row>
    <row r="272" spans="1:5">
      <c r="A272" s="268" t="s">
        <v>722</v>
      </c>
      <c r="B272" s="272" t="s">
        <v>723</v>
      </c>
      <c r="C272" s="221"/>
      <c r="D272" s="221"/>
      <c r="E272" s="339" t="e">
        <f t="shared" si="4"/>
        <v>#DIV/0!</v>
      </c>
    </row>
    <row r="273" spans="1:5" ht="22.5">
      <c r="A273" s="268" t="s">
        <v>724</v>
      </c>
      <c r="B273" s="272" t="s">
        <v>725</v>
      </c>
      <c r="C273" s="221"/>
      <c r="D273" s="221"/>
      <c r="E273" s="339" t="e">
        <f t="shared" si="4"/>
        <v>#DIV/0!</v>
      </c>
    </row>
    <row r="274" spans="1:5" ht="22.5">
      <c r="A274" s="268" t="s">
        <v>726</v>
      </c>
      <c r="B274" s="272" t="s">
        <v>727</v>
      </c>
      <c r="C274" s="221"/>
      <c r="D274" s="221"/>
      <c r="E274" s="339" t="e">
        <f t="shared" si="4"/>
        <v>#DIV/0!</v>
      </c>
    </row>
    <row r="275" spans="1:5">
      <c r="A275" s="268" t="s">
        <v>728</v>
      </c>
      <c r="B275" s="272" t="s">
        <v>729</v>
      </c>
      <c r="C275" s="221"/>
      <c r="D275" s="221"/>
      <c r="E275" s="339" t="e">
        <f t="shared" si="4"/>
        <v>#DIV/0!</v>
      </c>
    </row>
    <row r="276" spans="1:5">
      <c r="A276" s="268" t="s">
        <v>730</v>
      </c>
      <c r="B276" s="272" t="s">
        <v>731</v>
      </c>
      <c r="C276" s="221"/>
      <c r="D276" s="221"/>
      <c r="E276" s="339" t="e">
        <f t="shared" si="4"/>
        <v>#DIV/0!</v>
      </c>
    </row>
    <row r="277" spans="1:5">
      <c r="A277" s="268" t="s">
        <v>732</v>
      </c>
      <c r="B277" s="272" t="s">
        <v>733</v>
      </c>
      <c r="C277" s="221"/>
      <c r="D277" s="221"/>
      <c r="E277" s="339" t="e">
        <f t="shared" si="4"/>
        <v>#DIV/0!</v>
      </c>
    </row>
    <row r="278" spans="1:5">
      <c r="A278" s="268" t="s">
        <v>734</v>
      </c>
      <c r="B278" s="272" t="s">
        <v>735</v>
      </c>
      <c r="C278" s="221"/>
      <c r="D278" s="221"/>
      <c r="E278" s="339" t="e">
        <f t="shared" si="4"/>
        <v>#DIV/0!</v>
      </c>
    </row>
    <row r="279" spans="1:5">
      <c r="A279" s="268" t="s">
        <v>736</v>
      </c>
      <c r="B279" s="272" t="s">
        <v>737</v>
      </c>
      <c r="C279" s="221"/>
      <c r="D279" s="221"/>
      <c r="E279" s="339" t="e">
        <f t="shared" si="4"/>
        <v>#DIV/0!</v>
      </c>
    </row>
    <row r="280" spans="1:5">
      <c r="A280" s="268" t="s">
        <v>738</v>
      </c>
      <c r="B280" s="272" t="s">
        <v>739</v>
      </c>
      <c r="C280" s="221"/>
      <c r="D280" s="221"/>
      <c r="E280" s="339" t="e">
        <f t="shared" si="4"/>
        <v>#DIV/0!</v>
      </c>
    </row>
    <row r="281" spans="1:5">
      <c r="A281" s="268" t="s">
        <v>740</v>
      </c>
      <c r="B281" s="272" t="s">
        <v>741</v>
      </c>
      <c r="C281" s="221"/>
      <c r="D281" s="221"/>
      <c r="E281" s="339" t="e">
        <f t="shared" si="4"/>
        <v>#DIV/0!</v>
      </c>
    </row>
    <row r="282" spans="1:5">
      <c r="A282" s="268" t="s">
        <v>742</v>
      </c>
      <c r="B282" s="272" t="s">
        <v>743</v>
      </c>
      <c r="C282" s="221"/>
      <c r="D282" s="221"/>
      <c r="E282" s="339" t="e">
        <f t="shared" si="4"/>
        <v>#DIV/0!</v>
      </c>
    </row>
    <row r="283" spans="1:5">
      <c r="A283" s="268" t="s">
        <v>744</v>
      </c>
      <c r="B283" s="272" t="s">
        <v>745</v>
      </c>
      <c r="C283" s="221"/>
      <c r="D283" s="221"/>
      <c r="E283" s="339" t="e">
        <f t="shared" si="4"/>
        <v>#DIV/0!</v>
      </c>
    </row>
    <row r="284" spans="1:5">
      <c r="A284" s="273" t="s">
        <v>746</v>
      </c>
      <c r="B284" s="275" t="s">
        <v>747</v>
      </c>
      <c r="C284" s="221"/>
      <c r="D284" s="221"/>
      <c r="E284" s="339" t="e">
        <f t="shared" si="4"/>
        <v>#DIV/0!</v>
      </c>
    </row>
    <row r="285" spans="1:5">
      <c r="A285" s="273" t="s">
        <v>748</v>
      </c>
      <c r="B285" s="275" t="s">
        <v>749</v>
      </c>
      <c r="C285" s="221"/>
      <c r="D285" s="221"/>
      <c r="E285" s="339" t="e">
        <f t="shared" si="4"/>
        <v>#DIV/0!</v>
      </c>
    </row>
    <row r="286" spans="1:5">
      <c r="A286" s="268" t="s">
        <v>750</v>
      </c>
      <c r="B286" s="275" t="s">
        <v>751</v>
      </c>
      <c r="C286" s="221"/>
      <c r="D286" s="221"/>
      <c r="E286" s="339" t="e">
        <f t="shared" si="4"/>
        <v>#DIV/0!</v>
      </c>
    </row>
    <row r="287" spans="1:5">
      <c r="A287" s="268" t="s">
        <v>752</v>
      </c>
      <c r="B287" s="272" t="s">
        <v>753</v>
      </c>
      <c r="C287" s="221"/>
      <c r="D287" s="221"/>
      <c r="E287" s="339" t="e">
        <f t="shared" si="4"/>
        <v>#DIV/0!</v>
      </c>
    </row>
    <row r="288" spans="1:5">
      <c r="A288" s="268" t="s">
        <v>754</v>
      </c>
      <c r="B288" s="272" t="s">
        <v>755</v>
      </c>
      <c r="C288" s="221"/>
      <c r="D288" s="221"/>
      <c r="E288" s="339" t="e">
        <f t="shared" si="4"/>
        <v>#DIV/0!</v>
      </c>
    </row>
    <row r="289" spans="1:5">
      <c r="A289" s="268" t="s">
        <v>756</v>
      </c>
      <c r="B289" s="272" t="s">
        <v>757</v>
      </c>
      <c r="C289" s="221"/>
      <c r="D289" s="221"/>
      <c r="E289" s="339" t="e">
        <f t="shared" si="4"/>
        <v>#DIV/0!</v>
      </c>
    </row>
    <row r="290" spans="1:5">
      <c r="A290" s="268" t="s">
        <v>758</v>
      </c>
      <c r="B290" s="272" t="s">
        <v>759</v>
      </c>
      <c r="C290" s="221"/>
      <c r="D290" s="221"/>
      <c r="E290" s="339" t="e">
        <f t="shared" si="4"/>
        <v>#DIV/0!</v>
      </c>
    </row>
    <row r="291" spans="1:5">
      <c r="A291" s="268" t="s">
        <v>760</v>
      </c>
      <c r="B291" s="272" t="s">
        <v>761</v>
      </c>
      <c r="C291" s="221"/>
      <c r="D291" s="221"/>
      <c r="E291" s="339" t="e">
        <f t="shared" si="4"/>
        <v>#DIV/0!</v>
      </c>
    </row>
    <row r="292" spans="1:5">
      <c r="A292" s="268" t="s">
        <v>762</v>
      </c>
      <c r="B292" s="272" t="s">
        <v>763</v>
      </c>
      <c r="C292" s="221"/>
      <c r="D292" s="221"/>
      <c r="E292" s="339" t="e">
        <f t="shared" si="4"/>
        <v>#DIV/0!</v>
      </c>
    </row>
    <row r="293" spans="1:5">
      <c r="A293" s="268" t="s">
        <v>764</v>
      </c>
      <c r="B293" s="272" t="s">
        <v>765</v>
      </c>
      <c r="C293" s="221"/>
      <c r="D293" s="221"/>
      <c r="E293" s="339" t="e">
        <f t="shared" si="4"/>
        <v>#DIV/0!</v>
      </c>
    </row>
    <row r="294" spans="1:5">
      <c r="A294" s="268" t="s">
        <v>766</v>
      </c>
      <c r="B294" s="272" t="s">
        <v>767</v>
      </c>
      <c r="C294" s="221"/>
      <c r="D294" s="221"/>
      <c r="E294" s="339" t="e">
        <f t="shared" si="4"/>
        <v>#DIV/0!</v>
      </c>
    </row>
    <row r="295" spans="1:5">
      <c r="A295" s="268" t="s">
        <v>768</v>
      </c>
      <c r="B295" s="272" t="s">
        <v>769</v>
      </c>
      <c r="C295" s="221"/>
      <c r="D295" s="221"/>
      <c r="E295" s="339" t="e">
        <f t="shared" si="4"/>
        <v>#DIV/0!</v>
      </c>
    </row>
    <row r="296" spans="1:5">
      <c r="A296" s="268" t="s">
        <v>770</v>
      </c>
      <c r="B296" s="272" t="s">
        <v>771</v>
      </c>
      <c r="C296" s="221"/>
      <c r="D296" s="221"/>
      <c r="E296" s="339" t="e">
        <f t="shared" si="4"/>
        <v>#DIV/0!</v>
      </c>
    </row>
    <row r="297" spans="1:5">
      <c r="A297" s="268" t="s">
        <v>772</v>
      </c>
      <c r="B297" s="272" t="s">
        <v>773</v>
      </c>
      <c r="C297" s="221"/>
      <c r="D297" s="221"/>
      <c r="E297" s="339" t="e">
        <f t="shared" si="4"/>
        <v>#DIV/0!</v>
      </c>
    </row>
    <row r="298" spans="1:5">
      <c r="A298" s="268" t="s">
        <v>774</v>
      </c>
      <c r="B298" s="272" t="s">
        <v>775</v>
      </c>
      <c r="C298" s="221"/>
      <c r="D298" s="221"/>
      <c r="E298" s="339" t="e">
        <f t="shared" si="4"/>
        <v>#DIV/0!</v>
      </c>
    </row>
    <row r="299" spans="1:5">
      <c r="A299" s="268" t="s">
        <v>776</v>
      </c>
      <c r="B299" s="272" t="s">
        <v>777</v>
      </c>
      <c r="C299" s="221"/>
      <c r="D299" s="221"/>
      <c r="E299" s="339" t="e">
        <f t="shared" si="4"/>
        <v>#DIV/0!</v>
      </c>
    </row>
    <row r="300" spans="1:5">
      <c r="A300" s="268" t="s">
        <v>778</v>
      </c>
      <c r="B300" s="272" t="s">
        <v>779</v>
      </c>
      <c r="C300" s="221"/>
      <c r="D300" s="221"/>
      <c r="E300" s="339" t="e">
        <f t="shared" si="4"/>
        <v>#DIV/0!</v>
      </c>
    </row>
    <row r="301" spans="1:5">
      <c r="A301" s="268" t="s">
        <v>780</v>
      </c>
      <c r="B301" s="272" t="s">
        <v>781</v>
      </c>
      <c r="C301" s="221"/>
      <c r="D301" s="221"/>
      <c r="E301" s="339" t="e">
        <f t="shared" si="4"/>
        <v>#DIV/0!</v>
      </c>
    </row>
    <row r="302" spans="1:5">
      <c r="A302" s="268" t="s">
        <v>782</v>
      </c>
      <c r="B302" s="272" t="s">
        <v>783</v>
      </c>
      <c r="C302" s="221"/>
      <c r="D302" s="221"/>
      <c r="E302" s="339" t="e">
        <f t="shared" si="4"/>
        <v>#DIV/0!</v>
      </c>
    </row>
    <row r="303" spans="1:5">
      <c r="A303" s="268" t="s">
        <v>784</v>
      </c>
      <c r="B303" s="272" t="s">
        <v>785</v>
      </c>
      <c r="C303" s="221"/>
      <c r="D303" s="221"/>
      <c r="E303" s="339" t="e">
        <f t="shared" si="4"/>
        <v>#DIV/0!</v>
      </c>
    </row>
    <row r="304" spans="1:5">
      <c r="A304" s="268" t="s">
        <v>786</v>
      </c>
      <c r="B304" s="272" t="s">
        <v>787</v>
      </c>
      <c r="C304" s="221"/>
      <c r="D304" s="221"/>
      <c r="E304" s="339" t="e">
        <f t="shared" si="4"/>
        <v>#DIV/0!</v>
      </c>
    </row>
    <row r="305" spans="1:5">
      <c r="A305" s="268" t="s">
        <v>788</v>
      </c>
      <c r="B305" s="272" t="s">
        <v>789</v>
      </c>
      <c r="C305" s="221"/>
      <c r="D305" s="221"/>
      <c r="E305" s="339" t="e">
        <f t="shared" si="4"/>
        <v>#DIV/0!</v>
      </c>
    </row>
    <row r="306" spans="1:5">
      <c r="A306" s="268" t="s">
        <v>790</v>
      </c>
      <c r="B306" s="272" t="s">
        <v>791</v>
      </c>
      <c r="C306" s="221"/>
      <c r="D306" s="221"/>
      <c r="E306" s="339" t="e">
        <f t="shared" si="4"/>
        <v>#DIV/0!</v>
      </c>
    </row>
    <row r="307" spans="1:5">
      <c r="A307" s="268" t="s">
        <v>792</v>
      </c>
      <c r="B307" s="272" t="s">
        <v>793</v>
      </c>
      <c r="C307" s="221"/>
      <c r="D307" s="221"/>
      <c r="E307" s="339" t="e">
        <f t="shared" si="4"/>
        <v>#DIV/0!</v>
      </c>
    </row>
    <row r="308" spans="1:5">
      <c r="A308" s="268" t="s">
        <v>794</v>
      </c>
      <c r="B308" s="272" t="s">
        <v>795</v>
      </c>
      <c r="C308" s="221"/>
      <c r="D308" s="221"/>
      <c r="E308" s="339" t="e">
        <f t="shared" si="4"/>
        <v>#DIV/0!</v>
      </c>
    </row>
    <row r="309" spans="1:5">
      <c r="A309" s="268" t="s">
        <v>796</v>
      </c>
      <c r="B309" s="272" t="s">
        <v>797</v>
      </c>
      <c r="C309" s="221"/>
      <c r="D309" s="221"/>
      <c r="E309" s="339" t="e">
        <f t="shared" si="4"/>
        <v>#DIV/0!</v>
      </c>
    </row>
    <row r="310" spans="1:5" ht="22.5">
      <c r="A310" s="268" t="s">
        <v>798</v>
      </c>
      <c r="B310" s="272" t="s">
        <v>799</v>
      </c>
      <c r="C310" s="221"/>
      <c r="D310" s="221"/>
      <c r="E310" s="339" t="e">
        <f t="shared" si="4"/>
        <v>#DIV/0!</v>
      </c>
    </row>
    <row r="311" spans="1:5" ht="22.5">
      <c r="A311" s="268" t="s">
        <v>800</v>
      </c>
      <c r="B311" s="272" t="s">
        <v>801</v>
      </c>
      <c r="C311" s="221"/>
      <c r="D311" s="221"/>
      <c r="E311" s="339" t="e">
        <f t="shared" si="4"/>
        <v>#DIV/0!</v>
      </c>
    </row>
    <row r="312" spans="1:5">
      <c r="A312" s="268" t="s">
        <v>802</v>
      </c>
      <c r="B312" s="272" t="s">
        <v>803</v>
      </c>
      <c r="C312" s="221"/>
      <c r="D312" s="221"/>
      <c r="E312" s="339" t="e">
        <f t="shared" si="4"/>
        <v>#DIV/0!</v>
      </c>
    </row>
    <row r="313" spans="1:5">
      <c r="A313" s="268" t="s">
        <v>804</v>
      </c>
      <c r="B313" s="272" t="s">
        <v>805</v>
      </c>
      <c r="C313" s="221"/>
      <c r="D313" s="221"/>
      <c r="E313" s="339" t="e">
        <f t="shared" si="4"/>
        <v>#DIV/0!</v>
      </c>
    </row>
    <row r="314" spans="1:5" ht="18">
      <c r="A314" s="266">
        <v>7</v>
      </c>
      <c r="B314" s="270" t="s">
        <v>806</v>
      </c>
      <c r="C314" s="271">
        <f>SUM(C315:C342)</f>
        <v>0</v>
      </c>
      <c r="D314" s="271">
        <f>SUM(D315:D342)</f>
        <v>0</v>
      </c>
      <c r="E314" s="336" t="e">
        <f t="shared" si="4"/>
        <v>#DIV/0!</v>
      </c>
    </row>
    <row r="315" spans="1:5">
      <c r="A315" s="268" t="s">
        <v>807</v>
      </c>
      <c r="B315" s="272" t="s">
        <v>808</v>
      </c>
      <c r="C315" s="221"/>
      <c r="D315" s="221"/>
      <c r="E315" s="339" t="e">
        <f t="shared" si="4"/>
        <v>#DIV/0!</v>
      </c>
    </row>
    <row r="316" spans="1:5">
      <c r="A316" s="268" t="s">
        <v>809</v>
      </c>
      <c r="B316" s="272" t="s">
        <v>810</v>
      </c>
      <c r="C316" s="221"/>
      <c r="D316" s="221"/>
      <c r="E316" s="339" t="e">
        <f t="shared" si="4"/>
        <v>#DIV/0!</v>
      </c>
    </row>
    <row r="317" spans="1:5">
      <c r="A317" s="268" t="s">
        <v>811</v>
      </c>
      <c r="B317" s="272" t="s">
        <v>812</v>
      </c>
      <c r="C317" s="221"/>
      <c r="D317" s="221"/>
      <c r="E317" s="339" t="e">
        <f t="shared" si="4"/>
        <v>#DIV/0!</v>
      </c>
    </row>
    <row r="318" spans="1:5">
      <c r="A318" s="268" t="s">
        <v>813</v>
      </c>
      <c r="B318" s="272" t="s">
        <v>814</v>
      </c>
      <c r="C318" s="221"/>
      <c r="D318" s="221"/>
      <c r="E318" s="339" t="e">
        <f t="shared" si="4"/>
        <v>#DIV/0!</v>
      </c>
    </row>
    <row r="319" spans="1:5">
      <c r="A319" s="268" t="s">
        <v>815</v>
      </c>
      <c r="B319" s="272" t="s">
        <v>816</v>
      </c>
      <c r="C319" s="221"/>
      <c r="D319" s="221"/>
      <c r="E319" s="339" t="e">
        <f t="shared" si="4"/>
        <v>#DIV/0!</v>
      </c>
    </row>
    <row r="320" spans="1:5">
      <c r="A320" s="268" t="s">
        <v>817</v>
      </c>
      <c r="B320" s="272" t="s">
        <v>818</v>
      </c>
      <c r="C320" s="221"/>
      <c r="D320" s="221"/>
      <c r="E320" s="339" t="e">
        <f t="shared" si="4"/>
        <v>#DIV/0!</v>
      </c>
    </row>
    <row r="321" spans="1:5">
      <c r="A321" s="268" t="s">
        <v>819</v>
      </c>
      <c r="B321" s="272" t="s">
        <v>820</v>
      </c>
      <c r="C321" s="221"/>
      <c r="D321" s="221"/>
      <c r="E321" s="339" t="e">
        <f t="shared" si="4"/>
        <v>#DIV/0!</v>
      </c>
    </row>
    <row r="322" spans="1:5">
      <c r="A322" s="268" t="s">
        <v>821</v>
      </c>
      <c r="B322" s="275" t="s">
        <v>822</v>
      </c>
      <c r="C322" s="221"/>
      <c r="D322" s="221"/>
      <c r="E322" s="339" t="e">
        <f t="shared" si="4"/>
        <v>#DIV/0!</v>
      </c>
    </row>
    <row r="323" spans="1:5">
      <c r="A323" s="268" t="s">
        <v>823</v>
      </c>
      <c r="B323" s="275" t="s">
        <v>824</v>
      </c>
      <c r="C323" s="221"/>
      <c r="D323" s="221"/>
      <c r="E323" s="339" t="e">
        <f t="shared" si="4"/>
        <v>#DIV/0!</v>
      </c>
    </row>
    <row r="324" spans="1:5" ht="22.5">
      <c r="A324" s="268" t="s">
        <v>825</v>
      </c>
      <c r="B324" s="272" t="s">
        <v>1843</v>
      </c>
      <c r="C324" s="221"/>
      <c r="D324" s="221"/>
      <c r="E324" s="339" t="e">
        <f t="shared" si="4"/>
        <v>#DIV/0!</v>
      </c>
    </row>
    <row r="325" spans="1:5" ht="22.5">
      <c r="A325" s="268" t="s">
        <v>826</v>
      </c>
      <c r="B325" s="272" t="s">
        <v>1844</v>
      </c>
      <c r="C325" s="221"/>
      <c r="D325" s="221"/>
      <c r="E325" s="339" t="e">
        <f t="shared" si="4"/>
        <v>#DIV/0!</v>
      </c>
    </row>
    <row r="326" spans="1:5" ht="22.5">
      <c r="A326" s="268" t="s">
        <v>827</v>
      </c>
      <c r="B326" s="272" t="s">
        <v>828</v>
      </c>
      <c r="C326" s="221"/>
      <c r="D326" s="221"/>
      <c r="E326" s="339" t="e">
        <f t="shared" si="4"/>
        <v>#DIV/0!</v>
      </c>
    </row>
    <row r="327" spans="1:5" ht="22.5">
      <c r="A327" s="268" t="s">
        <v>829</v>
      </c>
      <c r="B327" s="272" t="s">
        <v>830</v>
      </c>
      <c r="C327" s="221"/>
      <c r="D327" s="221"/>
      <c r="E327" s="339" t="e">
        <f t="shared" si="4"/>
        <v>#DIV/0!</v>
      </c>
    </row>
    <row r="328" spans="1:5">
      <c r="A328" s="268" t="s">
        <v>831</v>
      </c>
      <c r="B328" s="275" t="s">
        <v>832</v>
      </c>
      <c r="C328" s="221"/>
      <c r="D328" s="221"/>
      <c r="E328" s="339" t="e">
        <f t="shared" si="4"/>
        <v>#DIV/0!</v>
      </c>
    </row>
    <row r="329" spans="1:5">
      <c r="A329" s="268" t="s">
        <v>833</v>
      </c>
      <c r="B329" s="275" t="s">
        <v>834</v>
      </c>
      <c r="C329" s="221"/>
      <c r="D329" s="221"/>
      <c r="E329" s="339" t="e">
        <f t="shared" ref="E329:E392" si="5">D329/C329*100</f>
        <v>#DIV/0!</v>
      </c>
    </row>
    <row r="330" spans="1:5">
      <c r="A330" s="268" t="s">
        <v>835</v>
      </c>
      <c r="B330" s="272" t="s">
        <v>836</v>
      </c>
      <c r="C330" s="221"/>
      <c r="D330" s="221"/>
      <c r="E330" s="339" t="e">
        <f t="shared" si="5"/>
        <v>#DIV/0!</v>
      </c>
    </row>
    <row r="331" spans="1:5">
      <c r="A331" s="268" t="s">
        <v>837</v>
      </c>
      <c r="B331" s="272" t="s">
        <v>838</v>
      </c>
      <c r="C331" s="221"/>
      <c r="D331" s="221"/>
      <c r="E331" s="339" t="e">
        <f t="shared" si="5"/>
        <v>#DIV/0!</v>
      </c>
    </row>
    <row r="332" spans="1:5">
      <c r="A332" s="268" t="s">
        <v>839</v>
      </c>
      <c r="B332" s="272" t="s">
        <v>840</v>
      </c>
      <c r="C332" s="221"/>
      <c r="D332" s="221"/>
      <c r="E332" s="339" t="e">
        <f t="shared" si="5"/>
        <v>#DIV/0!</v>
      </c>
    </row>
    <row r="333" spans="1:5">
      <c r="A333" s="268" t="s">
        <v>841</v>
      </c>
      <c r="B333" s="272" t="s">
        <v>842</v>
      </c>
      <c r="C333" s="221"/>
      <c r="D333" s="221"/>
      <c r="E333" s="339" t="e">
        <f t="shared" si="5"/>
        <v>#DIV/0!</v>
      </c>
    </row>
    <row r="334" spans="1:5">
      <c r="A334" s="268" t="s">
        <v>843</v>
      </c>
      <c r="B334" s="272" t="s">
        <v>844</v>
      </c>
      <c r="C334" s="221"/>
      <c r="D334" s="221"/>
      <c r="E334" s="339" t="e">
        <f t="shared" si="5"/>
        <v>#DIV/0!</v>
      </c>
    </row>
    <row r="335" spans="1:5" ht="22.5">
      <c r="A335" s="268" t="s">
        <v>845</v>
      </c>
      <c r="B335" s="272" t="s">
        <v>846</v>
      </c>
      <c r="C335" s="221"/>
      <c r="D335" s="221"/>
      <c r="E335" s="339" t="e">
        <f t="shared" si="5"/>
        <v>#DIV/0!</v>
      </c>
    </row>
    <row r="336" spans="1:5" ht="22.5">
      <c r="A336" s="268" t="s">
        <v>847</v>
      </c>
      <c r="B336" s="272" t="s">
        <v>848</v>
      </c>
      <c r="C336" s="221"/>
      <c r="D336" s="221"/>
      <c r="E336" s="339" t="e">
        <f t="shared" si="5"/>
        <v>#DIV/0!</v>
      </c>
    </row>
    <row r="337" spans="1:5">
      <c r="A337" s="268" t="s">
        <v>849</v>
      </c>
      <c r="B337" s="272" t="s">
        <v>850</v>
      </c>
      <c r="C337" s="221"/>
      <c r="D337" s="221"/>
      <c r="E337" s="339" t="e">
        <f t="shared" si="5"/>
        <v>#DIV/0!</v>
      </c>
    </row>
    <row r="338" spans="1:5">
      <c r="A338" s="268" t="s">
        <v>851</v>
      </c>
      <c r="B338" s="272" t="s">
        <v>852</v>
      </c>
      <c r="C338" s="221"/>
      <c r="D338" s="221"/>
      <c r="E338" s="339" t="e">
        <f t="shared" si="5"/>
        <v>#DIV/0!</v>
      </c>
    </row>
    <row r="339" spans="1:5" ht="22.5">
      <c r="A339" s="268" t="s">
        <v>853</v>
      </c>
      <c r="B339" s="272" t="s">
        <v>854</v>
      </c>
      <c r="C339" s="221"/>
      <c r="D339" s="221"/>
      <c r="E339" s="339" t="e">
        <f t="shared" si="5"/>
        <v>#DIV/0!</v>
      </c>
    </row>
    <row r="340" spans="1:5" ht="22.5">
      <c r="A340" s="268" t="s">
        <v>855</v>
      </c>
      <c r="B340" s="272" t="s">
        <v>856</v>
      </c>
      <c r="C340" s="221"/>
      <c r="D340" s="221"/>
      <c r="E340" s="339" t="e">
        <f t="shared" si="5"/>
        <v>#DIV/0!</v>
      </c>
    </row>
    <row r="341" spans="1:5">
      <c r="A341" s="268" t="s">
        <v>857</v>
      </c>
      <c r="B341" s="272" t="s">
        <v>858</v>
      </c>
      <c r="C341" s="221"/>
      <c r="D341" s="221"/>
      <c r="E341" s="339" t="e">
        <f t="shared" si="5"/>
        <v>#DIV/0!</v>
      </c>
    </row>
    <row r="342" spans="1:5">
      <c r="A342" s="268" t="s">
        <v>859</v>
      </c>
      <c r="B342" s="272" t="s">
        <v>860</v>
      </c>
      <c r="C342" s="221"/>
      <c r="D342" s="221"/>
      <c r="E342" s="339" t="e">
        <f t="shared" si="5"/>
        <v>#DIV/0!</v>
      </c>
    </row>
    <row r="343" spans="1:5" ht="18">
      <c r="A343" s="266">
        <v>8</v>
      </c>
      <c r="B343" s="270" t="s">
        <v>861</v>
      </c>
      <c r="C343" s="271">
        <f>SUM(C344:C427)</f>
        <v>0</v>
      </c>
      <c r="D343" s="271">
        <f>SUM(D344:D427)</f>
        <v>0</v>
      </c>
      <c r="E343" s="336" t="e">
        <f t="shared" si="5"/>
        <v>#DIV/0!</v>
      </c>
    </row>
    <row r="344" spans="1:5" ht="22.5">
      <c r="A344" s="268" t="s">
        <v>862</v>
      </c>
      <c r="B344" s="275" t="s">
        <v>863</v>
      </c>
      <c r="C344" s="221"/>
      <c r="D344" s="221"/>
      <c r="E344" s="339" t="e">
        <f t="shared" si="5"/>
        <v>#DIV/0!</v>
      </c>
    </row>
    <row r="345" spans="1:5" ht="22.5">
      <c r="A345" s="268" t="s">
        <v>864</v>
      </c>
      <c r="B345" s="275" t="s">
        <v>865</v>
      </c>
      <c r="C345" s="221"/>
      <c r="D345" s="221"/>
      <c r="E345" s="339" t="e">
        <f t="shared" si="5"/>
        <v>#DIV/0!</v>
      </c>
    </row>
    <row r="346" spans="1:5">
      <c r="A346" s="268" t="s">
        <v>866</v>
      </c>
      <c r="B346" s="272" t="s">
        <v>867</v>
      </c>
      <c r="C346" s="221"/>
      <c r="D346" s="221"/>
      <c r="E346" s="339" t="e">
        <f t="shared" si="5"/>
        <v>#DIV/0!</v>
      </c>
    </row>
    <row r="347" spans="1:5">
      <c r="A347" s="268" t="s">
        <v>868</v>
      </c>
      <c r="B347" s="272" t="s">
        <v>869</v>
      </c>
      <c r="C347" s="221"/>
      <c r="D347" s="221"/>
      <c r="E347" s="339" t="e">
        <f t="shared" si="5"/>
        <v>#DIV/0!</v>
      </c>
    </row>
    <row r="348" spans="1:5">
      <c r="A348" s="273" t="s">
        <v>870</v>
      </c>
      <c r="B348" s="275" t="s">
        <v>871</v>
      </c>
      <c r="C348" s="221"/>
      <c r="D348" s="221"/>
      <c r="E348" s="339" t="e">
        <f t="shared" si="5"/>
        <v>#DIV/0!</v>
      </c>
    </row>
    <row r="349" spans="1:5">
      <c r="A349" s="273" t="s">
        <v>872</v>
      </c>
      <c r="B349" s="275" t="s">
        <v>873</v>
      </c>
      <c r="C349" s="221"/>
      <c r="D349" s="221"/>
      <c r="E349" s="339" t="e">
        <f t="shared" si="5"/>
        <v>#DIV/0!</v>
      </c>
    </row>
    <row r="350" spans="1:5">
      <c r="A350" s="273" t="s">
        <v>874</v>
      </c>
      <c r="B350" s="275" t="s">
        <v>875</v>
      </c>
      <c r="C350" s="221"/>
      <c r="D350" s="221"/>
      <c r="E350" s="339" t="e">
        <f t="shared" si="5"/>
        <v>#DIV/0!</v>
      </c>
    </row>
    <row r="351" spans="1:5">
      <c r="A351" s="273" t="s">
        <v>876</v>
      </c>
      <c r="B351" s="275" t="s">
        <v>877</v>
      </c>
      <c r="C351" s="221"/>
      <c r="D351" s="221"/>
      <c r="E351" s="339" t="e">
        <f t="shared" si="5"/>
        <v>#DIV/0!</v>
      </c>
    </row>
    <row r="352" spans="1:5">
      <c r="A352" s="273" t="s">
        <v>878</v>
      </c>
      <c r="B352" s="275" t="s">
        <v>879</v>
      </c>
      <c r="C352" s="221"/>
      <c r="D352" s="221"/>
      <c r="E352" s="339" t="e">
        <f t="shared" si="5"/>
        <v>#DIV/0!</v>
      </c>
    </row>
    <row r="353" spans="1:5">
      <c r="A353" s="268" t="s">
        <v>880</v>
      </c>
      <c r="B353" s="272" t="s">
        <v>881</v>
      </c>
      <c r="C353" s="221"/>
      <c r="D353" s="221"/>
      <c r="E353" s="339" t="e">
        <f t="shared" si="5"/>
        <v>#DIV/0!</v>
      </c>
    </row>
    <row r="354" spans="1:5">
      <c r="A354" s="268" t="s">
        <v>882</v>
      </c>
      <c r="B354" s="272" t="s">
        <v>883</v>
      </c>
      <c r="C354" s="221"/>
      <c r="D354" s="221"/>
      <c r="E354" s="339" t="e">
        <f t="shared" si="5"/>
        <v>#DIV/0!</v>
      </c>
    </row>
    <row r="355" spans="1:5">
      <c r="A355" s="268" t="s">
        <v>884</v>
      </c>
      <c r="B355" s="272" t="s">
        <v>885</v>
      </c>
      <c r="C355" s="221"/>
      <c r="D355" s="221"/>
      <c r="E355" s="339" t="e">
        <f t="shared" si="5"/>
        <v>#DIV/0!</v>
      </c>
    </row>
    <row r="356" spans="1:5">
      <c r="A356" s="268" t="s">
        <v>886</v>
      </c>
      <c r="B356" s="272" t="s">
        <v>887</v>
      </c>
      <c r="C356" s="221"/>
      <c r="D356" s="221"/>
      <c r="E356" s="339" t="e">
        <f t="shared" si="5"/>
        <v>#DIV/0!</v>
      </c>
    </row>
    <row r="357" spans="1:5">
      <c r="A357" s="268" t="s">
        <v>888</v>
      </c>
      <c r="B357" s="272" t="s">
        <v>889</v>
      </c>
      <c r="C357" s="221"/>
      <c r="D357" s="221"/>
      <c r="E357" s="339" t="e">
        <f t="shared" si="5"/>
        <v>#DIV/0!</v>
      </c>
    </row>
    <row r="358" spans="1:5">
      <c r="A358" s="268" t="s">
        <v>890</v>
      </c>
      <c r="B358" s="272" t="s">
        <v>891</v>
      </c>
      <c r="C358" s="221"/>
      <c r="D358" s="221"/>
      <c r="E358" s="339" t="e">
        <f t="shared" si="5"/>
        <v>#DIV/0!</v>
      </c>
    </row>
    <row r="359" spans="1:5">
      <c r="A359" s="268" t="s">
        <v>892</v>
      </c>
      <c r="B359" s="272" t="s">
        <v>893</v>
      </c>
      <c r="C359" s="221"/>
      <c r="D359" s="221"/>
      <c r="E359" s="339" t="e">
        <f t="shared" si="5"/>
        <v>#DIV/0!</v>
      </c>
    </row>
    <row r="360" spans="1:5">
      <c r="A360" s="268" t="s">
        <v>894</v>
      </c>
      <c r="B360" s="272" t="s">
        <v>893</v>
      </c>
      <c r="C360" s="221"/>
      <c r="D360" s="221"/>
      <c r="E360" s="339" t="e">
        <f t="shared" si="5"/>
        <v>#DIV/0!</v>
      </c>
    </row>
    <row r="361" spans="1:5">
      <c r="A361" s="268" t="s">
        <v>895</v>
      </c>
      <c r="B361" s="272" t="s">
        <v>896</v>
      </c>
      <c r="C361" s="221"/>
      <c r="D361" s="221"/>
      <c r="E361" s="339" t="e">
        <f t="shared" si="5"/>
        <v>#DIV/0!</v>
      </c>
    </row>
    <row r="362" spans="1:5">
      <c r="A362" s="268" t="s">
        <v>897</v>
      </c>
      <c r="B362" s="272" t="s">
        <v>898</v>
      </c>
      <c r="C362" s="221"/>
      <c r="D362" s="221"/>
      <c r="E362" s="339" t="e">
        <f t="shared" si="5"/>
        <v>#DIV/0!</v>
      </c>
    </row>
    <row r="363" spans="1:5">
      <c r="A363" s="268" t="s">
        <v>899</v>
      </c>
      <c r="B363" s="272" t="s">
        <v>900</v>
      </c>
      <c r="C363" s="221"/>
      <c r="D363" s="221"/>
      <c r="E363" s="339" t="e">
        <f t="shared" si="5"/>
        <v>#DIV/0!</v>
      </c>
    </row>
    <row r="364" spans="1:5" ht="22.5">
      <c r="A364" s="268" t="s">
        <v>901</v>
      </c>
      <c r="B364" s="272" t="s">
        <v>902</v>
      </c>
      <c r="C364" s="221"/>
      <c r="D364" s="221"/>
      <c r="E364" s="339" t="e">
        <f t="shared" si="5"/>
        <v>#DIV/0!</v>
      </c>
    </row>
    <row r="365" spans="1:5" ht="22.5">
      <c r="A365" s="268" t="s">
        <v>903</v>
      </c>
      <c r="B365" s="272" t="s">
        <v>904</v>
      </c>
      <c r="C365" s="221"/>
      <c r="D365" s="221"/>
      <c r="E365" s="339" t="e">
        <f t="shared" si="5"/>
        <v>#DIV/0!</v>
      </c>
    </row>
    <row r="366" spans="1:5" ht="22.5">
      <c r="A366" s="268" t="s">
        <v>905</v>
      </c>
      <c r="B366" s="272" t="s">
        <v>906</v>
      </c>
      <c r="C366" s="221"/>
      <c r="D366" s="221"/>
      <c r="E366" s="339" t="e">
        <f t="shared" si="5"/>
        <v>#DIV/0!</v>
      </c>
    </row>
    <row r="367" spans="1:5">
      <c r="A367" s="268" t="s">
        <v>907</v>
      </c>
      <c r="B367" s="272" t="s">
        <v>908</v>
      </c>
      <c r="C367" s="221"/>
      <c r="D367" s="221"/>
      <c r="E367" s="339" t="e">
        <f t="shared" si="5"/>
        <v>#DIV/0!</v>
      </c>
    </row>
    <row r="368" spans="1:5">
      <c r="A368" s="268" t="s">
        <v>909</v>
      </c>
      <c r="B368" s="272" t="s">
        <v>910</v>
      </c>
      <c r="C368" s="221"/>
      <c r="D368" s="221"/>
      <c r="E368" s="339" t="e">
        <f t="shared" si="5"/>
        <v>#DIV/0!</v>
      </c>
    </row>
    <row r="369" spans="1:5">
      <c r="A369" s="268" t="s">
        <v>911</v>
      </c>
      <c r="B369" s="272" t="s">
        <v>912</v>
      </c>
      <c r="C369" s="221"/>
      <c r="D369" s="221"/>
      <c r="E369" s="339" t="e">
        <f t="shared" si="5"/>
        <v>#DIV/0!</v>
      </c>
    </row>
    <row r="370" spans="1:5">
      <c r="A370" s="268" t="s">
        <v>913</v>
      </c>
      <c r="B370" s="272" t="s">
        <v>914</v>
      </c>
      <c r="C370" s="221"/>
      <c r="D370" s="221"/>
      <c r="E370" s="339" t="e">
        <f t="shared" si="5"/>
        <v>#DIV/0!</v>
      </c>
    </row>
    <row r="371" spans="1:5">
      <c r="A371" s="268" t="s">
        <v>915</v>
      </c>
      <c r="B371" s="275" t="s">
        <v>916</v>
      </c>
      <c r="C371" s="221"/>
      <c r="D371" s="221"/>
      <c r="E371" s="339" t="e">
        <f t="shared" si="5"/>
        <v>#DIV/0!</v>
      </c>
    </row>
    <row r="372" spans="1:5">
      <c r="A372" s="268" t="s">
        <v>917</v>
      </c>
      <c r="B372" s="275" t="s">
        <v>918</v>
      </c>
      <c r="C372" s="221"/>
      <c r="D372" s="221"/>
      <c r="E372" s="339" t="e">
        <f t="shared" si="5"/>
        <v>#DIV/0!</v>
      </c>
    </row>
    <row r="373" spans="1:5">
      <c r="A373" s="268" t="s">
        <v>919</v>
      </c>
      <c r="B373" s="272" t="s">
        <v>920</v>
      </c>
      <c r="C373" s="221"/>
      <c r="D373" s="221"/>
      <c r="E373" s="339" t="e">
        <f t="shared" si="5"/>
        <v>#DIV/0!</v>
      </c>
    </row>
    <row r="374" spans="1:5">
      <c r="A374" s="268" t="s">
        <v>921</v>
      </c>
      <c r="B374" s="275" t="s">
        <v>922</v>
      </c>
      <c r="C374" s="221"/>
      <c r="D374" s="221"/>
      <c r="E374" s="339" t="e">
        <f t="shared" si="5"/>
        <v>#DIV/0!</v>
      </c>
    </row>
    <row r="375" spans="1:5">
      <c r="A375" s="268" t="s">
        <v>923</v>
      </c>
      <c r="B375" s="275" t="s">
        <v>924</v>
      </c>
      <c r="C375" s="221"/>
      <c r="D375" s="221"/>
      <c r="E375" s="339" t="e">
        <f t="shared" si="5"/>
        <v>#DIV/0!</v>
      </c>
    </row>
    <row r="376" spans="1:5">
      <c r="A376" s="268" t="s">
        <v>925</v>
      </c>
      <c r="B376" s="272" t="s">
        <v>926</v>
      </c>
      <c r="C376" s="221"/>
      <c r="D376" s="221"/>
      <c r="E376" s="339" t="e">
        <f t="shared" si="5"/>
        <v>#DIV/0!</v>
      </c>
    </row>
    <row r="377" spans="1:5">
      <c r="A377" s="268" t="s">
        <v>927</v>
      </c>
      <c r="B377" s="272" t="s">
        <v>928</v>
      </c>
      <c r="C377" s="221"/>
      <c r="D377" s="221"/>
      <c r="E377" s="339" t="e">
        <f t="shared" si="5"/>
        <v>#DIV/0!</v>
      </c>
    </row>
    <row r="378" spans="1:5">
      <c r="A378" s="268" t="s">
        <v>929</v>
      </c>
      <c r="B378" s="272" t="s">
        <v>930</v>
      </c>
      <c r="C378" s="221"/>
      <c r="D378" s="221"/>
      <c r="E378" s="339" t="e">
        <f t="shared" si="5"/>
        <v>#DIV/0!</v>
      </c>
    </row>
    <row r="379" spans="1:5">
      <c r="A379" s="268" t="s">
        <v>931</v>
      </c>
      <c r="B379" s="275" t="s">
        <v>932</v>
      </c>
      <c r="C379" s="221"/>
      <c r="D379" s="221"/>
      <c r="E379" s="339" t="e">
        <f t="shared" si="5"/>
        <v>#DIV/0!</v>
      </c>
    </row>
    <row r="380" spans="1:5">
      <c r="A380" s="268" t="s">
        <v>933</v>
      </c>
      <c r="B380" s="275" t="s">
        <v>934</v>
      </c>
      <c r="C380" s="221"/>
      <c r="D380" s="221"/>
      <c r="E380" s="339" t="e">
        <f t="shared" si="5"/>
        <v>#DIV/0!</v>
      </c>
    </row>
    <row r="381" spans="1:5">
      <c r="A381" s="268" t="s">
        <v>935</v>
      </c>
      <c r="B381" s="275" t="s">
        <v>936</v>
      </c>
      <c r="C381" s="221"/>
      <c r="D381" s="221"/>
      <c r="E381" s="339" t="e">
        <f t="shared" si="5"/>
        <v>#DIV/0!</v>
      </c>
    </row>
    <row r="382" spans="1:5">
      <c r="A382" s="268" t="s">
        <v>937</v>
      </c>
      <c r="B382" s="272" t="s">
        <v>938</v>
      </c>
      <c r="C382" s="221"/>
      <c r="D382" s="221"/>
      <c r="E382" s="339" t="e">
        <f t="shared" si="5"/>
        <v>#DIV/0!</v>
      </c>
    </row>
    <row r="383" spans="1:5">
      <c r="A383" s="268" t="s">
        <v>939</v>
      </c>
      <c r="B383" s="272" t="s">
        <v>940</v>
      </c>
      <c r="C383" s="221"/>
      <c r="D383" s="221"/>
      <c r="E383" s="339" t="e">
        <f t="shared" si="5"/>
        <v>#DIV/0!</v>
      </c>
    </row>
    <row r="384" spans="1:5">
      <c r="A384" s="268" t="s">
        <v>941</v>
      </c>
      <c r="B384" s="272" t="s">
        <v>942</v>
      </c>
      <c r="C384" s="221"/>
      <c r="D384" s="221"/>
      <c r="E384" s="339" t="e">
        <f t="shared" si="5"/>
        <v>#DIV/0!</v>
      </c>
    </row>
    <row r="385" spans="1:5">
      <c r="A385" s="268" t="s">
        <v>943</v>
      </c>
      <c r="B385" s="272" t="s">
        <v>944</v>
      </c>
      <c r="C385" s="221"/>
      <c r="D385" s="221"/>
      <c r="E385" s="339" t="e">
        <f t="shared" si="5"/>
        <v>#DIV/0!</v>
      </c>
    </row>
    <row r="386" spans="1:5">
      <c r="A386" s="268" t="s">
        <v>945</v>
      </c>
      <c r="B386" s="272" t="s">
        <v>946</v>
      </c>
      <c r="C386" s="221"/>
      <c r="D386" s="221"/>
      <c r="E386" s="339" t="e">
        <f t="shared" si="5"/>
        <v>#DIV/0!</v>
      </c>
    </row>
    <row r="387" spans="1:5">
      <c r="A387" s="268" t="s">
        <v>947</v>
      </c>
      <c r="B387" s="272" t="s">
        <v>948</v>
      </c>
      <c r="C387" s="221"/>
      <c r="D387" s="221"/>
      <c r="E387" s="339" t="e">
        <f t="shared" si="5"/>
        <v>#DIV/0!</v>
      </c>
    </row>
    <row r="388" spans="1:5">
      <c r="A388" s="268" t="s">
        <v>949</v>
      </c>
      <c r="B388" s="272" t="s">
        <v>950</v>
      </c>
      <c r="C388" s="221"/>
      <c r="D388" s="221"/>
      <c r="E388" s="339" t="e">
        <f t="shared" si="5"/>
        <v>#DIV/0!</v>
      </c>
    </row>
    <row r="389" spans="1:5">
      <c r="A389" s="268" t="s">
        <v>951</v>
      </c>
      <c r="B389" s="272" t="s">
        <v>952</v>
      </c>
      <c r="C389" s="221"/>
      <c r="D389" s="221"/>
      <c r="E389" s="339" t="e">
        <f t="shared" si="5"/>
        <v>#DIV/0!</v>
      </c>
    </row>
    <row r="390" spans="1:5">
      <c r="A390" s="268" t="s">
        <v>953</v>
      </c>
      <c r="B390" s="272" t="s">
        <v>954</v>
      </c>
      <c r="C390" s="221"/>
      <c r="D390" s="221"/>
      <c r="E390" s="339" t="e">
        <f t="shared" si="5"/>
        <v>#DIV/0!</v>
      </c>
    </row>
    <row r="391" spans="1:5">
      <c r="A391" s="268" t="s">
        <v>955</v>
      </c>
      <c r="B391" s="272" t="s">
        <v>956</v>
      </c>
      <c r="C391" s="221"/>
      <c r="D391" s="221"/>
      <c r="E391" s="339" t="e">
        <f t="shared" si="5"/>
        <v>#DIV/0!</v>
      </c>
    </row>
    <row r="392" spans="1:5">
      <c r="A392" s="268" t="s">
        <v>957</v>
      </c>
      <c r="B392" s="272" t="s">
        <v>958</v>
      </c>
      <c r="C392" s="221"/>
      <c r="D392" s="221"/>
      <c r="E392" s="339" t="e">
        <f t="shared" si="5"/>
        <v>#DIV/0!</v>
      </c>
    </row>
    <row r="393" spans="1:5">
      <c r="A393" s="268" t="s">
        <v>959</v>
      </c>
      <c r="B393" s="272" t="s">
        <v>960</v>
      </c>
      <c r="C393" s="221"/>
      <c r="D393" s="221"/>
      <c r="E393" s="339" t="e">
        <f t="shared" ref="E393:E456" si="6">D393/C393*100</f>
        <v>#DIV/0!</v>
      </c>
    </row>
    <row r="394" spans="1:5">
      <c r="A394" s="268" t="s">
        <v>961</v>
      </c>
      <c r="B394" s="275" t="s">
        <v>962</v>
      </c>
      <c r="C394" s="221"/>
      <c r="D394" s="221"/>
      <c r="E394" s="339" t="e">
        <f t="shared" si="6"/>
        <v>#DIV/0!</v>
      </c>
    </row>
    <row r="395" spans="1:5">
      <c r="A395" s="268" t="s">
        <v>963</v>
      </c>
      <c r="B395" s="275" t="s">
        <v>964</v>
      </c>
      <c r="C395" s="221"/>
      <c r="D395" s="221"/>
      <c r="E395" s="339" t="e">
        <f t="shared" si="6"/>
        <v>#DIV/0!</v>
      </c>
    </row>
    <row r="396" spans="1:5">
      <c r="A396" s="268" t="s">
        <v>965</v>
      </c>
      <c r="B396" s="275" t="s">
        <v>966</v>
      </c>
      <c r="C396" s="221"/>
      <c r="D396" s="221"/>
      <c r="E396" s="339" t="e">
        <f t="shared" si="6"/>
        <v>#DIV/0!</v>
      </c>
    </row>
    <row r="397" spans="1:5">
      <c r="A397" s="268" t="s">
        <v>967</v>
      </c>
      <c r="B397" s="275" t="s">
        <v>968</v>
      </c>
      <c r="C397" s="221"/>
      <c r="D397" s="221"/>
      <c r="E397" s="339" t="e">
        <f t="shared" si="6"/>
        <v>#DIV/0!</v>
      </c>
    </row>
    <row r="398" spans="1:5">
      <c r="A398" s="268" t="s">
        <v>969</v>
      </c>
      <c r="B398" s="272" t="s">
        <v>970</v>
      </c>
      <c r="C398" s="221"/>
      <c r="D398" s="221"/>
      <c r="E398" s="339" t="e">
        <f t="shared" si="6"/>
        <v>#DIV/0!</v>
      </c>
    </row>
    <row r="399" spans="1:5">
      <c r="A399" s="268" t="s">
        <v>971</v>
      </c>
      <c r="B399" s="272" t="s">
        <v>972</v>
      </c>
      <c r="C399" s="221"/>
      <c r="D399" s="221"/>
      <c r="E399" s="339" t="e">
        <f t="shared" si="6"/>
        <v>#DIV/0!</v>
      </c>
    </row>
    <row r="400" spans="1:5">
      <c r="A400" s="268" t="s">
        <v>973</v>
      </c>
      <c r="B400" s="272" t="s">
        <v>974</v>
      </c>
      <c r="C400" s="221"/>
      <c r="D400" s="221"/>
      <c r="E400" s="339" t="e">
        <f t="shared" si="6"/>
        <v>#DIV/0!</v>
      </c>
    </row>
    <row r="401" spans="1:5">
      <c r="A401" s="268" t="s">
        <v>975</v>
      </c>
      <c r="B401" s="272" t="s">
        <v>976</v>
      </c>
      <c r="C401" s="221"/>
      <c r="D401" s="221"/>
      <c r="E401" s="339" t="e">
        <f t="shared" si="6"/>
        <v>#DIV/0!</v>
      </c>
    </row>
    <row r="402" spans="1:5">
      <c r="A402" s="268" t="s">
        <v>977</v>
      </c>
      <c r="B402" s="272" t="s">
        <v>978</v>
      </c>
      <c r="C402" s="221"/>
      <c r="D402" s="221"/>
      <c r="E402" s="339" t="e">
        <f t="shared" si="6"/>
        <v>#DIV/0!</v>
      </c>
    </row>
    <row r="403" spans="1:5">
      <c r="A403" s="268" t="s">
        <v>979</v>
      </c>
      <c r="B403" s="272" t="s">
        <v>980</v>
      </c>
      <c r="C403" s="221"/>
      <c r="D403" s="221"/>
      <c r="E403" s="339" t="e">
        <f t="shared" si="6"/>
        <v>#DIV/0!</v>
      </c>
    </row>
    <row r="404" spans="1:5">
      <c r="A404" s="268" t="s">
        <v>981</v>
      </c>
      <c r="B404" s="272" t="s">
        <v>982</v>
      </c>
      <c r="C404" s="221"/>
      <c r="D404" s="221"/>
      <c r="E404" s="339" t="e">
        <f t="shared" si="6"/>
        <v>#DIV/0!</v>
      </c>
    </row>
    <row r="405" spans="1:5">
      <c r="A405" s="268" t="s">
        <v>983</v>
      </c>
      <c r="B405" s="272" t="s">
        <v>984</v>
      </c>
      <c r="C405" s="221"/>
      <c r="D405" s="221"/>
      <c r="E405" s="339" t="e">
        <f t="shared" si="6"/>
        <v>#DIV/0!</v>
      </c>
    </row>
    <row r="406" spans="1:5">
      <c r="A406" s="268" t="s">
        <v>985</v>
      </c>
      <c r="B406" s="272" t="s">
        <v>986</v>
      </c>
      <c r="C406" s="221"/>
      <c r="D406" s="221"/>
      <c r="E406" s="339" t="e">
        <f t="shared" si="6"/>
        <v>#DIV/0!</v>
      </c>
    </row>
    <row r="407" spans="1:5">
      <c r="A407" s="268" t="s">
        <v>987</v>
      </c>
      <c r="B407" s="272" t="s">
        <v>988</v>
      </c>
      <c r="C407" s="221"/>
      <c r="D407" s="221"/>
      <c r="E407" s="339" t="e">
        <f t="shared" si="6"/>
        <v>#DIV/0!</v>
      </c>
    </row>
    <row r="408" spans="1:5">
      <c r="A408" s="268" t="s">
        <v>989</v>
      </c>
      <c r="B408" s="272" t="s">
        <v>990</v>
      </c>
      <c r="C408" s="221"/>
      <c r="D408" s="221"/>
      <c r="E408" s="339" t="e">
        <f t="shared" si="6"/>
        <v>#DIV/0!</v>
      </c>
    </row>
    <row r="409" spans="1:5">
      <c r="A409" s="268" t="s">
        <v>991</v>
      </c>
      <c r="B409" s="272" t="s">
        <v>992</v>
      </c>
      <c r="C409" s="221"/>
      <c r="D409" s="221"/>
      <c r="E409" s="339" t="e">
        <f t="shared" si="6"/>
        <v>#DIV/0!</v>
      </c>
    </row>
    <row r="410" spans="1:5">
      <c r="A410" s="268" t="s">
        <v>993</v>
      </c>
      <c r="B410" s="272" t="s">
        <v>994</v>
      </c>
      <c r="C410" s="221"/>
      <c r="D410" s="221"/>
      <c r="E410" s="339" t="e">
        <f t="shared" si="6"/>
        <v>#DIV/0!</v>
      </c>
    </row>
    <row r="411" spans="1:5">
      <c r="A411" s="268" t="s">
        <v>995</v>
      </c>
      <c r="B411" s="269" t="s">
        <v>996</v>
      </c>
      <c r="C411" s="221"/>
      <c r="D411" s="221"/>
      <c r="E411" s="339" t="e">
        <f t="shared" si="6"/>
        <v>#DIV/0!</v>
      </c>
    </row>
    <row r="412" spans="1:5">
      <c r="A412" s="268" t="s">
        <v>997</v>
      </c>
      <c r="B412" s="269" t="s">
        <v>998</v>
      </c>
      <c r="C412" s="221"/>
      <c r="D412" s="221"/>
      <c r="E412" s="339" t="e">
        <f t="shared" si="6"/>
        <v>#DIV/0!</v>
      </c>
    </row>
    <row r="413" spans="1:5">
      <c r="A413" s="268" t="s">
        <v>999</v>
      </c>
      <c r="B413" s="269" t="s">
        <v>1000</v>
      </c>
      <c r="C413" s="221"/>
      <c r="D413" s="221"/>
      <c r="E413" s="339" t="e">
        <f t="shared" si="6"/>
        <v>#DIV/0!</v>
      </c>
    </row>
    <row r="414" spans="1:5">
      <c r="A414" s="268" t="s">
        <v>1001</v>
      </c>
      <c r="B414" s="269" t="s">
        <v>1002</v>
      </c>
      <c r="C414" s="221"/>
      <c r="D414" s="221"/>
      <c r="E414" s="339" t="e">
        <f t="shared" si="6"/>
        <v>#DIV/0!</v>
      </c>
    </row>
    <row r="415" spans="1:5">
      <c r="A415" s="268" t="s">
        <v>1003</v>
      </c>
      <c r="B415" s="269" t="s">
        <v>1004</v>
      </c>
      <c r="C415" s="221"/>
      <c r="D415" s="221"/>
      <c r="E415" s="339" t="e">
        <f t="shared" si="6"/>
        <v>#DIV/0!</v>
      </c>
    </row>
    <row r="416" spans="1:5">
      <c r="A416" s="268" t="s">
        <v>1005</v>
      </c>
      <c r="B416" s="269" t="s">
        <v>1006</v>
      </c>
      <c r="C416" s="221"/>
      <c r="D416" s="221"/>
      <c r="E416" s="339" t="e">
        <f t="shared" si="6"/>
        <v>#DIV/0!</v>
      </c>
    </row>
    <row r="417" spans="1:5">
      <c r="A417" s="268" t="s">
        <v>1007</v>
      </c>
      <c r="B417" s="276" t="s">
        <v>1008</v>
      </c>
      <c r="C417" s="221"/>
      <c r="D417" s="221"/>
      <c r="E417" s="339" t="e">
        <f t="shared" si="6"/>
        <v>#DIV/0!</v>
      </c>
    </row>
    <row r="418" spans="1:5">
      <c r="A418" s="268" t="s">
        <v>1009</v>
      </c>
      <c r="B418" s="269" t="s">
        <v>1010</v>
      </c>
      <c r="C418" s="221"/>
      <c r="D418" s="221"/>
      <c r="E418" s="339" t="e">
        <f t="shared" si="6"/>
        <v>#DIV/0!</v>
      </c>
    </row>
    <row r="419" spans="1:5">
      <c r="A419" s="268" t="s">
        <v>1011</v>
      </c>
      <c r="B419" s="269" t="s">
        <v>1012</v>
      </c>
      <c r="C419" s="221"/>
      <c r="D419" s="221"/>
      <c r="E419" s="339" t="e">
        <f t="shared" si="6"/>
        <v>#DIV/0!</v>
      </c>
    </row>
    <row r="420" spans="1:5">
      <c r="A420" s="268" t="s">
        <v>1013</v>
      </c>
      <c r="B420" s="269" t="s">
        <v>1014</v>
      </c>
      <c r="C420" s="221"/>
      <c r="D420" s="221"/>
      <c r="E420" s="339" t="e">
        <f t="shared" si="6"/>
        <v>#DIV/0!</v>
      </c>
    </row>
    <row r="421" spans="1:5">
      <c r="A421" s="268" t="s">
        <v>1015</v>
      </c>
      <c r="B421" s="269" t="s">
        <v>1016</v>
      </c>
      <c r="C421" s="221"/>
      <c r="D421" s="221"/>
      <c r="E421" s="339" t="e">
        <f t="shared" si="6"/>
        <v>#DIV/0!</v>
      </c>
    </row>
    <row r="422" spans="1:5">
      <c r="A422" s="268" t="s">
        <v>1017</v>
      </c>
      <c r="B422" s="269" t="s">
        <v>1018</v>
      </c>
      <c r="C422" s="221"/>
      <c r="D422" s="221"/>
      <c r="E422" s="339" t="e">
        <f t="shared" si="6"/>
        <v>#DIV/0!</v>
      </c>
    </row>
    <row r="423" spans="1:5">
      <c r="A423" s="268" t="s">
        <v>1019</v>
      </c>
      <c r="B423" s="269" t="s">
        <v>1020</v>
      </c>
      <c r="C423" s="221"/>
      <c r="D423" s="221"/>
      <c r="E423" s="339" t="e">
        <f t="shared" si="6"/>
        <v>#DIV/0!</v>
      </c>
    </row>
    <row r="424" spans="1:5">
      <c r="A424" s="268" t="s">
        <v>1021</v>
      </c>
      <c r="B424" s="269" t="s">
        <v>1022</v>
      </c>
      <c r="C424" s="221"/>
      <c r="D424" s="221"/>
      <c r="E424" s="339" t="e">
        <f t="shared" si="6"/>
        <v>#DIV/0!</v>
      </c>
    </row>
    <row r="425" spans="1:5">
      <c r="A425" s="268" t="s">
        <v>1023</v>
      </c>
      <c r="B425" s="269" t="s">
        <v>1024</v>
      </c>
      <c r="C425" s="221"/>
      <c r="D425" s="221"/>
      <c r="E425" s="339" t="e">
        <f t="shared" si="6"/>
        <v>#DIV/0!</v>
      </c>
    </row>
    <row r="426" spans="1:5">
      <c r="A426" s="268" t="s">
        <v>1025</v>
      </c>
      <c r="B426" s="269" t="s">
        <v>1026</v>
      </c>
      <c r="C426" s="221"/>
      <c r="D426" s="221"/>
      <c r="E426" s="339" t="e">
        <f t="shared" si="6"/>
        <v>#DIV/0!</v>
      </c>
    </row>
    <row r="427" spans="1:5">
      <c r="A427" s="268" t="s">
        <v>1027</v>
      </c>
      <c r="B427" s="269" t="s">
        <v>1028</v>
      </c>
      <c r="C427" s="221"/>
      <c r="D427" s="221"/>
      <c r="E427" s="339" t="e">
        <f t="shared" si="6"/>
        <v>#DIV/0!</v>
      </c>
    </row>
    <row r="428" spans="1:5" ht="18">
      <c r="A428" s="266">
        <v>9</v>
      </c>
      <c r="B428" s="270" t="s">
        <v>1029</v>
      </c>
      <c r="C428" s="271">
        <f>SUM(C429:C462)</f>
        <v>0</v>
      </c>
      <c r="D428" s="271">
        <f>SUM(D429:D462)</f>
        <v>0</v>
      </c>
      <c r="E428" s="336" t="e">
        <f t="shared" si="6"/>
        <v>#DIV/0!</v>
      </c>
    </row>
    <row r="429" spans="1:5">
      <c r="A429" s="268" t="s">
        <v>1030</v>
      </c>
      <c r="B429" s="276" t="s">
        <v>1031</v>
      </c>
      <c r="C429" s="221"/>
      <c r="D429" s="221"/>
      <c r="E429" s="339" t="e">
        <f t="shared" si="6"/>
        <v>#DIV/0!</v>
      </c>
    </row>
    <row r="430" spans="1:5">
      <c r="A430" s="268" t="s">
        <v>1032</v>
      </c>
      <c r="B430" s="276" t="s">
        <v>1033</v>
      </c>
      <c r="C430" s="221"/>
      <c r="D430" s="221"/>
      <c r="E430" s="339" t="e">
        <f t="shared" si="6"/>
        <v>#DIV/0!</v>
      </c>
    </row>
    <row r="431" spans="1:5">
      <c r="A431" s="268" t="s">
        <v>1034</v>
      </c>
      <c r="B431" s="276" t="s">
        <v>1035</v>
      </c>
      <c r="C431" s="221"/>
      <c r="D431" s="221"/>
      <c r="E431" s="339" t="e">
        <f t="shared" si="6"/>
        <v>#DIV/0!</v>
      </c>
    </row>
    <row r="432" spans="1:5">
      <c r="A432" s="268" t="s">
        <v>1036</v>
      </c>
      <c r="B432" s="269" t="s">
        <v>1037</v>
      </c>
      <c r="C432" s="221"/>
      <c r="D432" s="221"/>
      <c r="E432" s="339" t="e">
        <f t="shared" si="6"/>
        <v>#DIV/0!</v>
      </c>
    </row>
    <row r="433" spans="1:5">
      <c r="A433" s="268" t="s">
        <v>1038</v>
      </c>
      <c r="B433" s="269" t="s">
        <v>1039</v>
      </c>
      <c r="C433" s="221"/>
      <c r="D433" s="221"/>
      <c r="E433" s="339" t="e">
        <f t="shared" si="6"/>
        <v>#DIV/0!</v>
      </c>
    </row>
    <row r="434" spans="1:5">
      <c r="A434" s="268" t="s">
        <v>1040</v>
      </c>
      <c r="B434" s="269" t="s">
        <v>1041</v>
      </c>
      <c r="C434" s="221"/>
      <c r="D434" s="221"/>
      <c r="E434" s="339" t="e">
        <f t="shared" si="6"/>
        <v>#DIV/0!</v>
      </c>
    </row>
    <row r="435" spans="1:5">
      <c r="A435" s="268" t="s">
        <v>1042</v>
      </c>
      <c r="B435" s="269" t="s">
        <v>1043</v>
      </c>
      <c r="C435" s="221"/>
      <c r="D435" s="221"/>
      <c r="E435" s="339" t="e">
        <f t="shared" si="6"/>
        <v>#DIV/0!</v>
      </c>
    </row>
    <row r="436" spans="1:5">
      <c r="A436" s="268" t="s">
        <v>1044</v>
      </c>
      <c r="B436" s="269" t="s">
        <v>1045</v>
      </c>
      <c r="C436" s="221"/>
      <c r="D436" s="221"/>
      <c r="E436" s="339" t="e">
        <f t="shared" si="6"/>
        <v>#DIV/0!</v>
      </c>
    </row>
    <row r="437" spans="1:5">
      <c r="A437" s="268" t="s">
        <v>1046</v>
      </c>
      <c r="B437" s="269" t="s">
        <v>1047</v>
      </c>
      <c r="C437" s="221"/>
      <c r="D437" s="221"/>
      <c r="E437" s="339" t="e">
        <f t="shared" si="6"/>
        <v>#DIV/0!</v>
      </c>
    </row>
    <row r="438" spans="1:5">
      <c r="A438" s="268" t="s">
        <v>1048</v>
      </c>
      <c r="B438" s="269" t="s">
        <v>1049</v>
      </c>
      <c r="C438" s="221"/>
      <c r="D438" s="221"/>
      <c r="E438" s="339" t="e">
        <f t="shared" si="6"/>
        <v>#DIV/0!</v>
      </c>
    </row>
    <row r="439" spans="1:5" ht="22.5">
      <c r="A439" s="268" t="s">
        <v>1050</v>
      </c>
      <c r="B439" s="269" t="s">
        <v>1051</v>
      </c>
      <c r="C439" s="221"/>
      <c r="D439" s="221"/>
      <c r="E439" s="339" t="e">
        <f t="shared" si="6"/>
        <v>#DIV/0!</v>
      </c>
    </row>
    <row r="440" spans="1:5">
      <c r="A440" s="268" t="s">
        <v>1052</v>
      </c>
      <c r="B440" s="269" t="s">
        <v>1053</v>
      </c>
      <c r="C440" s="221"/>
      <c r="D440" s="221"/>
      <c r="E440" s="339" t="e">
        <f t="shared" si="6"/>
        <v>#DIV/0!</v>
      </c>
    </row>
    <row r="441" spans="1:5" ht="22.5">
      <c r="A441" s="268" t="s">
        <v>1054</v>
      </c>
      <c r="B441" s="269" t="s">
        <v>1055</v>
      </c>
      <c r="C441" s="221"/>
      <c r="D441" s="221"/>
      <c r="E441" s="339" t="e">
        <f t="shared" si="6"/>
        <v>#DIV/0!</v>
      </c>
    </row>
    <row r="442" spans="1:5" ht="22.5">
      <c r="A442" s="268" t="s">
        <v>1056</v>
      </c>
      <c r="B442" s="269" t="s">
        <v>1057</v>
      </c>
      <c r="C442" s="221"/>
      <c r="D442" s="221"/>
      <c r="E442" s="339" t="e">
        <f t="shared" si="6"/>
        <v>#DIV/0!</v>
      </c>
    </row>
    <row r="443" spans="1:5">
      <c r="A443" s="268" t="s">
        <v>1058</v>
      </c>
      <c r="B443" s="269" t="s">
        <v>1059</v>
      </c>
      <c r="C443" s="221"/>
      <c r="D443" s="221"/>
      <c r="E443" s="339" t="e">
        <f t="shared" si="6"/>
        <v>#DIV/0!</v>
      </c>
    </row>
    <row r="444" spans="1:5">
      <c r="A444" s="268" t="s">
        <v>1060</v>
      </c>
      <c r="B444" s="269" t="s">
        <v>1061</v>
      </c>
      <c r="C444" s="221"/>
      <c r="D444" s="221"/>
      <c r="E444" s="339" t="e">
        <f t="shared" si="6"/>
        <v>#DIV/0!</v>
      </c>
    </row>
    <row r="445" spans="1:5">
      <c r="A445" s="268" t="s">
        <v>1062</v>
      </c>
      <c r="B445" s="269" t="s">
        <v>1063</v>
      </c>
      <c r="C445" s="221"/>
      <c r="D445" s="221"/>
      <c r="E445" s="339" t="e">
        <f t="shared" si="6"/>
        <v>#DIV/0!</v>
      </c>
    </row>
    <row r="446" spans="1:5">
      <c r="A446" s="268" t="s">
        <v>1064</v>
      </c>
      <c r="B446" s="269" t="s">
        <v>1065</v>
      </c>
      <c r="C446" s="221"/>
      <c r="D446" s="221"/>
      <c r="E446" s="339" t="e">
        <f t="shared" si="6"/>
        <v>#DIV/0!</v>
      </c>
    </row>
    <row r="447" spans="1:5">
      <c r="A447" s="268" t="s">
        <v>1066</v>
      </c>
      <c r="B447" s="269" t="s">
        <v>1067</v>
      </c>
      <c r="C447" s="221"/>
      <c r="D447" s="221"/>
      <c r="E447" s="339" t="e">
        <f t="shared" si="6"/>
        <v>#DIV/0!</v>
      </c>
    </row>
    <row r="448" spans="1:5">
      <c r="A448" s="268" t="s">
        <v>1068</v>
      </c>
      <c r="B448" s="269" t="s">
        <v>1069</v>
      </c>
      <c r="C448" s="221"/>
      <c r="D448" s="221"/>
      <c r="E448" s="339" t="e">
        <f t="shared" si="6"/>
        <v>#DIV/0!</v>
      </c>
    </row>
    <row r="449" spans="1:5">
      <c r="A449" s="268" t="s">
        <v>1070</v>
      </c>
      <c r="B449" s="276" t="s">
        <v>1071</v>
      </c>
      <c r="C449" s="221"/>
      <c r="D449" s="221"/>
      <c r="E449" s="339" t="e">
        <f t="shared" si="6"/>
        <v>#DIV/0!</v>
      </c>
    </row>
    <row r="450" spans="1:5">
      <c r="A450" s="268" t="s">
        <v>1072</v>
      </c>
      <c r="B450" s="276" t="s">
        <v>1073</v>
      </c>
      <c r="C450" s="221"/>
      <c r="D450" s="221"/>
      <c r="E450" s="339" t="e">
        <f t="shared" si="6"/>
        <v>#DIV/0!</v>
      </c>
    </row>
    <row r="451" spans="1:5">
      <c r="A451" s="268" t="s">
        <v>1074</v>
      </c>
      <c r="B451" s="269" t="s">
        <v>1075</v>
      </c>
      <c r="C451" s="221"/>
      <c r="D451" s="221"/>
      <c r="E451" s="339" t="e">
        <f t="shared" si="6"/>
        <v>#DIV/0!</v>
      </c>
    </row>
    <row r="452" spans="1:5">
      <c r="A452" s="268" t="s">
        <v>1076</v>
      </c>
      <c r="B452" s="269" t="s">
        <v>1077</v>
      </c>
      <c r="C452" s="221"/>
      <c r="D452" s="221"/>
      <c r="E452" s="339" t="e">
        <f t="shared" si="6"/>
        <v>#DIV/0!</v>
      </c>
    </row>
    <row r="453" spans="1:5">
      <c r="A453" s="268" t="s">
        <v>1078</v>
      </c>
      <c r="B453" s="269" t="s">
        <v>1079</v>
      </c>
      <c r="C453" s="221"/>
      <c r="D453" s="221"/>
      <c r="E453" s="339" t="e">
        <f t="shared" si="6"/>
        <v>#DIV/0!</v>
      </c>
    </row>
    <row r="454" spans="1:5">
      <c r="A454" s="268" t="s">
        <v>1080</v>
      </c>
      <c r="B454" s="269" t="s">
        <v>1081</v>
      </c>
      <c r="C454" s="221"/>
      <c r="D454" s="221"/>
      <c r="E454" s="339" t="e">
        <f t="shared" si="6"/>
        <v>#DIV/0!</v>
      </c>
    </row>
    <row r="455" spans="1:5">
      <c r="A455" s="268" t="s">
        <v>1082</v>
      </c>
      <c r="B455" s="269" t="s">
        <v>1083</v>
      </c>
      <c r="C455" s="221"/>
      <c r="D455" s="221"/>
      <c r="E455" s="339" t="e">
        <f t="shared" si="6"/>
        <v>#DIV/0!</v>
      </c>
    </row>
    <row r="456" spans="1:5">
      <c r="A456" s="268" t="s">
        <v>1084</v>
      </c>
      <c r="B456" s="269" t="s">
        <v>1085</v>
      </c>
      <c r="C456" s="221"/>
      <c r="D456" s="221"/>
      <c r="E456" s="339" t="e">
        <f t="shared" si="6"/>
        <v>#DIV/0!</v>
      </c>
    </row>
    <row r="457" spans="1:5">
      <c r="A457" s="268" t="s">
        <v>1086</v>
      </c>
      <c r="B457" s="269" t="s">
        <v>1087</v>
      </c>
      <c r="C457" s="221"/>
      <c r="D457" s="221"/>
      <c r="E457" s="339" t="e">
        <f t="shared" ref="E457:E520" si="7">D457/C457*100</f>
        <v>#DIV/0!</v>
      </c>
    </row>
    <row r="458" spans="1:5">
      <c r="A458" s="268" t="s">
        <v>1088</v>
      </c>
      <c r="B458" s="269" t="s">
        <v>1089</v>
      </c>
      <c r="C458" s="221"/>
      <c r="D458" s="221"/>
      <c r="E458" s="339" t="e">
        <f t="shared" si="7"/>
        <v>#DIV/0!</v>
      </c>
    </row>
    <row r="459" spans="1:5">
      <c r="A459" s="268" t="s">
        <v>1090</v>
      </c>
      <c r="B459" s="269" t="s">
        <v>1091</v>
      </c>
      <c r="C459" s="221"/>
      <c r="D459" s="221"/>
      <c r="E459" s="339" t="e">
        <f t="shared" si="7"/>
        <v>#DIV/0!</v>
      </c>
    </row>
    <row r="460" spans="1:5">
      <c r="A460" s="268" t="s">
        <v>1092</v>
      </c>
      <c r="B460" s="269" t="s">
        <v>1093</v>
      </c>
      <c r="C460" s="221"/>
      <c r="D460" s="221"/>
      <c r="E460" s="339" t="e">
        <f t="shared" si="7"/>
        <v>#DIV/0!</v>
      </c>
    </row>
    <row r="461" spans="1:5">
      <c r="A461" s="268" t="s">
        <v>1094</v>
      </c>
      <c r="B461" s="269" t="s">
        <v>1095</v>
      </c>
      <c r="C461" s="221"/>
      <c r="D461" s="221"/>
      <c r="E461" s="339" t="e">
        <f t="shared" si="7"/>
        <v>#DIV/0!</v>
      </c>
    </row>
    <row r="462" spans="1:5">
      <c r="A462" s="268" t="s">
        <v>1096</v>
      </c>
      <c r="B462" s="269" t="s">
        <v>1097</v>
      </c>
      <c r="C462" s="221"/>
      <c r="D462" s="221"/>
      <c r="E462" s="339" t="e">
        <f t="shared" si="7"/>
        <v>#DIV/0!</v>
      </c>
    </row>
    <row r="463" spans="1:5" ht="31.5">
      <c r="A463" s="266">
        <v>10</v>
      </c>
      <c r="B463" s="270" t="s">
        <v>1098</v>
      </c>
      <c r="C463" s="271">
        <f>SUM(C464:C491)</f>
        <v>0</v>
      </c>
      <c r="D463" s="271">
        <f>SUM(D464:D491)</f>
        <v>0</v>
      </c>
      <c r="E463" s="336" t="e">
        <f t="shared" si="7"/>
        <v>#DIV/0!</v>
      </c>
    </row>
    <row r="464" spans="1:5">
      <c r="A464" s="268" t="s">
        <v>1099</v>
      </c>
      <c r="B464" s="269" t="s">
        <v>1100</v>
      </c>
      <c r="C464" s="221"/>
      <c r="D464" s="221"/>
      <c r="E464" s="339" t="e">
        <f t="shared" si="7"/>
        <v>#DIV/0!</v>
      </c>
    </row>
    <row r="465" spans="1:5">
      <c r="A465" s="268" t="s">
        <v>1101</v>
      </c>
      <c r="B465" s="269" t="s">
        <v>1102</v>
      </c>
      <c r="C465" s="221"/>
      <c r="D465" s="221"/>
      <c r="E465" s="339" t="e">
        <f t="shared" si="7"/>
        <v>#DIV/0!</v>
      </c>
    </row>
    <row r="466" spans="1:5">
      <c r="A466" s="268" t="s">
        <v>1103</v>
      </c>
      <c r="B466" s="276" t="s">
        <v>1104</v>
      </c>
      <c r="C466" s="221"/>
      <c r="D466" s="221"/>
      <c r="E466" s="339" t="e">
        <f t="shared" si="7"/>
        <v>#DIV/0!</v>
      </c>
    </row>
    <row r="467" spans="1:5">
      <c r="A467" s="268" t="s">
        <v>1105</v>
      </c>
      <c r="B467" s="276" t="s">
        <v>1106</v>
      </c>
      <c r="C467" s="221"/>
      <c r="D467" s="221"/>
      <c r="E467" s="339" t="e">
        <f t="shared" si="7"/>
        <v>#DIV/0!</v>
      </c>
    </row>
    <row r="468" spans="1:5">
      <c r="A468" s="268" t="s">
        <v>1107</v>
      </c>
      <c r="B468" s="269" t="s">
        <v>1108</v>
      </c>
      <c r="C468" s="221"/>
      <c r="D468" s="221"/>
      <c r="E468" s="339" t="e">
        <f t="shared" si="7"/>
        <v>#DIV/0!</v>
      </c>
    </row>
    <row r="469" spans="1:5">
      <c r="A469" s="268" t="s">
        <v>1109</v>
      </c>
      <c r="B469" s="276" t="s">
        <v>1110</v>
      </c>
      <c r="C469" s="221"/>
      <c r="D469" s="221"/>
      <c r="E469" s="339" t="e">
        <f t="shared" si="7"/>
        <v>#DIV/0!</v>
      </c>
    </row>
    <row r="470" spans="1:5">
      <c r="A470" s="268" t="s">
        <v>1111</v>
      </c>
      <c r="B470" s="276" t="s">
        <v>1112</v>
      </c>
      <c r="C470" s="221"/>
      <c r="D470" s="221"/>
      <c r="E470" s="339" t="e">
        <f t="shared" si="7"/>
        <v>#DIV/0!</v>
      </c>
    </row>
    <row r="471" spans="1:5">
      <c r="A471" s="268" t="s">
        <v>1113</v>
      </c>
      <c r="B471" s="276" t="s">
        <v>1114</v>
      </c>
      <c r="C471" s="221"/>
      <c r="D471" s="221"/>
      <c r="E471" s="339" t="e">
        <f t="shared" si="7"/>
        <v>#DIV/0!</v>
      </c>
    </row>
    <row r="472" spans="1:5">
      <c r="A472" s="268" t="s">
        <v>1115</v>
      </c>
      <c r="B472" s="276" t="s">
        <v>1116</v>
      </c>
      <c r="C472" s="221"/>
      <c r="D472" s="221"/>
      <c r="E472" s="339" t="e">
        <f t="shared" si="7"/>
        <v>#DIV/0!</v>
      </c>
    </row>
    <row r="473" spans="1:5">
      <c r="A473" s="268" t="s">
        <v>1117</v>
      </c>
      <c r="B473" s="276" t="s">
        <v>1118</v>
      </c>
      <c r="C473" s="221"/>
      <c r="D473" s="221"/>
      <c r="E473" s="339" t="e">
        <f t="shared" si="7"/>
        <v>#DIV/0!</v>
      </c>
    </row>
    <row r="474" spans="1:5">
      <c r="A474" s="268" t="s">
        <v>1119</v>
      </c>
      <c r="B474" s="276" t="s">
        <v>1120</v>
      </c>
      <c r="C474" s="221"/>
      <c r="D474" s="221"/>
      <c r="E474" s="339" t="e">
        <f t="shared" si="7"/>
        <v>#DIV/0!</v>
      </c>
    </row>
    <row r="475" spans="1:5">
      <c r="A475" s="268" t="s">
        <v>1121</v>
      </c>
      <c r="B475" s="269" t="s">
        <v>1122</v>
      </c>
      <c r="C475" s="221"/>
      <c r="D475" s="221"/>
      <c r="E475" s="339" t="e">
        <f t="shared" si="7"/>
        <v>#DIV/0!</v>
      </c>
    </row>
    <row r="476" spans="1:5">
      <c r="A476" s="268" t="s">
        <v>1123</v>
      </c>
      <c r="B476" s="269" t="s">
        <v>1124</v>
      </c>
      <c r="C476" s="221"/>
      <c r="D476" s="221"/>
      <c r="E476" s="339" t="e">
        <f t="shared" si="7"/>
        <v>#DIV/0!</v>
      </c>
    </row>
    <row r="477" spans="1:5" ht="22.5">
      <c r="A477" s="268" t="s">
        <v>1125</v>
      </c>
      <c r="B477" s="276" t="s">
        <v>1126</v>
      </c>
      <c r="C477" s="221"/>
      <c r="D477" s="221"/>
      <c r="E477" s="339" t="e">
        <f t="shared" si="7"/>
        <v>#DIV/0!</v>
      </c>
    </row>
    <row r="478" spans="1:5" ht="22.5">
      <c r="A478" s="268" t="s">
        <v>1127</v>
      </c>
      <c r="B478" s="276" t="s">
        <v>1128</v>
      </c>
      <c r="C478" s="221"/>
      <c r="D478" s="221"/>
      <c r="E478" s="339" t="e">
        <f t="shared" si="7"/>
        <v>#DIV/0!</v>
      </c>
    </row>
    <row r="479" spans="1:5">
      <c r="A479" s="268" t="s">
        <v>1129</v>
      </c>
      <c r="B479" s="276" t="s">
        <v>1130</v>
      </c>
      <c r="C479" s="221"/>
      <c r="D479" s="221"/>
      <c r="E479" s="339" t="e">
        <f t="shared" si="7"/>
        <v>#DIV/0!</v>
      </c>
    </row>
    <row r="480" spans="1:5">
      <c r="A480" s="268" t="s">
        <v>1131</v>
      </c>
      <c r="B480" s="276" t="s">
        <v>1132</v>
      </c>
      <c r="C480" s="221"/>
      <c r="D480" s="221"/>
      <c r="E480" s="339" t="e">
        <f t="shared" si="7"/>
        <v>#DIV/0!</v>
      </c>
    </row>
    <row r="481" spans="1:5">
      <c r="A481" s="268" t="s">
        <v>1133</v>
      </c>
      <c r="B481" s="276" t="s">
        <v>1134</v>
      </c>
      <c r="C481" s="221"/>
      <c r="D481" s="221"/>
      <c r="E481" s="339" t="e">
        <f t="shared" si="7"/>
        <v>#DIV/0!</v>
      </c>
    </row>
    <row r="482" spans="1:5">
      <c r="A482" s="268" t="s">
        <v>1135</v>
      </c>
      <c r="B482" s="276" t="s">
        <v>1136</v>
      </c>
      <c r="C482" s="221"/>
      <c r="D482" s="221"/>
      <c r="E482" s="339" t="e">
        <f t="shared" si="7"/>
        <v>#DIV/0!</v>
      </c>
    </row>
    <row r="483" spans="1:5">
      <c r="A483" s="268" t="s">
        <v>1137</v>
      </c>
      <c r="B483" s="269" t="s">
        <v>1138</v>
      </c>
      <c r="C483" s="221"/>
      <c r="D483" s="221"/>
      <c r="E483" s="339" t="e">
        <f t="shared" si="7"/>
        <v>#DIV/0!</v>
      </c>
    </row>
    <row r="484" spans="1:5">
      <c r="A484" s="268" t="s">
        <v>1139</v>
      </c>
      <c r="B484" s="269" t="s">
        <v>1140</v>
      </c>
      <c r="C484" s="221"/>
      <c r="D484" s="221"/>
      <c r="E484" s="339" t="e">
        <f t="shared" si="7"/>
        <v>#DIV/0!</v>
      </c>
    </row>
    <row r="485" spans="1:5">
      <c r="A485" s="268" t="s">
        <v>1141</v>
      </c>
      <c r="B485" s="269" t="s">
        <v>1142</v>
      </c>
      <c r="C485" s="221"/>
      <c r="D485" s="221"/>
      <c r="E485" s="339" t="e">
        <f t="shared" si="7"/>
        <v>#DIV/0!</v>
      </c>
    </row>
    <row r="486" spans="1:5">
      <c r="A486" s="268" t="s">
        <v>1143</v>
      </c>
      <c r="B486" s="269" t="s">
        <v>1144</v>
      </c>
      <c r="C486" s="221"/>
      <c r="D486" s="221"/>
      <c r="E486" s="339" t="e">
        <f t="shared" si="7"/>
        <v>#DIV/0!</v>
      </c>
    </row>
    <row r="487" spans="1:5">
      <c r="A487" s="268" t="s">
        <v>1145</v>
      </c>
      <c r="B487" s="269" t="s">
        <v>1146</v>
      </c>
      <c r="C487" s="221"/>
      <c r="D487" s="221"/>
      <c r="E487" s="339" t="e">
        <f t="shared" si="7"/>
        <v>#DIV/0!</v>
      </c>
    </row>
    <row r="488" spans="1:5">
      <c r="A488" s="268" t="s">
        <v>1147</v>
      </c>
      <c r="B488" s="276" t="s">
        <v>1148</v>
      </c>
      <c r="C488" s="221"/>
      <c r="D488" s="221"/>
      <c r="E488" s="339" t="e">
        <f t="shared" si="7"/>
        <v>#DIV/0!</v>
      </c>
    </row>
    <row r="489" spans="1:5">
      <c r="A489" s="268" t="s">
        <v>1149</v>
      </c>
      <c r="B489" s="276" t="s">
        <v>1150</v>
      </c>
      <c r="C489" s="221"/>
      <c r="D489" s="221"/>
      <c r="E489" s="339" t="e">
        <f t="shared" si="7"/>
        <v>#DIV/0!</v>
      </c>
    </row>
    <row r="490" spans="1:5">
      <c r="A490" s="268" t="s">
        <v>1151</v>
      </c>
      <c r="B490" s="269" t="s">
        <v>1152</v>
      </c>
      <c r="C490" s="221"/>
      <c r="D490" s="221"/>
      <c r="E490" s="339" t="e">
        <f t="shared" si="7"/>
        <v>#DIV/0!</v>
      </c>
    </row>
    <row r="491" spans="1:5">
      <c r="A491" s="268" t="s">
        <v>1153</v>
      </c>
      <c r="B491" s="269" t="s">
        <v>1154</v>
      </c>
      <c r="C491" s="221"/>
      <c r="D491" s="221"/>
      <c r="E491" s="339" t="e">
        <f t="shared" si="7"/>
        <v>#DIV/0!</v>
      </c>
    </row>
    <row r="492" spans="1:5" ht="18">
      <c r="A492" s="266">
        <v>11</v>
      </c>
      <c r="B492" s="270" t="s">
        <v>1155</v>
      </c>
      <c r="C492" s="271">
        <f>SUM(C493:C529)</f>
        <v>0</v>
      </c>
      <c r="D492" s="271">
        <f>SUM(D493:D529)</f>
        <v>0</v>
      </c>
      <c r="E492" s="336" t="e">
        <f t="shared" si="7"/>
        <v>#DIV/0!</v>
      </c>
    </row>
    <row r="493" spans="1:5">
      <c r="A493" s="268" t="s">
        <v>1156</v>
      </c>
      <c r="B493" s="269" t="s">
        <v>1157</v>
      </c>
      <c r="C493" s="221"/>
      <c r="D493" s="221"/>
      <c r="E493" s="339" t="e">
        <f t="shared" si="7"/>
        <v>#DIV/0!</v>
      </c>
    </row>
    <row r="494" spans="1:5">
      <c r="A494" s="268" t="s">
        <v>1158</v>
      </c>
      <c r="B494" s="269" t="s">
        <v>1159</v>
      </c>
      <c r="C494" s="221"/>
      <c r="D494" s="221"/>
      <c r="E494" s="339" t="e">
        <f t="shared" si="7"/>
        <v>#DIV/0!</v>
      </c>
    </row>
    <row r="495" spans="1:5">
      <c r="A495" s="268" t="s">
        <v>1160</v>
      </c>
      <c r="B495" s="269" t="s">
        <v>1161</v>
      </c>
      <c r="C495" s="221"/>
      <c r="D495" s="221"/>
      <c r="E495" s="339" t="e">
        <f t="shared" si="7"/>
        <v>#DIV/0!</v>
      </c>
    </row>
    <row r="496" spans="1:5">
      <c r="A496" s="268" t="s">
        <v>1162</v>
      </c>
      <c r="B496" s="269" t="s">
        <v>1163</v>
      </c>
      <c r="C496" s="221"/>
      <c r="D496" s="221"/>
      <c r="E496" s="339" t="e">
        <f t="shared" si="7"/>
        <v>#DIV/0!</v>
      </c>
    </row>
    <row r="497" spans="1:5" ht="22.5">
      <c r="A497" s="268" t="s">
        <v>1164</v>
      </c>
      <c r="B497" s="269" t="s">
        <v>1165</v>
      </c>
      <c r="C497" s="221"/>
      <c r="D497" s="221"/>
      <c r="E497" s="339" t="e">
        <f t="shared" si="7"/>
        <v>#DIV/0!</v>
      </c>
    </row>
    <row r="498" spans="1:5" ht="22.5">
      <c r="A498" s="268" t="s">
        <v>1166</v>
      </c>
      <c r="B498" s="269" t="s">
        <v>1167</v>
      </c>
      <c r="C498" s="221"/>
      <c r="D498" s="221"/>
      <c r="E498" s="339" t="e">
        <f t="shared" si="7"/>
        <v>#DIV/0!</v>
      </c>
    </row>
    <row r="499" spans="1:5" ht="22.5">
      <c r="A499" s="268" t="s">
        <v>1168</v>
      </c>
      <c r="B499" s="269" t="s">
        <v>1169</v>
      </c>
      <c r="C499" s="221"/>
      <c r="D499" s="221"/>
      <c r="E499" s="339" t="e">
        <f t="shared" si="7"/>
        <v>#DIV/0!</v>
      </c>
    </row>
    <row r="500" spans="1:5">
      <c r="A500" s="268" t="s">
        <v>1170</v>
      </c>
      <c r="B500" s="269" t="s">
        <v>1171</v>
      </c>
      <c r="C500" s="221"/>
      <c r="D500" s="221"/>
      <c r="E500" s="339" t="e">
        <f t="shared" si="7"/>
        <v>#DIV/0!</v>
      </c>
    </row>
    <row r="501" spans="1:5">
      <c r="A501" s="268" t="s">
        <v>1172</v>
      </c>
      <c r="B501" s="269" t="s">
        <v>1173</v>
      </c>
      <c r="C501" s="221"/>
      <c r="D501" s="221"/>
      <c r="E501" s="339" t="e">
        <f t="shared" si="7"/>
        <v>#DIV/0!</v>
      </c>
    </row>
    <row r="502" spans="1:5">
      <c r="A502" s="268" t="s">
        <v>1174</v>
      </c>
      <c r="B502" s="269" t="s">
        <v>1175</v>
      </c>
      <c r="C502" s="221"/>
      <c r="D502" s="221"/>
      <c r="E502" s="339" t="e">
        <f t="shared" si="7"/>
        <v>#DIV/0!</v>
      </c>
    </row>
    <row r="503" spans="1:5">
      <c r="A503" s="268" t="s">
        <v>1176</v>
      </c>
      <c r="B503" s="269" t="s">
        <v>1177</v>
      </c>
      <c r="C503" s="221"/>
      <c r="D503" s="221"/>
      <c r="E503" s="339" t="e">
        <f t="shared" si="7"/>
        <v>#DIV/0!</v>
      </c>
    </row>
    <row r="504" spans="1:5">
      <c r="A504" s="268" t="s">
        <v>1178</v>
      </c>
      <c r="B504" s="269" t="s">
        <v>1179</v>
      </c>
      <c r="C504" s="221"/>
      <c r="D504" s="221"/>
      <c r="E504" s="339" t="e">
        <f t="shared" si="7"/>
        <v>#DIV/0!</v>
      </c>
    </row>
    <row r="505" spans="1:5">
      <c r="A505" s="268" t="s">
        <v>1180</v>
      </c>
      <c r="B505" s="269" t="s">
        <v>1181</v>
      </c>
      <c r="C505" s="221"/>
      <c r="D505" s="221"/>
      <c r="E505" s="339" t="e">
        <f t="shared" si="7"/>
        <v>#DIV/0!</v>
      </c>
    </row>
    <row r="506" spans="1:5">
      <c r="A506" s="268" t="s">
        <v>1182</v>
      </c>
      <c r="B506" s="269" t="s">
        <v>1183</v>
      </c>
      <c r="C506" s="221"/>
      <c r="D506" s="221"/>
      <c r="E506" s="339" t="e">
        <f t="shared" si="7"/>
        <v>#DIV/0!</v>
      </c>
    </row>
    <row r="507" spans="1:5">
      <c r="A507" s="268" t="s">
        <v>1184</v>
      </c>
      <c r="B507" s="269" t="s">
        <v>1185</v>
      </c>
      <c r="C507" s="221"/>
      <c r="D507" s="221"/>
      <c r="E507" s="339" t="e">
        <f t="shared" si="7"/>
        <v>#DIV/0!</v>
      </c>
    </row>
    <row r="508" spans="1:5">
      <c r="A508" s="268" t="s">
        <v>1186</v>
      </c>
      <c r="B508" s="269" t="s">
        <v>1187</v>
      </c>
      <c r="C508" s="221"/>
      <c r="D508" s="221"/>
      <c r="E508" s="339" t="e">
        <f t="shared" si="7"/>
        <v>#DIV/0!</v>
      </c>
    </row>
    <row r="509" spans="1:5">
      <c r="A509" s="268" t="s">
        <v>1188</v>
      </c>
      <c r="B509" s="269" t="s">
        <v>1189</v>
      </c>
      <c r="C509" s="221"/>
      <c r="D509" s="221"/>
      <c r="E509" s="339" t="e">
        <f t="shared" si="7"/>
        <v>#DIV/0!</v>
      </c>
    </row>
    <row r="510" spans="1:5">
      <c r="A510" s="268" t="s">
        <v>1190</v>
      </c>
      <c r="B510" s="269" t="s">
        <v>1191</v>
      </c>
      <c r="C510" s="221"/>
      <c r="D510" s="221"/>
      <c r="E510" s="339" t="e">
        <f t="shared" si="7"/>
        <v>#DIV/0!</v>
      </c>
    </row>
    <row r="511" spans="1:5">
      <c r="A511" s="268" t="s">
        <v>1192</v>
      </c>
      <c r="B511" s="269" t="s">
        <v>1193</v>
      </c>
      <c r="C511" s="221"/>
      <c r="D511" s="221"/>
      <c r="E511" s="339" t="e">
        <f t="shared" si="7"/>
        <v>#DIV/0!</v>
      </c>
    </row>
    <row r="512" spans="1:5">
      <c r="A512" s="268" t="s">
        <v>1194</v>
      </c>
      <c r="B512" s="269" t="s">
        <v>1195</v>
      </c>
      <c r="C512" s="221"/>
      <c r="D512" s="221"/>
      <c r="E512" s="339" t="e">
        <f t="shared" si="7"/>
        <v>#DIV/0!</v>
      </c>
    </row>
    <row r="513" spans="1:5">
      <c r="A513" s="268" t="s">
        <v>1196</v>
      </c>
      <c r="B513" s="269" t="s">
        <v>1197</v>
      </c>
      <c r="C513" s="221"/>
      <c r="D513" s="221"/>
      <c r="E513" s="339" t="e">
        <f t="shared" si="7"/>
        <v>#DIV/0!</v>
      </c>
    </row>
    <row r="514" spans="1:5">
      <c r="A514" s="268" t="s">
        <v>1198</v>
      </c>
      <c r="B514" s="269" t="s">
        <v>1199</v>
      </c>
      <c r="C514" s="221"/>
      <c r="D514" s="221"/>
      <c r="E514" s="339" t="e">
        <f t="shared" si="7"/>
        <v>#DIV/0!</v>
      </c>
    </row>
    <row r="515" spans="1:5">
      <c r="A515" s="268" t="s">
        <v>1200</v>
      </c>
      <c r="B515" s="269" t="s">
        <v>1201</v>
      </c>
      <c r="C515" s="221"/>
      <c r="D515" s="221"/>
      <c r="E515" s="339" t="e">
        <f t="shared" si="7"/>
        <v>#DIV/0!</v>
      </c>
    </row>
    <row r="516" spans="1:5">
      <c r="A516" s="268" t="s">
        <v>1202</v>
      </c>
      <c r="B516" s="269" t="s">
        <v>1203</v>
      </c>
      <c r="C516" s="221"/>
      <c r="D516" s="221"/>
      <c r="E516" s="339" t="e">
        <f t="shared" si="7"/>
        <v>#DIV/0!</v>
      </c>
    </row>
    <row r="517" spans="1:5">
      <c r="A517" s="268" t="s">
        <v>1204</v>
      </c>
      <c r="B517" s="269" t="s">
        <v>1205</v>
      </c>
      <c r="C517" s="221"/>
      <c r="D517" s="221"/>
      <c r="E517" s="339" t="e">
        <f t="shared" si="7"/>
        <v>#DIV/0!</v>
      </c>
    </row>
    <row r="518" spans="1:5">
      <c r="A518" s="268" t="s">
        <v>1206</v>
      </c>
      <c r="B518" s="269" t="s">
        <v>1207</v>
      </c>
      <c r="C518" s="221"/>
      <c r="D518" s="221"/>
      <c r="E518" s="339" t="e">
        <f t="shared" si="7"/>
        <v>#DIV/0!</v>
      </c>
    </row>
    <row r="519" spans="1:5">
      <c r="A519" s="268" t="s">
        <v>1208</v>
      </c>
      <c r="B519" s="269" t="s">
        <v>1209</v>
      </c>
      <c r="C519" s="221"/>
      <c r="D519" s="221"/>
      <c r="E519" s="339" t="e">
        <f t="shared" si="7"/>
        <v>#DIV/0!</v>
      </c>
    </row>
    <row r="520" spans="1:5">
      <c r="A520" s="268" t="s">
        <v>1210</v>
      </c>
      <c r="B520" s="269" t="s">
        <v>1211</v>
      </c>
      <c r="C520" s="221"/>
      <c r="D520" s="221"/>
      <c r="E520" s="339" t="e">
        <f t="shared" si="7"/>
        <v>#DIV/0!</v>
      </c>
    </row>
    <row r="521" spans="1:5">
      <c r="A521" s="268" t="s">
        <v>1212</v>
      </c>
      <c r="B521" s="269" t="s">
        <v>1213</v>
      </c>
      <c r="C521" s="221"/>
      <c r="D521" s="221"/>
      <c r="E521" s="339" t="e">
        <f t="shared" ref="E521:E584" si="8">D521/C521*100</f>
        <v>#DIV/0!</v>
      </c>
    </row>
    <row r="522" spans="1:5">
      <c r="A522" s="268" t="s">
        <v>1214</v>
      </c>
      <c r="B522" s="269" t="s">
        <v>1215</v>
      </c>
      <c r="C522" s="221"/>
      <c r="D522" s="221"/>
      <c r="E522" s="339" t="e">
        <f t="shared" si="8"/>
        <v>#DIV/0!</v>
      </c>
    </row>
    <row r="523" spans="1:5">
      <c r="A523" s="268" t="s">
        <v>1216</v>
      </c>
      <c r="B523" s="269" t="s">
        <v>1217</v>
      </c>
      <c r="C523" s="221"/>
      <c r="D523" s="221"/>
      <c r="E523" s="339" t="e">
        <f t="shared" si="8"/>
        <v>#DIV/0!</v>
      </c>
    </row>
    <row r="524" spans="1:5">
      <c r="A524" s="268" t="s">
        <v>1218</v>
      </c>
      <c r="B524" s="269" t="s">
        <v>1219</v>
      </c>
      <c r="C524" s="221"/>
      <c r="D524" s="221"/>
      <c r="E524" s="339" t="e">
        <f t="shared" si="8"/>
        <v>#DIV/0!</v>
      </c>
    </row>
    <row r="525" spans="1:5">
      <c r="A525" s="268" t="s">
        <v>1220</v>
      </c>
      <c r="B525" s="269" t="s">
        <v>1221</v>
      </c>
      <c r="C525" s="221"/>
      <c r="D525" s="221"/>
      <c r="E525" s="339" t="e">
        <f t="shared" si="8"/>
        <v>#DIV/0!</v>
      </c>
    </row>
    <row r="526" spans="1:5">
      <c r="A526" s="268" t="s">
        <v>1222</v>
      </c>
      <c r="B526" s="269" t="s">
        <v>1223</v>
      </c>
      <c r="C526" s="221"/>
      <c r="D526" s="221"/>
      <c r="E526" s="339" t="e">
        <f t="shared" si="8"/>
        <v>#DIV/0!</v>
      </c>
    </row>
    <row r="527" spans="1:5">
      <c r="A527" s="268" t="s">
        <v>1224</v>
      </c>
      <c r="B527" s="269" t="s">
        <v>1225</v>
      </c>
      <c r="C527" s="221"/>
      <c r="D527" s="221"/>
      <c r="E527" s="339" t="e">
        <f t="shared" si="8"/>
        <v>#DIV/0!</v>
      </c>
    </row>
    <row r="528" spans="1:5">
      <c r="A528" s="268" t="s">
        <v>1226</v>
      </c>
      <c r="B528" s="269" t="s">
        <v>1227</v>
      </c>
      <c r="C528" s="221"/>
      <c r="D528" s="221"/>
      <c r="E528" s="339" t="e">
        <f t="shared" si="8"/>
        <v>#DIV/0!</v>
      </c>
    </row>
    <row r="529" spans="1:5">
      <c r="A529" s="268" t="s">
        <v>1228</v>
      </c>
      <c r="B529" s="269" t="s">
        <v>1229</v>
      </c>
      <c r="C529" s="221"/>
      <c r="D529" s="221"/>
      <c r="E529" s="339" t="e">
        <f t="shared" si="8"/>
        <v>#DIV/0!</v>
      </c>
    </row>
    <row r="530" spans="1:5" ht="18">
      <c r="A530" s="266">
        <v>12</v>
      </c>
      <c r="B530" s="270" t="s">
        <v>1230</v>
      </c>
      <c r="C530" s="271">
        <f>SUM(C531:C546)</f>
        <v>0</v>
      </c>
      <c r="D530" s="271">
        <f>SUM(D531:D546)</f>
        <v>0</v>
      </c>
      <c r="E530" s="336" t="e">
        <f t="shared" si="8"/>
        <v>#DIV/0!</v>
      </c>
    </row>
    <row r="531" spans="1:5">
      <c r="A531" s="268" t="s">
        <v>1231</v>
      </c>
      <c r="B531" s="276" t="s">
        <v>1232</v>
      </c>
      <c r="C531" s="221"/>
      <c r="D531" s="221"/>
      <c r="E531" s="339" t="e">
        <f t="shared" si="8"/>
        <v>#DIV/0!</v>
      </c>
    </row>
    <row r="532" spans="1:5">
      <c r="A532" s="268" t="s">
        <v>1233</v>
      </c>
      <c r="B532" s="276" t="s">
        <v>1234</v>
      </c>
      <c r="C532" s="221"/>
      <c r="D532" s="221"/>
      <c r="E532" s="339" t="e">
        <f t="shared" si="8"/>
        <v>#DIV/0!</v>
      </c>
    </row>
    <row r="533" spans="1:5">
      <c r="A533" s="268" t="s">
        <v>1235</v>
      </c>
      <c r="B533" s="269" t="s">
        <v>1236</v>
      </c>
      <c r="C533" s="221"/>
      <c r="D533" s="221"/>
      <c r="E533" s="339" t="e">
        <f t="shared" si="8"/>
        <v>#DIV/0!</v>
      </c>
    </row>
    <row r="534" spans="1:5">
      <c r="A534" s="268" t="s">
        <v>1237</v>
      </c>
      <c r="B534" s="269" t="s">
        <v>1238</v>
      </c>
      <c r="C534" s="221"/>
      <c r="D534" s="221"/>
      <c r="E534" s="339" t="e">
        <f t="shared" si="8"/>
        <v>#DIV/0!</v>
      </c>
    </row>
    <row r="535" spans="1:5">
      <c r="A535" s="268" t="s">
        <v>1239</v>
      </c>
      <c r="B535" s="269" t="s">
        <v>1240</v>
      </c>
      <c r="C535" s="221"/>
      <c r="D535" s="221"/>
      <c r="E535" s="339" t="e">
        <f t="shared" si="8"/>
        <v>#DIV/0!</v>
      </c>
    </row>
    <row r="536" spans="1:5">
      <c r="A536" s="268" t="s">
        <v>1241</v>
      </c>
      <c r="B536" s="269" t="s">
        <v>1242</v>
      </c>
      <c r="C536" s="221"/>
      <c r="D536" s="221"/>
      <c r="E536" s="339" t="e">
        <f t="shared" si="8"/>
        <v>#DIV/0!</v>
      </c>
    </row>
    <row r="537" spans="1:5">
      <c r="A537" s="268" t="s">
        <v>1243</v>
      </c>
      <c r="B537" s="269" t="s">
        <v>1244</v>
      </c>
      <c r="C537" s="221"/>
      <c r="D537" s="221"/>
      <c r="E537" s="339" t="e">
        <f t="shared" si="8"/>
        <v>#DIV/0!</v>
      </c>
    </row>
    <row r="538" spans="1:5">
      <c r="A538" s="268" t="s">
        <v>1245</v>
      </c>
      <c r="B538" s="269" t="s">
        <v>1246</v>
      </c>
      <c r="C538" s="221"/>
      <c r="D538" s="221"/>
      <c r="E538" s="339" t="e">
        <f t="shared" si="8"/>
        <v>#DIV/0!</v>
      </c>
    </row>
    <row r="539" spans="1:5">
      <c r="A539" s="268" t="s">
        <v>1247</v>
      </c>
      <c r="B539" s="269" t="s">
        <v>1248</v>
      </c>
      <c r="C539" s="221"/>
      <c r="D539" s="221"/>
      <c r="E539" s="339" t="e">
        <f t="shared" si="8"/>
        <v>#DIV/0!</v>
      </c>
    </row>
    <row r="540" spans="1:5">
      <c r="A540" s="268" t="s">
        <v>1249</v>
      </c>
      <c r="B540" s="269" t="s">
        <v>1250</v>
      </c>
      <c r="C540" s="221"/>
      <c r="D540" s="221"/>
      <c r="E540" s="339" t="e">
        <f t="shared" si="8"/>
        <v>#DIV/0!</v>
      </c>
    </row>
    <row r="541" spans="1:5">
      <c r="A541" s="268" t="s">
        <v>1251</v>
      </c>
      <c r="B541" s="269" t="s">
        <v>1252</v>
      </c>
      <c r="C541" s="221"/>
      <c r="D541" s="221"/>
      <c r="E541" s="339" t="e">
        <f t="shared" si="8"/>
        <v>#DIV/0!</v>
      </c>
    </row>
    <row r="542" spans="1:5">
      <c r="A542" s="268" t="s">
        <v>1253</v>
      </c>
      <c r="B542" s="269" t="s">
        <v>1254</v>
      </c>
      <c r="C542" s="221"/>
      <c r="D542" s="221"/>
      <c r="E542" s="339" t="e">
        <f t="shared" si="8"/>
        <v>#DIV/0!</v>
      </c>
    </row>
    <row r="543" spans="1:5">
      <c r="A543" s="268" t="s">
        <v>1255</v>
      </c>
      <c r="B543" s="276" t="s">
        <v>1256</v>
      </c>
      <c r="C543" s="221"/>
      <c r="D543" s="221"/>
      <c r="E543" s="339" t="e">
        <f t="shared" si="8"/>
        <v>#DIV/0!</v>
      </c>
    </row>
    <row r="544" spans="1:5">
      <c r="A544" s="268" t="s">
        <v>1257</v>
      </c>
      <c r="B544" s="269" t="s">
        <v>1258</v>
      </c>
      <c r="C544" s="221"/>
      <c r="D544" s="221"/>
      <c r="E544" s="339" t="e">
        <f t="shared" si="8"/>
        <v>#DIV/0!</v>
      </c>
    </row>
    <row r="545" spans="1:5">
      <c r="A545" s="268" t="s">
        <v>1259</v>
      </c>
      <c r="B545" s="269" t="s">
        <v>1260</v>
      </c>
      <c r="C545" s="221"/>
      <c r="D545" s="221"/>
      <c r="E545" s="339" t="e">
        <f t="shared" si="8"/>
        <v>#DIV/0!</v>
      </c>
    </row>
    <row r="546" spans="1:5">
      <c r="A546" s="268" t="s">
        <v>1261</v>
      </c>
      <c r="B546" s="269" t="s">
        <v>1262</v>
      </c>
      <c r="C546" s="221"/>
      <c r="D546" s="221"/>
      <c r="E546" s="339" t="e">
        <f t="shared" si="8"/>
        <v>#DIV/0!</v>
      </c>
    </row>
    <row r="547" spans="1:5" ht="18">
      <c r="A547" s="266">
        <v>13</v>
      </c>
      <c r="B547" s="270" t="s">
        <v>1263</v>
      </c>
      <c r="C547" s="271">
        <f>SUM(C548:C565)</f>
        <v>0</v>
      </c>
      <c r="D547" s="271">
        <f>SUM(D548:D565)</f>
        <v>0</v>
      </c>
      <c r="E547" s="336" t="e">
        <f t="shared" si="8"/>
        <v>#DIV/0!</v>
      </c>
    </row>
    <row r="548" spans="1:5">
      <c r="A548" s="268" t="s">
        <v>1264</v>
      </c>
      <c r="B548" s="269" t="s">
        <v>1265</v>
      </c>
      <c r="C548" s="221"/>
      <c r="D548" s="221"/>
      <c r="E548" s="339" t="e">
        <f t="shared" si="8"/>
        <v>#DIV/0!</v>
      </c>
    </row>
    <row r="549" spans="1:5">
      <c r="A549" s="268" t="s">
        <v>1266</v>
      </c>
      <c r="B549" s="269" t="s">
        <v>1267</v>
      </c>
      <c r="C549" s="221"/>
      <c r="D549" s="221"/>
      <c r="E549" s="339" t="e">
        <f t="shared" si="8"/>
        <v>#DIV/0!</v>
      </c>
    </row>
    <row r="550" spans="1:5">
      <c r="A550" s="268" t="s">
        <v>1268</v>
      </c>
      <c r="B550" s="269" t="s">
        <v>1269</v>
      </c>
      <c r="C550" s="221"/>
      <c r="D550" s="221"/>
      <c r="E550" s="339" t="e">
        <f t="shared" si="8"/>
        <v>#DIV/0!</v>
      </c>
    </row>
    <row r="551" spans="1:5" ht="22.5">
      <c r="A551" s="268" t="s">
        <v>1270</v>
      </c>
      <c r="B551" s="269" t="s">
        <v>1271</v>
      </c>
      <c r="C551" s="221"/>
      <c r="D551" s="221"/>
      <c r="E551" s="339" t="e">
        <f t="shared" si="8"/>
        <v>#DIV/0!</v>
      </c>
    </row>
    <row r="552" spans="1:5" ht="22.5">
      <c r="A552" s="268" t="s">
        <v>1272</v>
      </c>
      <c r="B552" s="269" t="s">
        <v>1273</v>
      </c>
      <c r="C552" s="221"/>
      <c r="D552" s="221"/>
      <c r="E552" s="339" t="e">
        <f t="shared" si="8"/>
        <v>#DIV/0!</v>
      </c>
    </row>
    <row r="553" spans="1:5">
      <c r="A553" s="268" t="s">
        <v>1274</v>
      </c>
      <c r="B553" s="269" t="s">
        <v>1275</v>
      </c>
      <c r="C553" s="221"/>
      <c r="D553" s="221"/>
      <c r="E553" s="339" t="e">
        <f t="shared" si="8"/>
        <v>#DIV/0!</v>
      </c>
    </row>
    <row r="554" spans="1:5" ht="22.5">
      <c r="A554" s="268" t="s">
        <v>1276</v>
      </c>
      <c r="B554" s="269" t="s">
        <v>1277</v>
      </c>
      <c r="C554" s="221"/>
      <c r="D554" s="221"/>
      <c r="E554" s="339" t="e">
        <f t="shared" si="8"/>
        <v>#DIV/0!</v>
      </c>
    </row>
    <row r="555" spans="1:5">
      <c r="A555" s="268" t="s">
        <v>1278</v>
      </c>
      <c r="B555" s="269" t="s">
        <v>1279</v>
      </c>
      <c r="C555" s="221"/>
      <c r="D555" s="221"/>
      <c r="E555" s="339" t="e">
        <f t="shared" si="8"/>
        <v>#DIV/0!</v>
      </c>
    </row>
    <row r="556" spans="1:5">
      <c r="A556" s="268" t="s">
        <v>1280</v>
      </c>
      <c r="B556" s="269" t="s">
        <v>1281</v>
      </c>
      <c r="C556" s="221"/>
      <c r="D556" s="221"/>
      <c r="E556" s="339" t="e">
        <f t="shared" si="8"/>
        <v>#DIV/0!</v>
      </c>
    </row>
    <row r="557" spans="1:5">
      <c r="A557" s="268" t="s">
        <v>1282</v>
      </c>
      <c r="B557" s="269" t="s">
        <v>1283</v>
      </c>
      <c r="C557" s="221"/>
      <c r="D557" s="221"/>
      <c r="E557" s="339" t="e">
        <f t="shared" si="8"/>
        <v>#DIV/0!</v>
      </c>
    </row>
    <row r="558" spans="1:5">
      <c r="A558" s="268" t="s">
        <v>1284</v>
      </c>
      <c r="B558" s="269" t="s">
        <v>1285</v>
      </c>
      <c r="C558" s="221"/>
      <c r="D558" s="221"/>
      <c r="E558" s="339" t="e">
        <f t="shared" si="8"/>
        <v>#DIV/0!</v>
      </c>
    </row>
    <row r="559" spans="1:5">
      <c r="A559" s="268" t="s">
        <v>1286</v>
      </c>
      <c r="B559" s="269" t="s">
        <v>1287</v>
      </c>
      <c r="C559" s="221"/>
      <c r="D559" s="221"/>
      <c r="E559" s="339" t="e">
        <f t="shared" si="8"/>
        <v>#DIV/0!</v>
      </c>
    </row>
    <row r="560" spans="1:5">
      <c r="A560" s="273" t="s">
        <v>1288</v>
      </c>
      <c r="B560" s="276" t="s">
        <v>1289</v>
      </c>
      <c r="C560" s="221"/>
      <c r="D560" s="221"/>
      <c r="E560" s="339" t="e">
        <f t="shared" si="8"/>
        <v>#DIV/0!</v>
      </c>
    </row>
    <row r="561" spans="1:5">
      <c r="A561" s="273" t="s">
        <v>1290</v>
      </c>
      <c r="B561" s="276" t="s">
        <v>1291</v>
      </c>
      <c r="C561" s="221"/>
      <c r="D561" s="221"/>
      <c r="E561" s="339" t="e">
        <f t="shared" si="8"/>
        <v>#DIV/0!</v>
      </c>
    </row>
    <row r="562" spans="1:5">
      <c r="A562" s="268" t="s">
        <v>1292</v>
      </c>
      <c r="B562" s="269" t="s">
        <v>1293</v>
      </c>
      <c r="C562" s="221"/>
      <c r="D562" s="221"/>
      <c r="E562" s="339" t="e">
        <f t="shared" si="8"/>
        <v>#DIV/0!</v>
      </c>
    </row>
    <row r="563" spans="1:5">
      <c r="A563" s="268" t="s">
        <v>1294</v>
      </c>
      <c r="B563" s="269" t="s">
        <v>1295</v>
      </c>
      <c r="C563" s="221"/>
      <c r="D563" s="221"/>
      <c r="E563" s="339" t="e">
        <f t="shared" si="8"/>
        <v>#DIV/0!</v>
      </c>
    </row>
    <row r="564" spans="1:5">
      <c r="A564" s="268" t="s">
        <v>1296</v>
      </c>
      <c r="B564" s="269" t="s">
        <v>1297</v>
      </c>
      <c r="C564" s="221"/>
      <c r="D564" s="221"/>
      <c r="E564" s="339" t="e">
        <f t="shared" si="8"/>
        <v>#DIV/0!</v>
      </c>
    </row>
    <row r="565" spans="1:5">
      <c r="A565" s="268" t="s">
        <v>1298</v>
      </c>
      <c r="B565" s="276" t="s">
        <v>1299</v>
      </c>
      <c r="C565" s="221"/>
      <c r="D565" s="221"/>
      <c r="E565" s="339" t="e">
        <f t="shared" si="8"/>
        <v>#DIV/0!</v>
      </c>
    </row>
    <row r="566" spans="1:5" ht="18">
      <c r="A566" s="266">
        <v>14</v>
      </c>
      <c r="B566" s="270" t="s">
        <v>1300</v>
      </c>
      <c r="C566" s="271">
        <f>SUM(C567:C580)</f>
        <v>0</v>
      </c>
      <c r="D566" s="271">
        <f>SUM(D567:D580)</f>
        <v>0</v>
      </c>
      <c r="E566" s="336" t="e">
        <f t="shared" si="8"/>
        <v>#DIV/0!</v>
      </c>
    </row>
    <row r="567" spans="1:5">
      <c r="A567" s="268" t="s">
        <v>1301</v>
      </c>
      <c r="B567" s="269" t="s">
        <v>1302</v>
      </c>
      <c r="C567" s="221"/>
      <c r="D567" s="221"/>
      <c r="E567" s="339" t="e">
        <f t="shared" si="8"/>
        <v>#DIV/0!</v>
      </c>
    </row>
    <row r="568" spans="1:5">
      <c r="A568" s="268" t="s">
        <v>1303</v>
      </c>
      <c r="B568" s="269" t="s">
        <v>1304</v>
      </c>
      <c r="C568" s="221"/>
      <c r="D568" s="221"/>
      <c r="E568" s="339" t="e">
        <f t="shared" si="8"/>
        <v>#DIV/0!</v>
      </c>
    </row>
    <row r="569" spans="1:5">
      <c r="A569" s="268" t="s">
        <v>1305</v>
      </c>
      <c r="B569" s="269" t="s">
        <v>1306</v>
      </c>
      <c r="C569" s="221"/>
      <c r="D569" s="221"/>
      <c r="E569" s="339" t="e">
        <f t="shared" si="8"/>
        <v>#DIV/0!</v>
      </c>
    </row>
    <row r="570" spans="1:5">
      <c r="A570" s="268" t="s">
        <v>1307</v>
      </c>
      <c r="B570" s="269" t="s">
        <v>1308</v>
      </c>
      <c r="C570" s="221"/>
      <c r="D570" s="221"/>
      <c r="E570" s="339" t="e">
        <f t="shared" si="8"/>
        <v>#DIV/0!</v>
      </c>
    </row>
    <row r="571" spans="1:5">
      <c r="A571" s="268" t="s">
        <v>1309</v>
      </c>
      <c r="B571" s="276" t="s">
        <v>1310</v>
      </c>
      <c r="C571" s="221"/>
      <c r="D571" s="221"/>
      <c r="E571" s="339" t="e">
        <f t="shared" si="8"/>
        <v>#DIV/0!</v>
      </c>
    </row>
    <row r="572" spans="1:5">
      <c r="A572" s="268" t="s">
        <v>1311</v>
      </c>
      <c r="B572" s="276" t="s">
        <v>1312</v>
      </c>
      <c r="C572" s="221"/>
      <c r="D572" s="221"/>
      <c r="E572" s="339" t="e">
        <f t="shared" si="8"/>
        <v>#DIV/0!</v>
      </c>
    </row>
    <row r="573" spans="1:5" ht="22.5">
      <c r="A573" s="268" t="s">
        <v>1313</v>
      </c>
      <c r="B573" s="276" t="s">
        <v>1314</v>
      </c>
      <c r="C573" s="221"/>
      <c r="D573" s="221"/>
      <c r="E573" s="339" t="e">
        <f t="shared" si="8"/>
        <v>#DIV/0!</v>
      </c>
    </row>
    <row r="574" spans="1:5" ht="22.5">
      <c r="A574" s="268" t="s">
        <v>1315</v>
      </c>
      <c r="B574" s="276" t="s">
        <v>1316</v>
      </c>
      <c r="C574" s="221"/>
      <c r="D574" s="221"/>
      <c r="E574" s="339" t="e">
        <f t="shared" si="8"/>
        <v>#DIV/0!</v>
      </c>
    </row>
    <row r="575" spans="1:5">
      <c r="A575" s="268" t="s">
        <v>1317</v>
      </c>
      <c r="B575" s="269" t="s">
        <v>1318</v>
      </c>
      <c r="C575" s="221"/>
      <c r="D575" s="221"/>
      <c r="E575" s="339" t="e">
        <f t="shared" si="8"/>
        <v>#DIV/0!</v>
      </c>
    </row>
    <row r="576" spans="1:5">
      <c r="A576" s="277" t="s">
        <v>1319</v>
      </c>
      <c r="B576" s="278" t="s">
        <v>1320</v>
      </c>
      <c r="C576" s="221"/>
      <c r="D576" s="221"/>
      <c r="E576" s="339" t="e">
        <f t="shared" si="8"/>
        <v>#DIV/0!</v>
      </c>
    </row>
    <row r="577" spans="1:5">
      <c r="A577" s="277" t="s">
        <v>1321</v>
      </c>
      <c r="B577" s="278" t="s">
        <v>1322</v>
      </c>
      <c r="C577" s="221"/>
      <c r="D577" s="221"/>
      <c r="E577" s="339" t="e">
        <f t="shared" si="8"/>
        <v>#DIV/0!</v>
      </c>
    </row>
    <row r="578" spans="1:5">
      <c r="A578" s="277" t="s">
        <v>1323</v>
      </c>
      <c r="B578" s="278" t="s">
        <v>1324</v>
      </c>
      <c r="C578" s="221"/>
      <c r="D578" s="221"/>
      <c r="E578" s="339" t="e">
        <f t="shared" si="8"/>
        <v>#DIV/0!</v>
      </c>
    </row>
    <row r="579" spans="1:5">
      <c r="A579" s="277" t="s">
        <v>1325</v>
      </c>
      <c r="B579" s="278" t="s">
        <v>1326</v>
      </c>
      <c r="C579" s="221"/>
      <c r="D579" s="221"/>
      <c r="E579" s="339" t="e">
        <f t="shared" si="8"/>
        <v>#DIV/0!</v>
      </c>
    </row>
    <row r="580" spans="1:5">
      <c r="A580" s="277" t="s">
        <v>1327</v>
      </c>
      <c r="B580" s="278" t="s">
        <v>1328</v>
      </c>
      <c r="C580" s="221"/>
      <c r="D580" s="221"/>
      <c r="E580" s="339" t="e">
        <f t="shared" si="8"/>
        <v>#DIV/0!</v>
      </c>
    </row>
    <row r="581" spans="1:5" ht="18">
      <c r="A581" s="266">
        <v>15</v>
      </c>
      <c r="B581" s="270" t="s">
        <v>1329</v>
      </c>
      <c r="C581" s="271">
        <f>SUM(C582:C606)</f>
        <v>0</v>
      </c>
      <c r="D581" s="271">
        <f>SUM(D582:D606)</f>
        <v>0</v>
      </c>
      <c r="E581" s="336" t="e">
        <f t="shared" si="8"/>
        <v>#DIV/0!</v>
      </c>
    </row>
    <row r="582" spans="1:5" ht="22.5">
      <c r="A582" s="268" t="s">
        <v>1330</v>
      </c>
      <c r="B582" s="269" t="s">
        <v>1331</v>
      </c>
      <c r="C582" s="221"/>
      <c r="D582" s="221"/>
      <c r="E582" s="339" t="e">
        <f t="shared" si="8"/>
        <v>#DIV/0!</v>
      </c>
    </row>
    <row r="583" spans="1:5">
      <c r="A583" s="268" t="s">
        <v>1332</v>
      </c>
      <c r="B583" s="269" t="s">
        <v>1333</v>
      </c>
      <c r="C583" s="221"/>
      <c r="D583" s="221"/>
      <c r="E583" s="339" t="e">
        <f t="shared" si="8"/>
        <v>#DIV/0!</v>
      </c>
    </row>
    <row r="584" spans="1:5">
      <c r="A584" s="268" t="s">
        <v>1334</v>
      </c>
      <c r="B584" s="269" t="s">
        <v>1335</v>
      </c>
      <c r="C584" s="221"/>
      <c r="D584" s="221"/>
      <c r="E584" s="339" t="e">
        <f t="shared" si="8"/>
        <v>#DIV/0!</v>
      </c>
    </row>
    <row r="585" spans="1:5">
      <c r="A585" s="268" t="s">
        <v>1336</v>
      </c>
      <c r="B585" s="269" t="s">
        <v>1337</v>
      </c>
      <c r="C585" s="221"/>
      <c r="D585" s="221"/>
      <c r="E585" s="339" t="e">
        <f t="shared" ref="E585:E648" si="9">D585/C585*100</f>
        <v>#DIV/0!</v>
      </c>
    </row>
    <row r="586" spans="1:5">
      <c r="A586" s="268" t="s">
        <v>1338</v>
      </c>
      <c r="B586" s="269" t="s">
        <v>1339</v>
      </c>
      <c r="C586" s="221"/>
      <c r="D586" s="221"/>
      <c r="E586" s="339" t="e">
        <f t="shared" si="9"/>
        <v>#DIV/0!</v>
      </c>
    </row>
    <row r="587" spans="1:5" ht="22.5">
      <c r="A587" s="268" t="s">
        <v>1340</v>
      </c>
      <c r="B587" s="269" t="s">
        <v>1341</v>
      </c>
      <c r="C587" s="221"/>
      <c r="D587" s="221"/>
      <c r="E587" s="339" t="e">
        <f t="shared" si="9"/>
        <v>#DIV/0!</v>
      </c>
    </row>
    <row r="588" spans="1:5" ht="22.5">
      <c r="A588" s="268" t="s">
        <v>1342</v>
      </c>
      <c r="B588" s="269" t="s">
        <v>1343</v>
      </c>
      <c r="C588" s="221"/>
      <c r="D588" s="221"/>
      <c r="E588" s="339" t="e">
        <f t="shared" si="9"/>
        <v>#DIV/0!</v>
      </c>
    </row>
    <row r="589" spans="1:5" ht="22.5">
      <c r="A589" s="268" t="s">
        <v>1344</v>
      </c>
      <c r="B589" s="269" t="s">
        <v>1345</v>
      </c>
      <c r="C589" s="221"/>
      <c r="D589" s="221"/>
      <c r="E589" s="339" t="e">
        <f t="shared" si="9"/>
        <v>#DIV/0!</v>
      </c>
    </row>
    <row r="590" spans="1:5" ht="22.5">
      <c r="A590" s="268" t="s">
        <v>1346</v>
      </c>
      <c r="B590" s="269" t="s">
        <v>1347</v>
      </c>
      <c r="C590" s="221"/>
      <c r="D590" s="221"/>
      <c r="E590" s="339" t="e">
        <f t="shared" si="9"/>
        <v>#DIV/0!</v>
      </c>
    </row>
    <row r="591" spans="1:5">
      <c r="A591" s="268" t="s">
        <v>1348</v>
      </c>
      <c r="B591" s="269" t="s">
        <v>1349</v>
      </c>
      <c r="C591" s="221"/>
      <c r="D591" s="221"/>
      <c r="E591" s="339" t="e">
        <f t="shared" si="9"/>
        <v>#DIV/0!</v>
      </c>
    </row>
    <row r="592" spans="1:5">
      <c r="A592" s="268" t="s">
        <v>1350</v>
      </c>
      <c r="B592" s="269" t="s">
        <v>1351</v>
      </c>
      <c r="C592" s="221"/>
      <c r="D592" s="221"/>
      <c r="E592" s="339" t="e">
        <f t="shared" si="9"/>
        <v>#DIV/0!</v>
      </c>
    </row>
    <row r="593" spans="1:5">
      <c r="A593" s="268" t="s">
        <v>1352</v>
      </c>
      <c r="B593" s="269" t="s">
        <v>1353</v>
      </c>
      <c r="C593" s="221"/>
      <c r="D593" s="221"/>
      <c r="E593" s="339" t="e">
        <f t="shared" si="9"/>
        <v>#DIV/0!</v>
      </c>
    </row>
    <row r="594" spans="1:5">
      <c r="A594" s="268" t="s">
        <v>1354</v>
      </c>
      <c r="B594" s="269" t="s">
        <v>1355</v>
      </c>
      <c r="C594" s="221"/>
      <c r="D594" s="221"/>
      <c r="E594" s="339" t="e">
        <f t="shared" si="9"/>
        <v>#DIV/0!</v>
      </c>
    </row>
    <row r="595" spans="1:5" ht="22.5">
      <c r="A595" s="268" t="s">
        <v>1356</v>
      </c>
      <c r="B595" s="269" t="s">
        <v>1357</v>
      </c>
      <c r="C595" s="221"/>
      <c r="D595" s="221"/>
      <c r="E595" s="339" t="e">
        <f t="shared" si="9"/>
        <v>#DIV/0!</v>
      </c>
    </row>
    <row r="596" spans="1:5" ht="22.5">
      <c r="A596" s="268" t="s">
        <v>1358</v>
      </c>
      <c r="B596" s="269" t="s">
        <v>1359</v>
      </c>
      <c r="C596" s="221"/>
      <c r="D596" s="221"/>
      <c r="E596" s="339" t="e">
        <f t="shared" si="9"/>
        <v>#DIV/0!</v>
      </c>
    </row>
    <row r="597" spans="1:5" ht="22.5">
      <c r="A597" s="268" t="s">
        <v>1360</v>
      </c>
      <c r="B597" s="269" t="s">
        <v>1361</v>
      </c>
      <c r="C597" s="221"/>
      <c r="D597" s="221"/>
      <c r="E597" s="339" t="e">
        <f t="shared" si="9"/>
        <v>#DIV/0!</v>
      </c>
    </row>
    <row r="598" spans="1:5" ht="22.5">
      <c r="A598" s="268" t="s">
        <v>1362</v>
      </c>
      <c r="B598" s="269" t="s">
        <v>1363</v>
      </c>
      <c r="C598" s="221"/>
      <c r="D598" s="221"/>
      <c r="E598" s="339" t="e">
        <f t="shared" si="9"/>
        <v>#DIV/0!</v>
      </c>
    </row>
    <row r="599" spans="1:5" ht="22.5">
      <c r="A599" s="268" t="s">
        <v>1364</v>
      </c>
      <c r="B599" s="269" t="s">
        <v>1365</v>
      </c>
      <c r="C599" s="221"/>
      <c r="D599" s="221"/>
      <c r="E599" s="339" t="e">
        <f t="shared" si="9"/>
        <v>#DIV/0!</v>
      </c>
    </row>
    <row r="600" spans="1:5" ht="22.5">
      <c r="A600" s="268" t="s">
        <v>1366</v>
      </c>
      <c r="B600" s="269" t="s">
        <v>1367</v>
      </c>
      <c r="C600" s="221"/>
      <c r="D600" s="221"/>
      <c r="E600" s="339" t="e">
        <f t="shared" si="9"/>
        <v>#DIV/0!</v>
      </c>
    </row>
    <row r="601" spans="1:5" ht="22.5">
      <c r="A601" s="268" t="s">
        <v>1368</v>
      </c>
      <c r="B601" s="269" t="s">
        <v>1369</v>
      </c>
      <c r="C601" s="221"/>
      <c r="D601" s="221"/>
      <c r="E601" s="339" t="e">
        <f t="shared" si="9"/>
        <v>#DIV/0!</v>
      </c>
    </row>
    <row r="602" spans="1:5" ht="22.5">
      <c r="A602" s="268" t="s">
        <v>1370</v>
      </c>
      <c r="B602" s="269" t="s">
        <v>1371</v>
      </c>
      <c r="C602" s="221"/>
      <c r="D602" s="221"/>
      <c r="E602" s="339" t="e">
        <f t="shared" si="9"/>
        <v>#DIV/0!</v>
      </c>
    </row>
    <row r="603" spans="1:5" ht="22.5">
      <c r="A603" s="268" t="s">
        <v>1372</v>
      </c>
      <c r="B603" s="269" t="s">
        <v>1373</v>
      </c>
      <c r="C603" s="221"/>
      <c r="D603" s="221"/>
      <c r="E603" s="339" t="e">
        <f t="shared" si="9"/>
        <v>#DIV/0!</v>
      </c>
    </row>
    <row r="604" spans="1:5" ht="22.5">
      <c r="A604" s="268" t="s">
        <v>1374</v>
      </c>
      <c r="B604" s="269" t="s">
        <v>1375</v>
      </c>
      <c r="C604" s="221"/>
      <c r="D604" s="221"/>
      <c r="E604" s="339" t="e">
        <f t="shared" si="9"/>
        <v>#DIV/0!</v>
      </c>
    </row>
    <row r="605" spans="1:5" ht="22.5">
      <c r="A605" s="268" t="s">
        <v>1376</v>
      </c>
      <c r="B605" s="269" t="s">
        <v>1377</v>
      </c>
      <c r="C605" s="221"/>
      <c r="D605" s="221"/>
      <c r="E605" s="339" t="e">
        <f t="shared" si="9"/>
        <v>#DIV/0!</v>
      </c>
    </row>
    <row r="606" spans="1:5">
      <c r="A606" s="268" t="s">
        <v>1378</v>
      </c>
      <c r="B606" s="269" t="s">
        <v>1379</v>
      </c>
      <c r="C606" s="221"/>
      <c r="D606" s="221"/>
      <c r="E606" s="339" t="e">
        <f t="shared" si="9"/>
        <v>#DIV/0!</v>
      </c>
    </row>
    <row r="607" spans="1:5" ht="31.5">
      <c r="A607" s="266">
        <v>16</v>
      </c>
      <c r="B607" s="270" t="s">
        <v>1380</v>
      </c>
      <c r="C607" s="271">
        <f>SUM(C608:C616)</f>
        <v>0</v>
      </c>
      <c r="D607" s="271">
        <f>SUM(D608:D616)</f>
        <v>0</v>
      </c>
      <c r="E607" s="336" t="e">
        <f t="shared" si="9"/>
        <v>#DIV/0!</v>
      </c>
    </row>
    <row r="608" spans="1:5">
      <c r="A608" s="268" t="s">
        <v>1381</v>
      </c>
      <c r="B608" s="279" t="s">
        <v>1382</v>
      </c>
      <c r="C608" s="221"/>
      <c r="D608" s="221"/>
      <c r="E608" s="339" t="e">
        <f t="shared" si="9"/>
        <v>#DIV/0!</v>
      </c>
    </row>
    <row r="609" spans="1:5" ht="25.5">
      <c r="A609" s="268" t="s">
        <v>1383</v>
      </c>
      <c r="B609" s="279" t="s">
        <v>1384</v>
      </c>
      <c r="C609" s="221"/>
      <c r="D609" s="221"/>
      <c r="E609" s="339" t="e">
        <f t="shared" si="9"/>
        <v>#DIV/0!</v>
      </c>
    </row>
    <row r="610" spans="1:5" ht="25.5">
      <c r="A610" s="268" t="s">
        <v>1385</v>
      </c>
      <c r="B610" s="279" t="s">
        <v>1386</v>
      </c>
      <c r="C610" s="221"/>
      <c r="D610" s="221"/>
      <c r="E610" s="339" t="e">
        <f t="shared" si="9"/>
        <v>#DIV/0!</v>
      </c>
    </row>
    <row r="611" spans="1:5" ht="25.5">
      <c r="A611" s="268" t="s">
        <v>1387</v>
      </c>
      <c r="B611" s="279" t="s">
        <v>1388</v>
      </c>
      <c r="C611" s="221"/>
      <c r="D611" s="221"/>
      <c r="E611" s="339" t="e">
        <f t="shared" si="9"/>
        <v>#DIV/0!</v>
      </c>
    </row>
    <row r="612" spans="1:5" ht="25.5">
      <c r="A612" s="268" t="s">
        <v>1389</v>
      </c>
      <c r="B612" s="279" t="s">
        <v>1390</v>
      </c>
      <c r="C612" s="221"/>
      <c r="D612" s="221"/>
      <c r="E612" s="339" t="e">
        <f t="shared" si="9"/>
        <v>#DIV/0!</v>
      </c>
    </row>
    <row r="613" spans="1:5" ht="25.5">
      <c r="A613" s="268" t="s">
        <v>1391</v>
      </c>
      <c r="B613" s="279" t="s">
        <v>1392</v>
      </c>
      <c r="C613" s="221"/>
      <c r="D613" s="221"/>
      <c r="E613" s="339" t="e">
        <f t="shared" si="9"/>
        <v>#DIV/0!</v>
      </c>
    </row>
    <row r="614" spans="1:5">
      <c r="A614" s="268" t="s">
        <v>1393</v>
      </c>
      <c r="B614" s="279" t="s">
        <v>1394</v>
      </c>
      <c r="C614" s="221"/>
      <c r="D614" s="221"/>
      <c r="E614" s="339" t="e">
        <f t="shared" si="9"/>
        <v>#DIV/0!</v>
      </c>
    </row>
    <row r="615" spans="1:5">
      <c r="A615" s="268" t="s">
        <v>1395</v>
      </c>
      <c r="B615" s="279" t="s">
        <v>1396</v>
      </c>
      <c r="C615" s="221"/>
      <c r="D615" s="221"/>
      <c r="E615" s="339" t="e">
        <f t="shared" si="9"/>
        <v>#DIV/0!</v>
      </c>
    </row>
    <row r="616" spans="1:5">
      <c r="A616" s="268" t="s">
        <v>1397</v>
      </c>
      <c r="B616" s="279" t="s">
        <v>1398</v>
      </c>
      <c r="C616" s="221"/>
      <c r="D616" s="221"/>
      <c r="E616" s="339" t="e">
        <f t="shared" si="9"/>
        <v>#DIV/0!</v>
      </c>
    </row>
    <row r="617" spans="1:5" ht="23.25">
      <c r="A617" s="280">
        <v>17</v>
      </c>
      <c r="B617" s="270" t="s">
        <v>1399</v>
      </c>
      <c r="C617" s="271">
        <f>SUM(C618:C635)</f>
        <v>0</v>
      </c>
      <c r="D617" s="271">
        <f>SUM(D618:D635)</f>
        <v>0</v>
      </c>
      <c r="E617" s="336" t="e">
        <f t="shared" si="9"/>
        <v>#DIV/0!</v>
      </c>
    </row>
    <row r="618" spans="1:5">
      <c r="A618" s="268" t="s">
        <v>1400</v>
      </c>
      <c r="B618" s="269" t="s">
        <v>1401</v>
      </c>
      <c r="C618" s="221"/>
      <c r="D618" s="221"/>
      <c r="E618" s="339" t="e">
        <f t="shared" si="9"/>
        <v>#DIV/0!</v>
      </c>
    </row>
    <row r="619" spans="1:5">
      <c r="A619" s="268" t="s">
        <v>1402</v>
      </c>
      <c r="B619" s="269" t="s">
        <v>1403</v>
      </c>
      <c r="C619" s="221"/>
      <c r="D619" s="221"/>
      <c r="E619" s="339" t="e">
        <f t="shared" si="9"/>
        <v>#DIV/0!</v>
      </c>
    </row>
    <row r="620" spans="1:5">
      <c r="A620" s="268" t="s">
        <v>1404</v>
      </c>
      <c r="B620" s="269" t="s">
        <v>1405</v>
      </c>
      <c r="C620" s="221"/>
      <c r="D620" s="221"/>
      <c r="E620" s="339" t="e">
        <f t="shared" si="9"/>
        <v>#DIV/0!</v>
      </c>
    </row>
    <row r="621" spans="1:5" ht="22.5">
      <c r="A621" s="268" t="s">
        <v>1406</v>
      </c>
      <c r="B621" s="269" t="s">
        <v>1407</v>
      </c>
      <c r="C621" s="221"/>
      <c r="D621" s="221"/>
      <c r="E621" s="339" t="e">
        <f t="shared" si="9"/>
        <v>#DIV/0!</v>
      </c>
    </row>
    <row r="622" spans="1:5">
      <c r="A622" s="268" t="s">
        <v>1408</v>
      </c>
      <c r="B622" s="269" t="s">
        <v>1409</v>
      </c>
      <c r="C622" s="221"/>
      <c r="D622" s="221"/>
      <c r="E622" s="339" t="e">
        <f t="shared" si="9"/>
        <v>#DIV/0!</v>
      </c>
    </row>
    <row r="623" spans="1:5">
      <c r="A623" s="268" t="s">
        <v>1410</v>
      </c>
      <c r="B623" s="269" t="s">
        <v>1411</v>
      </c>
      <c r="C623" s="221"/>
      <c r="D623" s="221"/>
      <c r="E623" s="339" t="e">
        <f t="shared" si="9"/>
        <v>#DIV/0!</v>
      </c>
    </row>
    <row r="624" spans="1:5">
      <c r="A624" s="268" t="s">
        <v>1412</v>
      </c>
      <c r="B624" s="269" t="s">
        <v>1413</v>
      </c>
      <c r="C624" s="221"/>
      <c r="D624" s="221"/>
      <c r="E624" s="339" t="e">
        <f t="shared" si="9"/>
        <v>#DIV/0!</v>
      </c>
    </row>
    <row r="625" spans="1:5" ht="22.5">
      <c r="A625" s="268" t="s">
        <v>1414</v>
      </c>
      <c r="B625" s="269" t="s">
        <v>1415</v>
      </c>
      <c r="C625" s="221"/>
      <c r="D625" s="221"/>
      <c r="E625" s="339" t="e">
        <f t="shared" si="9"/>
        <v>#DIV/0!</v>
      </c>
    </row>
    <row r="626" spans="1:5" ht="22.5">
      <c r="A626" s="268" t="s">
        <v>1416</v>
      </c>
      <c r="B626" s="269" t="s">
        <v>1417</v>
      </c>
      <c r="C626" s="221"/>
      <c r="D626" s="221"/>
      <c r="E626" s="339" t="e">
        <f t="shared" si="9"/>
        <v>#DIV/0!</v>
      </c>
    </row>
    <row r="627" spans="1:5">
      <c r="A627" s="268" t="s">
        <v>1418</v>
      </c>
      <c r="B627" s="269" t="s">
        <v>1419</v>
      </c>
      <c r="C627" s="221"/>
      <c r="D627" s="221"/>
      <c r="E627" s="339" t="e">
        <f t="shared" si="9"/>
        <v>#DIV/0!</v>
      </c>
    </row>
    <row r="628" spans="1:5">
      <c r="A628" s="268" t="s">
        <v>1420</v>
      </c>
      <c r="B628" s="269" t="s">
        <v>1421</v>
      </c>
      <c r="C628" s="221"/>
      <c r="D628" s="221"/>
      <c r="E628" s="339" t="e">
        <f t="shared" si="9"/>
        <v>#DIV/0!</v>
      </c>
    </row>
    <row r="629" spans="1:5">
      <c r="A629" s="268" t="s">
        <v>1422</v>
      </c>
      <c r="B629" s="269" t="s">
        <v>1423</v>
      </c>
      <c r="C629" s="221"/>
      <c r="D629" s="221"/>
      <c r="E629" s="339" t="e">
        <f t="shared" si="9"/>
        <v>#DIV/0!</v>
      </c>
    </row>
    <row r="630" spans="1:5">
      <c r="A630" s="268" t="s">
        <v>1424</v>
      </c>
      <c r="B630" s="269" t="s">
        <v>1425</v>
      </c>
      <c r="C630" s="221"/>
      <c r="D630" s="221"/>
      <c r="E630" s="339" t="e">
        <f t="shared" si="9"/>
        <v>#DIV/0!</v>
      </c>
    </row>
    <row r="631" spans="1:5">
      <c r="A631" s="268" t="s">
        <v>1426</v>
      </c>
      <c r="B631" s="269" t="s">
        <v>1427</v>
      </c>
      <c r="C631" s="221"/>
      <c r="D631" s="221"/>
      <c r="E631" s="339" t="e">
        <f t="shared" si="9"/>
        <v>#DIV/0!</v>
      </c>
    </row>
    <row r="632" spans="1:5">
      <c r="A632" s="268" t="s">
        <v>1428</v>
      </c>
      <c r="B632" s="269" t="s">
        <v>1429</v>
      </c>
      <c r="C632" s="221"/>
      <c r="D632" s="221"/>
      <c r="E632" s="339" t="e">
        <f t="shared" si="9"/>
        <v>#DIV/0!</v>
      </c>
    </row>
    <row r="633" spans="1:5">
      <c r="A633" s="268" t="s">
        <v>1430</v>
      </c>
      <c r="B633" s="269" t="s">
        <v>1431</v>
      </c>
      <c r="C633" s="221"/>
      <c r="D633" s="221"/>
      <c r="E633" s="339" t="e">
        <f t="shared" si="9"/>
        <v>#DIV/0!</v>
      </c>
    </row>
    <row r="634" spans="1:5">
      <c r="A634" s="268" t="s">
        <v>1432</v>
      </c>
      <c r="B634" s="269" t="s">
        <v>1433</v>
      </c>
      <c r="C634" s="221"/>
      <c r="D634" s="221"/>
      <c r="E634" s="339" t="e">
        <f t="shared" si="9"/>
        <v>#DIV/0!</v>
      </c>
    </row>
    <row r="635" spans="1:5">
      <c r="A635" s="268" t="s">
        <v>1434</v>
      </c>
      <c r="B635" s="269" t="s">
        <v>1435</v>
      </c>
      <c r="C635" s="221"/>
      <c r="D635" s="221"/>
      <c r="E635" s="339" t="e">
        <f t="shared" si="9"/>
        <v>#DIV/0!</v>
      </c>
    </row>
    <row r="636" spans="1:5" ht="18">
      <c r="A636" s="266">
        <v>18</v>
      </c>
      <c r="B636" s="270" t="s">
        <v>1436</v>
      </c>
      <c r="C636" s="271">
        <f>SUM(C637:C654)</f>
        <v>0</v>
      </c>
      <c r="D636" s="271">
        <f>SUM(D637:D654)</f>
        <v>0</v>
      </c>
      <c r="E636" s="336" t="e">
        <f t="shared" si="9"/>
        <v>#DIV/0!</v>
      </c>
    </row>
    <row r="637" spans="1:5">
      <c r="A637" s="268" t="s">
        <v>1437</v>
      </c>
      <c r="B637" s="269" t="s">
        <v>1438</v>
      </c>
      <c r="C637" s="221"/>
      <c r="D637" s="221"/>
      <c r="E637" s="339" t="e">
        <f t="shared" si="9"/>
        <v>#DIV/0!</v>
      </c>
    </row>
    <row r="638" spans="1:5">
      <c r="A638" s="268" t="s">
        <v>1439</v>
      </c>
      <c r="B638" s="269" t="s">
        <v>1440</v>
      </c>
      <c r="C638" s="221"/>
      <c r="D638" s="221"/>
      <c r="E638" s="339" t="e">
        <f t="shared" si="9"/>
        <v>#DIV/0!</v>
      </c>
    </row>
    <row r="639" spans="1:5">
      <c r="A639" s="268" t="s">
        <v>1441</v>
      </c>
      <c r="B639" s="269" t="s">
        <v>1442</v>
      </c>
      <c r="C639" s="221"/>
      <c r="D639" s="221"/>
      <c r="E639" s="339" t="e">
        <f t="shared" si="9"/>
        <v>#DIV/0!</v>
      </c>
    </row>
    <row r="640" spans="1:5">
      <c r="A640" s="268" t="s">
        <v>1443</v>
      </c>
      <c r="B640" s="269" t="s">
        <v>1444</v>
      </c>
      <c r="C640" s="221"/>
      <c r="D640" s="221"/>
      <c r="E640" s="339" t="e">
        <f t="shared" si="9"/>
        <v>#DIV/0!</v>
      </c>
    </row>
    <row r="641" spans="1:5">
      <c r="A641" s="268" t="s">
        <v>1445</v>
      </c>
      <c r="B641" s="269" t="s">
        <v>1446</v>
      </c>
      <c r="C641" s="221"/>
      <c r="D641" s="221"/>
      <c r="E641" s="339" t="e">
        <f t="shared" si="9"/>
        <v>#DIV/0!</v>
      </c>
    </row>
    <row r="642" spans="1:5">
      <c r="A642" s="268" t="s">
        <v>1447</v>
      </c>
      <c r="B642" s="269" t="s">
        <v>1448</v>
      </c>
      <c r="C642" s="221"/>
      <c r="D642" s="221"/>
      <c r="E642" s="339" t="e">
        <f t="shared" si="9"/>
        <v>#DIV/0!</v>
      </c>
    </row>
    <row r="643" spans="1:5">
      <c r="A643" s="268" t="s">
        <v>1449</v>
      </c>
      <c r="B643" s="269" t="s">
        <v>1450</v>
      </c>
      <c r="C643" s="221"/>
      <c r="D643" s="221"/>
      <c r="E643" s="339" t="e">
        <f t="shared" si="9"/>
        <v>#DIV/0!</v>
      </c>
    </row>
    <row r="644" spans="1:5">
      <c r="A644" s="268" t="s">
        <v>1451</v>
      </c>
      <c r="B644" s="269" t="s">
        <v>1452</v>
      </c>
      <c r="C644" s="221"/>
      <c r="D644" s="221"/>
      <c r="E644" s="339" t="e">
        <f t="shared" si="9"/>
        <v>#DIV/0!</v>
      </c>
    </row>
    <row r="645" spans="1:5">
      <c r="A645" s="268" t="s">
        <v>1453</v>
      </c>
      <c r="B645" s="269" t="s">
        <v>1454</v>
      </c>
      <c r="C645" s="221"/>
      <c r="D645" s="221"/>
      <c r="E645" s="339" t="e">
        <f t="shared" si="9"/>
        <v>#DIV/0!</v>
      </c>
    </row>
    <row r="646" spans="1:5">
      <c r="A646" s="268" t="s">
        <v>1455</v>
      </c>
      <c r="B646" s="269" t="s">
        <v>1456</v>
      </c>
      <c r="C646" s="221"/>
      <c r="D646" s="221"/>
      <c r="E646" s="339" t="e">
        <f t="shared" si="9"/>
        <v>#DIV/0!</v>
      </c>
    </row>
    <row r="647" spans="1:5" ht="22.5">
      <c r="A647" s="268" t="s">
        <v>1457</v>
      </c>
      <c r="B647" s="269" t="s">
        <v>1458</v>
      </c>
      <c r="C647" s="221"/>
      <c r="D647" s="221"/>
      <c r="E647" s="339" t="e">
        <f t="shared" si="9"/>
        <v>#DIV/0!</v>
      </c>
    </row>
    <row r="648" spans="1:5" ht="22.5">
      <c r="A648" s="268" t="s">
        <v>1459</v>
      </c>
      <c r="B648" s="269" t="s">
        <v>1460</v>
      </c>
      <c r="C648" s="221"/>
      <c r="D648" s="221"/>
      <c r="E648" s="339" t="e">
        <f t="shared" si="9"/>
        <v>#DIV/0!</v>
      </c>
    </row>
    <row r="649" spans="1:5">
      <c r="A649" s="268" t="s">
        <v>1461</v>
      </c>
      <c r="B649" s="269" t="s">
        <v>1462</v>
      </c>
      <c r="C649" s="221"/>
      <c r="D649" s="221"/>
      <c r="E649" s="339" t="e">
        <f t="shared" ref="E649:E712" si="10">D649/C649*100</f>
        <v>#DIV/0!</v>
      </c>
    </row>
    <row r="650" spans="1:5">
      <c r="A650" s="268" t="s">
        <v>1463</v>
      </c>
      <c r="B650" s="269" t="s">
        <v>1464</v>
      </c>
      <c r="C650" s="221"/>
      <c r="D650" s="221"/>
      <c r="E650" s="339" t="e">
        <f t="shared" si="10"/>
        <v>#DIV/0!</v>
      </c>
    </row>
    <row r="651" spans="1:5">
      <c r="A651" s="268" t="s">
        <v>1465</v>
      </c>
      <c r="B651" s="269" t="s">
        <v>1466</v>
      </c>
      <c r="C651" s="221"/>
      <c r="D651" s="221"/>
      <c r="E651" s="339" t="e">
        <f t="shared" si="10"/>
        <v>#DIV/0!</v>
      </c>
    </row>
    <row r="652" spans="1:5">
      <c r="A652" s="268" t="s">
        <v>1467</v>
      </c>
      <c r="B652" s="269" t="s">
        <v>1468</v>
      </c>
      <c r="C652" s="221"/>
      <c r="D652" s="221"/>
      <c r="E652" s="339" t="e">
        <f t="shared" si="10"/>
        <v>#DIV/0!</v>
      </c>
    </row>
    <row r="653" spans="1:5">
      <c r="A653" s="268" t="s">
        <v>1469</v>
      </c>
      <c r="B653" s="269" t="s">
        <v>1470</v>
      </c>
      <c r="C653" s="221"/>
      <c r="D653" s="221"/>
      <c r="E653" s="339" t="e">
        <f t="shared" si="10"/>
        <v>#DIV/0!</v>
      </c>
    </row>
    <row r="654" spans="1:5">
      <c r="A654" s="268" t="s">
        <v>1471</v>
      </c>
      <c r="B654" s="269" t="s">
        <v>1472</v>
      </c>
      <c r="C654" s="221"/>
      <c r="D654" s="221"/>
      <c r="E654" s="339" t="e">
        <f t="shared" si="10"/>
        <v>#DIV/0!</v>
      </c>
    </row>
    <row r="655" spans="1:5" ht="18">
      <c r="A655" s="266">
        <v>19</v>
      </c>
      <c r="B655" s="270" t="s">
        <v>1473</v>
      </c>
      <c r="C655" s="271">
        <f>SUM(C656:C666)</f>
        <v>0</v>
      </c>
      <c r="D655" s="271">
        <f>SUM(D656:D666)</f>
        <v>0</v>
      </c>
      <c r="E655" s="336" t="e">
        <f t="shared" si="10"/>
        <v>#DIV/0!</v>
      </c>
    </row>
    <row r="656" spans="1:5">
      <c r="A656" s="268" t="s">
        <v>1474</v>
      </c>
      <c r="B656" s="278" t="s">
        <v>1475</v>
      </c>
      <c r="C656" s="221"/>
      <c r="D656" s="221"/>
      <c r="E656" s="339" t="e">
        <f t="shared" si="10"/>
        <v>#DIV/0!</v>
      </c>
    </row>
    <row r="657" spans="1:5">
      <c r="A657" s="268" t="s">
        <v>1476</v>
      </c>
      <c r="B657" s="278" t="s">
        <v>1477</v>
      </c>
      <c r="C657" s="221"/>
      <c r="D657" s="221"/>
      <c r="E657" s="339" t="e">
        <f t="shared" si="10"/>
        <v>#DIV/0!</v>
      </c>
    </row>
    <row r="658" spans="1:5">
      <c r="A658" s="268" t="s">
        <v>1478</v>
      </c>
      <c r="B658" s="278" t="s">
        <v>1479</v>
      </c>
      <c r="C658" s="221"/>
      <c r="D658" s="221"/>
      <c r="E658" s="339" t="e">
        <f t="shared" si="10"/>
        <v>#DIV/0!</v>
      </c>
    </row>
    <row r="659" spans="1:5">
      <c r="A659" s="268" t="s">
        <v>1480</v>
      </c>
      <c r="B659" s="278" t="s">
        <v>1481</v>
      </c>
      <c r="C659" s="221"/>
      <c r="D659" s="221"/>
      <c r="E659" s="339" t="e">
        <f t="shared" si="10"/>
        <v>#DIV/0!</v>
      </c>
    </row>
    <row r="660" spans="1:5" ht="22.5">
      <c r="A660" s="268" t="s">
        <v>1482</v>
      </c>
      <c r="B660" s="278" t="s">
        <v>1483</v>
      </c>
      <c r="C660" s="221"/>
      <c r="D660" s="221"/>
      <c r="E660" s="339" t="e">
        <f t="shared" si="10"/>
        <v>#DIV/0!</v>
      </c>
    </row>
    <row r="661" spans="1:5">
      <c r="A661" s="268" t="s">
        <v>1484</v>
      </c>
      <c r="B661" s="278" t="s">
        <v>1485</v>
      </c>
      <c r="C661" s="221"/>
      <c r="D661" s="221"/>
      <c r="E661" s="339" t="e">
        <f t="shared" si="10"/>
        <v>#DIV/0!</v>
      </c>
    </row>
    <row r="662" spans="1:5">
      <c r="A662" s="268" t="s">
        <v>1486</v>
      </c>
      <c r="B662" s="278" t="s">
        <v>1487</v>
      </c>
      <c r="C662" s="221"/>
      <c r="D662" s="221"/>
      <c r="E662" s="339" t="e">
        <f t="shared" si="10"/>
        <v>#DIV/0!</v>
      </c>
    </row>
    <row r="663" spans="1:5">
      <c r="A663" s="268" t="s">
        <v>1488</v>
      </c>
      <c r="B663" s="278" t="s">
        <v>1489</v>
      </c>
      <c r="C663" s="221"/>
      <c r="D663" s="221"/>
      <c r="E663" s="339" t="e">
        <f t="shared" si="10"/>
        <v>#DIV/0!</v>
      </c>
    </row>
    <row r="664" spans="1:5">
      <c r="A664" s="268" t="s">
        <v>1490</v>
      </c>
      <c r="B664" s="278" t="s">
        <v>1491</v>
      </c>
      <c r="C664" s="221"/>
      <c r="D664" s="221"/>
      <c r="E664" s="339" t="e">
        <f t="shared" si="10"/>
        <v>#DIV/0!</v>
      </c>
    </row>
    <row r="665" spans="1:5">
      <c r="A665" s="268" t="s">
        <v>1492</v>
      </c>
      <c r="B665" s="278" t="s">
        <v>1493</v>
      </c>
      <c r="C665" s="221"/>
      <c r="D665" s="221"/>
      <c r="E665" s="339" t="e">
        <f t="shared" si="10"/>
        <v>#DIV/0!</v>
      </c>
    </row>
    <row r="666" spans="1:5">
      <c r="A666" s="268" t="s">
        <v>1494</v>
      </c>
      <c r="B666" s="278" t="s">
        <v>1495</v>
      </c>
      <c r="C666" s="221"/>
      <c r="D666" s="221"/>
      <c r="E666" s="339" t="e">
        <f t="shared" si="10"/>
        <v>#DIV/0!</v>
      </c>
    </row>
    <row r="667" spans="1:5" ht="31.5">
      <c r="A667" s="266">
        <v>20</v>
      </c>
      <c r="B667" s="270" t="s">
        <v>1496</v>
      </c>
      <c r="C667" s="271">
        <f>SUM(C668:C673)</f>
        <v>0</v>
      </c>
      <c r="D667" s="271">
        <f>SUM(D668:D673)</f>
        <v>0</v>
      </c>
      <c r="E667" s="336" t="e">
        <f t="shared" si="10"/>
        <v>#DIV/0!</v>
      </c>
    </row>
    <row r="668" spans="1:5">
      <c r="A668" s="268" t="s">
        <v>1497</v>
      </c>
      <c r="B668" s="269" t="s">
        <v>1498</v>
      </c>
      <c r="C668" s="221"/>
      <c r="D668" s="221"/>
      <c r="E668" s="339" t="e">
        <f t="shared" si="10"/>
        <v>#DIV/0!</v>
      </c>
    </row>
    <row r="669" spans="1:5">
      <c r="A669" s="268" t="s">
        <v>1499</v>
      </c>
      <c r="B669" s="269" t="s">
        <v>1500</v>
      </c>
      <c r="C669" s="221"/>
      <c r="D669" s="221"/>
      <c r="E669" s="339" t="e">
        <f t="shared" si="10"/>
        <v>#DIV/0!</v>
      </c>
    </row>
    <row r="670" spans="1:5">
      <c r="A670" s="268" t="s">
        <v>1501</v>
      </c>
      <c r="B670" s="269" t="s">
        <v>1502</v>
      </c>
      <c r="C670" s="221"/>
      <c r="D670" s="221"/>
      <c r="E670" s="339" t="e">
        <f t="shared" si="10"/>
        <v>#DIV/0!</v>
      </c>
    </row>
    <row r="671" spans="1:5">
      <c r="A671" s="268" t="s">
        <v>1503</v>
      </c>
      <c r="B671" s="269" t="s">
        <v>1504</v>
      </c>
      <c r="C671" s="221"/>
      <c r="D671" s="221"/>
      <c r="E671" s="339" t="e">
        <f t="shared" si="10"/>
        <v>#DIV/0!</v>
      </c>
    </row>
    <row r="672" spans="1:5">
      <c r="A672" s="268" t="s">
        <v>1505</v>
      </c>
      <c r="B672" s="269" t="s">
        <v>1506</v>
      </c>
      <c r="C672" s="221"/>
      <c r="D672" s="221"/>
      <c r="E672" s="339" t="e">
        <f t="shared" si="10"/>
        <v>#DIV/0!</v>
      </c>
    </row>
    <row r="673" spans="1:5">
      <c r="A673" s="268" t="s">
        <v>1507</v>
      </c>
      <c r="B673" s="269" t="s">
        <v>1508</v>
      </c>
      <c r="C673" s="221"/>
      <c r="D673" s="221"/>
      <c r="E673" s="339" t="e">
        <f t="shared" si="10"/>
        <v>#DIV/0!</v>
      </c>
    </row>
    <row r="674" spans="1:5" ht="18">
      <c r="A674" s="266">
        <v>21</v>
      </c>
      <c r="B674" s="270" t="s">
        <v>1509</v>
      </c>
      <c r="C674" s="271">
        <f>SUM(C675:C703)</f>
        <v>0</v>
      </c>
      <c r="D674" s="271">
        <f>SUM(D675:D703)</f>
        <v>0</v>
      </c>
      <c r="E674" s="336" t="e">
        <f t="shared" si="10"/>
        <v>#DIV/0!</v>
      </c>
    </row>
    <row r="675" spans="1:5">
      <c r="A675" s="268" t="s">
        <v>1510</v>
      </c>
      <c r="B675" s="269" t="s">
        <v>1511</v>
      </c>
      <c r="C675" s="221"/>
      <c r="D675" s="221"/>
      <c r="E675" s="339" t="e">
        <f t="shared" si="10"/>
        <v>#DIV/0!</v>
      </c>
    </row>
    <row r="676" spans="1:5" ht="22.5">
      <c r="A676" s="268" t="s">
        <v>1512</v>
      </c>
      <c r="B676" s="269" t="s">
        <v>1513</v>
      </c>
      <c r="C676" s="221"/>
      <c r="D676" s="221"/>
      <c r="E676" s="339" t="e">
        <f t="shared" si="10"/>
        <v>#DIV/0!</v>
      </c>
    </row>
    <row r="677" spans="1:5" ht="22.5">
      <c r="A677" s="268" t="s">
        <v>1514</v>
      </c>
      <c r="B677" s="269" t="s">
        <v>1515</v>
      </c>
      <c r="C677" s="221"/>
      <c r="D677" s="221"/>
      <c r="E677" s="339" t="e">
        <f t="shared" si="10"/>
        <v>#DIV/0!</v>
      </c>
    </row>
    <row r="678" spans="1:5">
      <c r="A678" s="268" t="s">
        <v>1516</v>
      </c>
      <c r="B678" s="269" t="s">
        <v>1517</v>
      </c>
      <c r="C678" s="221"/>
      <c r="D678" s="221"/>
      <c r="E678" s="339" t="e">
        <f t="shared" si="10"/>
        <v>#DIV/0!</v>
      </c>
    </row>
    <row r="679" spans="1:5">
      <c r="A679" s="268" t="s">
        <v>1518</v>
      </c>
      <c r="B679" s="276" t="s">
        <v>1519</v>
      </c>
      <c r="C679" s="221"/>
      <c r="D679" s="221"/>
      <c r="E679" s="339" t="e">
        <f t="shared" si="10"/>
        <v>#DIV/0!</v>
      </c>
    </row>
    <row r="680" spans="1:5">
      <c r="A680" s="268" t="s">
        <v>1520</v>
      </c>
      <c r="B680" s="276" t="s">
        <v>1521</v>
      </c>
      <c r="C680" s="221"/>
      <c r="D680" s="221"/>
      <c r="E680" s="339" t="e">
        <f t="shared" si="10"/>
        <v>#DIV/0!</v>
      </c>
    </row>
    <row r="681" spans="1:5">
      <c r="A681" s="268" t="s">
        <v>1522</v>
      </c>
      <c r="B681" s="269" t="s">
        <v>1523</v>
      </c>
      <c r="C681" s="221"/>
      <c r="D681" s="221"/>
      <c r="E681" s="339" t="e">
        <f t="shared" si="10"/>
        <v>#DIV/0!</v>
      </c>
    </row>
    <row r="682" spans="1:5">
      <c r="A682" s="268" t="s">
        <v>1524</v>
      </c>
      <c r="B682" s="276" t="s">
        <v>1525</v>
      </c>
      <c r="C682" s="221"/>
      <c r="D682" s="221"/>
      <c r="E682" s="339" t="e">
        <f t="shared" si="10"/>
        <v>#DIV/0!</v>
      </c>
    </row>
    <row r="683" spans="1:5">
      <c r="A683" s="268" t="s">
        <v>1526</v>
      </c>
      <c r="B683" s="276" t="s">
        <v>1527</v>
      </c>
      <c r="C683" s="221"/>
      <c r="D683" s="221"/>
      <c r="E683" s="339" t="e">
        <f t="shared" si="10"/>
        <v>#DIV/0!</v>
      </c>
    </row>
    <row r="684" spans="1:5" ht="22.5">
      <c r="A684" s="268" t="s">
        <v>1528</v>
      </c>
      <c r="B684" s="276" t="s">
        <v>1529</v>
      </c>
      <c r="C684" s="221"/>
      <c r="D684" s="221"/>
      <c r="E684" s="339" t="e">
        <f t="shared" si="10"/>
        <v>#DIV/0!</v>
      </c>
    </row>
    <row r="685" spans="1:5">
      <c r="A685" s="268" t="s">
        <v>1530</v>
      </c>
      <c r="B685" s="269" t="s">
        <v>1531</v>
      </c>
      <c r="C685" s="221"/>
      <c r="D685" s="221"/>
      <c r="E685" s="339" t="e">
        <f t="shared" si="10"/>
        <v>#DIV/0!</v>
      </c>
    </row>
    <row r="686" spans="1:5">
      <c r="A686" s="268" t="s">
        <v>1532</v>
      </c>
      <c r="B686" s="269" t="s">
        <v>1533</v>
      </c>
      <c r="C686" s="221"/>
      <c r="D686" s="221"/>
      <c r="E686" s="339" t="e">
        <f t="shared" si="10"/>
        <v>#DIV/0!</v>
      </c>
    </row>
    <row r="687" spans="1:5">
      <c r="A687" s="268" t="s">
        <v>1534</v>
      </c>
      <c r="B687" s="269" t="s">
        <v>1535</v>
      </c>
      <c r="C687" s="221"/>
      <c r="D687" s="221"/>
      <c r="E687" s="339" t="e">
        <f t="shared" si="10"/>
        <v>#DIV/0!</v>
      </c>
    </row>
    <row r="688" spans="1:5">
      <c r="A688" s="268" t="s">
        <v>1536</v>
      </c>
      <c r="B688" s="276" t="s">
        <v>1537</v>
      </c>
      <c r="C688" s="221"/>
      <c r="D688" s="221"/>
      <c r="E688" s="339" t="e">
        <f t="shared" si="10"/>
        <v>#DIV/0!</v>
      </c>
    </row>
    <row r="689" spans="1:5">
      <c r="A689" s="268" t="s">
        <v>1538</v>
      </c>
      <c r="B689" s="276" t="s">
        <v>1539</v>
      </c>
      <c r="C689" s="221"/>
      <c r="D689" s="221"/>
      <c r="E689" s="339" t="e">
        <f t="shared" si="10"/>
        <v>#DIV/0!</v>
      </c>
    </row>
    <row r="690" spans="1:5">
      <c r="A690" s="268" t="s">
        <v>1540</v>
      </c>
      <c r="B690" s="269" t="s">
        <v>1541</v>
      </c>
      <c r="C690" s="221"/>
      <c r="D690" s="221"/>
      <c r="E690" s="339" t="e">
        <f t="shared" si="10"/>
        <v>#DIV/0!</v>
      </c>
    </row>
    <row r="691" spans="1:5">
      <c r="A691" s="268" t="s">
        <v>1542</v>
      </c>
      <c r="B691" s="269" t="s">
        <v>1543</v>
      </c>
      <c r="C691" s="221"/>
      <c r="D691" s="221"/>
      <c r="E691" s="339" t="e">
        <f t="shared" si="10"/>
        <v>#DIV/0!</v>
      </c>
    </row>
    <row r="692" spans="1:5" ht="22.5">
      <c r="A692" s="268" t="s">
        <v>1544</v>
      </c>
      <c r="B692" s="269" t="s">
        <v>1545</v>
      </c>
      <c r="C692" s="221"/>
      <c r="D692" s="221"/>
      <c r="E692" s="339" t="e">
        <f t="shared" si="10"/>
        <v>#DIV/0!</v>
      </c>
    </row>
    <row r="693" spans="1:5" ht="22.5">
      <c r="A693" s="268" t="s">
        <v>1546</v>
      </c>
      <c r="B693" s="269" t="s">
        <v>1547</v>
      </c>
      <c r="C693" s="221"/>
      <c r="D693" s="221"/>
      <c r="E693" s="339" t="e">
        <f t="shared" si="10"/>
        <v>#DIV/0!</v>
      </c>
    </row>
    <row r="694" spans="1:5">
      <c r="A694" s="268" t="s">
        <v>1548</v>
      </c>
      <c r="B694" s="269" t="s">
        <v>1549</v>
      </c>
      <c r="C694" s="221"/>
      <c r="D694" s="221"/>
      <c r="E694" s="339" t="e">
        <f t="shared" si="10"/>
        <v>#DIV/0!</v>
      </c>
    </row>
    <row r="695" spans="1:5">
      <c r="A695" s="268" t="s">
        <v>1550</v>
      </c>
      <c r="B695" s="269" t="s">
        <v>1551</v>
      </c>
      <c r="C695" s="221"/>
      <c r="D695" s="221"/>
      <c r="E695" s="339" t="e">
        <f t="shared" si="10"/>
        <v>#DIV/0!</v>
      </c>
    </row>
    <row r="696" spans="1:5">
      <c r="A696" s="268" t="s">
        <v>1552</v>
      </c>
      <c r="B696" s="269" t="s">
        <v>1553</v>
      </c>
      <c r="C696" s="221"/>
      <c r="D696" s="221"/>
      <c r="E696" s="339" t="e">
        <f t="shared" si="10"/>
        <v>#DIV/0!</v>
      </c>
    </row>
    <row r="697" spans="1:5">
      <c r="A697" s="268" t="s">
        <v>1554</v>
      </c>
      <c r="B697" s="269" t="s">
        <v>1555</v>
      </c>
      <c r="C697" s="221"/>
      <c r="D697" s="221"/>
      <c r="E697" s="339" t="e">
        <f t="shared" si="10"/>
        <v>#DIV/0!</v>
      </c>
    </row>
    <row r="698" spans="1:5">
      <c r="A698" s="268" t="s">
        <v>1556</v>
      </c>
      <c r="B698" s="269" t="s">
        <v>1557</v>
      </c>
      <c r="C698" s="221"/>
      <c r="D698" s="221"/>
      <c r="E698" s="339" t="e">
        <f t="shared" si="10"/>
        <v>#DIV/0!</v>
      </c>
    </row>
    <row r="699" spans="1:5">
      <c r="A699" s="268" t="s">
        <v>1558</v>
      </c>
      <c r="B699" s="269" t="s">
        <v>1559</v>
      </c>
      <c r="C699" s="221"/>
      <c r="D699" s="221"/>
      <c r="E699" s="339" t="e">
        <f t="shared" si="10"/>
        <v>#DIV/0!</v>
      </c>
    </row>
    <row r="700" spans="1:5">
      <c r="A700" s="268" t="s">
        <v>1560</v>
      </c>
      <c r="B700" s="269" t="s">
        <v>1561</v>
      </c>
      <c r="C700" s="221"/>
      <c r="D700" s="221"/>
      <c r="E700" s="339" t="e">
        <f t="shared" si="10"/>
        <v>#DIV/0!</v>
      </c>
    </row>
    <row r="701" spans="1:5">
      <c r="A701" s="268" t="s">
        <v>1562</v>
      </c>
      <c r="B701" s="269" t="s">
        <v>1563</v>
      </c>
      <c r="C701" s="221"/>
      <c r="D701" s="221"/>
      <c r="E701" s="339" t="e">
        <f t="shared" si="10"/>
        <v>#DIV/0!</v>
      </c>
    </row>
    <row r="702" spans="1:5">
      <c r="A702" s="268" t="s">
        <v>1564</v>
      </c>
      <c r="B702" s="269" t="s">
        <v>1565</v>
      </c>
      <c r="C702" s="221"/>
      <c r="D702" s="221"/>
      <c r="E702" s="339" t="e">
        <f t="shared" si="10"/>
        <v>#DIV/0!</v>
      </c>
    </row>
    <row r="703" spans="1:5">
      <c r="A703" s="268" t="s">
        <v>1566</v>
      </c>
      <c r="B703" s="269" t="s">
        <v>1567</v>
      </c>
      <c r="C703" s="221"/>
      <c r="D703" s="221"/>
      <c r="E703" s="339" t="e">
        <f t="shared" si="10"/>
        <v>#DIV/0!</v>
      </c>
    </row>
    <row r="704" spans="1:5" ht="18">
      <c r="A704" s="266">
        <v>22</v>
      </c>
      <c r="B704" s="270" t="s">
        <v>1568</v>
      </c>
      <c r="C704" s="271">
        <f>SUM(C705:C712)</f>
        <v>0</v>
      </c>
      <c r="D704" s="271">
        <f>SUM(D705:D712)</f>
        <v>0</v>
      </c>
      <c r="E704" s="336" t="e">
        <f t="shared" si="10"/>
        <v>#DIV/0!</v>
      </c>
    </row>
    <row r="705" spans="1:5">
      <c r="A705" s="268" t="s">
        <v>1569</v>
      </c>
      <c r="B705" s="269" t="s">
        <v>1570</v>
      </c>
      <c r="C705" s="221"/>
      <c r="D705" s="221"/>
      <c r="E705" s="339" t="e">
        <f t="shared" si="10"/>
        <v>#DIV/0!</v>
      </c>
    </row>
    <row r="706" spans="1:5">
      <c r="A706" s="268" t="s">
        <v>1571</v>
      </c>
      <c r="B706" s="269" t="s">
        <v>1572</v>
      </c>
      <c r="C706" s="221"/>
      <c r="D706" s="221"/>
      <c r="E706" s="339" t="e">
        <f t="shared" si="10"/>
        <v>#DIV/0!</v>
      </c>
    </row>
    <row r="707" spans="1:5">
      <c r="A707" s="268" t="s">
        <v>1573</v>
      </c>
      <c r="B707" s="269" t="s">
        <v>1574</v>
      </c>
      <c r="C707" s="221"/>
      <c r="D707" s="221"/>
      <c r="E707" s="339" t="e">
        <f t="shared" si="10"/>
        <v>#DIV/0!</v>
      </c>
    </row>
    <row r="708" spans="1:5">
      <c r="A708" s="268" t="s">
        <v>1575</v>
      </c>
      <c r="B708" s="269" t="s">
        <v>1576</v>
      </c>
      <c r="C708" s="221"/>
      <c r="D708" s="221"/>
      <c r="E708" s="339" t="e">
        <f t="shared" si="10"/>
        <v>#DIV/0!</v>
      </c>
    </row>
    <row r="709" spans="1:5">
      <c r="A709" s="268" t="s">
        <v>1577</v>
      </c>
      <c r="B709" s="269" t="s">
        <v>1578</v>
      </c>
      <c r="C709" s="221"/>
      <c r="D709" s="221"/>
      <c r="E709" s="339" t="e">
        <f t="shared" si="10"/>
        <v>#DIV/0!</v>
      </c>
    </row>
    <row r="710" spans="1:5">
      <c r="A710" s="268" t="s">
        <v>1579</v>
      </c>
      <c r="B710" s="269" t="s">
        <v>1580</v>
      </c>
      <c r="C710" s="221"/>
      <c r="D710" s="221"/>
      <c r="E710" s="339" t="e">
        <f t="shared" si="10"/>
        <v>#DIV/0!</v>
      </c>
    </row>
    <row r="711" spans="1:5">
      <c r="A711" s="268" t="s">
        <v>1581</v>
      </c>
      <c r="B711" s="269" t="s">
        <v>1582</v>
      </c>
      <c r="C711" s="221"/>
      <c r="D711" s="221"/>
      <c r="E711" s="339" t="e">
        <f t="shared" si="10"/>
        <v>#DIV/0!</v>
      </c>
    </row>
    <row r="712" spans="1:5">
      <c r="A712" s="268" t="s">
        <v>1583</v>
      </c>
      <c r="B712" s="269" t="s">
        <v>1584</v>
      </c>
      <c r="C712" s="221"/>
      <c r="D712" s="221"/>
      <c r="E712" s="339" t="e">
        <f t="shared" si="10"/>
        <v>#DIV/0!</v>
      </c>
    </row>
    <row r="713" spans="1:5" ht="31.5">
      <c r="A713" s="266">
        <v>23</v>
      </c>
      <c r="B713" s="270" t="s">
        <v>1585</v>
      </c>
      <c r="C713" s="271">
        <f>SUM(C714:C726)</f>
        <v>0</v>
      </c>
      <c r="D713" s="271">
        <f>SUM(D714:D726)</f>
        <v>0</v>
      </c>
      <c r="E713" s="336" t="e">
        <f t="shared" ref="E713:E734" si="11">D713/C713*100</f>
        <v>#DIV/0!</v>
      </c>
    </row>
    <row r="714" spans="1:5" ht="22.5">
      <c r="A714" s="268" t="s">
        <v>1586</v>
      </c>
      <c r="B714" s="269" t="s">
        <v>1587</v>
      </c>
      <c r="C714" s="221"/>
      <c r="D714" s="221"/>
      <c r="E714" s="339" t="e">
        <f t="shared" si="11"/>
        <v>#DIV/0!</v>
      </c>
    </row>
    <row r="715" spans="1:5" ht="22.5">
      <c r="A715" s="268" t="s">
        <v>1588</v>
      </c>
      <c r="B715" s="269" t="s">
        <v>1589</v>
      </c>
      <c r="C715" s="221"/>
      <c r="D715" s="221"/>
      <c r="E715" s="339" t="e">
        <f t="shared" si="11"/>
        <v>#DIV/0!</v>
      </c>
    </row>
    <row r="716" spans="1:5">
      <c r="A716" s="268" t="s">
        <v>1590</v>
      </c>
      <c r="B716" s="269" t="s">
        <v>1591</v>
      </c>
      <c r="C716" s="221"/>
      <c r="D716" s="221"/>
      <c r="E716" s="339" t="e">
        <f t="shared" si="11"/>
        <v>#DIV/0!</v>
      </c>
    </row>
    <row r="717" spans="1:5">
      <c r="A717" s="268" t="s">
        <v>1592</v>
      </c>
      <c r="B717" s="269" t="s">
        <v>1593</v>
      </c>
      <c r="C717" s="221"/>
      <c r="D717" s="221"/>
      <c r="E717" s="339" t="e">
        <f t="shared" si="11"/>
        <v>#DIV/0!</v>
      </c>
    </row>
    <row r="718" spans="1:5">
      <c r="A718" s="268" t="s">
        <v>1594</v>
      </c>
      <c r="B718" s="269" t="s">
        <v>1595</v>
      </c>
      <c r="C718" s="221"/>
      <c r="D718" s="221"/>
      <c r="E718" s="339" t="e">
        <f t="shared" si="11"/>
        <v>#DIV/0!</v>
      </c>
    </row>
    <row r="719" spans="1:5">
      <c r="A719" s="268" t="s">
        <v>1596</v>
      </c>
      <c r="B719" s="269" t="s">
        <v>1597</v>
      </c>
      <c r="C719" s="221"/>
      <c r="D719" s="221"/>
      <c r="E719" s="339" t="e">
        <f t="shared" si="11"/>
        <v>#DIV/0!</v>
      </c>
    </row>
    <row r="720" spans="1:5">
      <c r="A720" s="268" t="s">
        <v>1598</v>
      </c>
      <c r="B720" s="269" t="s">
        <v>1599</v>
      </c>
      <c r="C720" s="221"/>
      <c r="D720" s="221"/>
      <c r="E720" s="339" t="e">
        <f t="shared" si="11"/>
        <v>#DIV/0!</v>
      </c>
    </row>
    <row r="721" spans="1:5">
      <c r="A721" s="268" t="s">
        <v>1600</v>
      </c>
      <c r="B721" s="269" t="s">
        <v>1601</v>
      </c>
      <c r="C721" s="221"/>
      <c r="D721" s="221"/>
      <c r="E721" s="339" t="e">
        <f t="shared" si="11"/>
        <v>#DIV/0!</v>
      </c>
    </row>
    <row r="722" spans="1:5">
      <c r="A722" s="268" t="s">
        <v>1602</v>
      </c>
      <c r="B722" s="269" t="s">
        <v>1603</v>
      </c>
      <c r="C722" s="221"/>
      <c r="D722" s="221"/>
      <c r="E722" s="339" t="e">
        <f t="shared" si="11"/>
        <v>#DIV/0!</v>
      </c>
    </row>
    <row r="723" spans="1:5">
      <c r="A723" s="268" t="s">
        <v>1604</v>
      </c>
      <c r="B723" s="269" t="s">
        <v>1605</v>
      </c>
      <c r="C723" s="221"/>
      <c r="D723" s="221"/>
      <c r="E723" s="339" t="e">
        <f t="shared" si="11"/>
        <v>#DIV/0!</v>
      </c>
    </row>
    <row r="724" spans="1:5">
      <c r="A724" s="268" t="s">
        <v>1606</v>
      </c>
      <c r="B724" s="269" t="s">
        <v>1607</v>
      </c>
      <c r="C724" s="221"/>
      <c r="D724" s="221"/>
      <c r="E724" s="339" t="e">
        <f t="shared" si="11"/>
        <v>#DIV/0!</v>
      </c>
    </row>
    <row r="725" spans="1:5">
      <c r="A725" s="268" t="s">
        <v>1608</v>
      </c>
      <c r="B725" s="269" t="s">
        <v>1609</v>
      </c>
      <c r="C725" s="221"/>
      <c r="D725" s="221"/>
      <c r="E725" s="339" t="e">
        <f t="shared" si="11"/>
        <v>#DIV/0!</v>
      </c>
    </row>
    <row r="726" spans="1:5">
      <c r="A726" s="268" t="s">
        <v>1610</v>
      </c>
      <c r="B726" s="269" t="s">
        <v>1611</v>
      </c>
      <c r="C726" s="221"/>
      <c r="D726" s="221"/>
      <c r="E726" s="339" t="e">
        <f t="shared" si="11"/>
        <v>#DIV/0!</v>
      </c>
    </row>
    <row r="727" spans="1:5" ht="23.25">
      <c r="A727" s="281"/>
      <c r="B727" s="282" t="s">
        <v>1612</v>
      </c>
      <c r="C727" s="283">
        <f>C728+C729+C730</f>
        <v>0</v>
      </c>
      <c r="D727" s="283">
        <f>D728+D729+D730</f>
        <v>0</v>
      </c>
      <c r="E727" s="336" t="e">
        <f t="shared" si="11"/>
        <v>#DIV/0!</v>
      </c>
    </row>
    <row r="728" spans="1:5">
      <c r="A728" s="268" t="s">
        <v>1613</v>
      </c>
      <c r="B728" s="269" t="s">
        <v>1614</v>
      </c>
      <c r="C728" s="221"/>
      <c r="D728" s="221"/>
      <c r="E728" s="339" t="e">
        <f t="shared" si="11"/>
        <v>#DIV/0!</v>
      </c>
    </row>
    <row r="729" spans="1:5" ht="22.5">
      <c r="A729" s="268" t="s">
        <v>1615</v>
      </c>
      <c r="B729" s="269" t="s">
        <v>1616</v>
      </c>
      <c r="C729" s="221"/>
      <c r="D729" s="221"/>
      <c r="E729" s="339" t="e">
        <f t="shared" si="11"/>
        <v>#DIV/0!</v>
      </c>
    </row>
    <row r="730" spans="1:5">
      <c r="A730" s="268" t="s">
        <v>1617</v>
      </c>
      <c r="B730" s="269" t="s">
        <v>1618</v>
      </c>
      <c r="C730" s="221"/>
      <c r="D730" s="221"/>
      <c r="E730" s="339" t="e">
        <f t="shared" si="11"/>
        <v>#DIV/0!</v>
      </c>
    </row>
    <row r="731" spans="1:5" ht="23.25">
      <c r="A731" s="284"/>
      <c r="B731" s="282" t="s">
        <v>1619</v>
      </c>
      <c r="C731" s="283">
        <f>C732+C733+C734</f>
        <v>0</v>
      </c>
      <c r="D731" s="283">
        <f>D732+D733+D734</f>
        <v>0</v>
      </c>
      <c r="E731" s="336" t="e">
        <f t="shared" si="11"/>
        <v>#DIV/0!</v>
      </c>
    </row>
    <row r="732" spans="1:5">
      <c r="A732" s="268" t="s">
        <v>1620</v>
      </c>
      <c r="B732" s="269" t="s">
        <v>1621</v>
      </c>
      <c r="C732" s="221"/>
      <c r="D732" s="221"/>
      <c r="E732" s="339" t="e">
        <f t="shared" si="11"/>
        <v>#DIV/0!</v>
      </c>
    </row>
    <row r="733" spans="1:5">
      <c r="A733" s="268" t="s">
        <v>1622</v>
      </c>
      <c r="B733" s="269" t="s">
        <v>1623</v>
      </c>
      <c r="C733" s="221"/>
      <c r="D733" s="221"/>
      <c r="E733" s="339" t="e">
        <f t="shared" si="11"/>
        <v>#DIV/0!</v>
      </c>
    </row>
    <row r="734" spans="1:5">
      <c r="A734" s="268" t="s">
        <v>1624</v>
      </c>
      <c r="B734" s="269" t="s">
        <v>1625</v>
      </c>
      <c r="C734" s="221"/>
      <c r="D734" s="221"/>
      <c r="E734" s="339" t="e">
        <f t="shared" si="11"/>
        <v>#DIV/0!</v>
      </c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headerFooter>
    <oddFooter>&amp;R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52" zoomScaleNormal="100" zoomScaleSheetLayoutView="100" workbookViewId="0">
      <selection activeCell="N17" sqref="N17"/>
    </sheetView>
  </sheetViews>
  <sheetFormatPr defaultColWidth="9" defaultRowHeight="12.75"/>
  <cols>
    <col min="1" max="1" width="12.7109375" customWidth="1"/>
    <col min="2" max="2" width="40.7109375" customWidth="1"/>
    <col min="3" max="10" width="8.7109375" customWidth="1"/>
    <col min="11" max="11" width="9" style="27"/>
  </cols>
  <sheetData>
    <row r="1" spans="1:11">
      <c r="A1" s="1"/>
      <c r="B1" s="2" t="s">
        <v>51</v>
      </c>
      <c r="C1" s="3" t="str">
        <f>Kadar.ode.!C1</f>
        <v>Завод за здравствену заштиту студената Београд</v>
      </c>
      <c r="D1" s="386"/>
      <c r="E1" s="4"/>
      <c r="F1" s="4"/>
      <c r="G1" s="386"/>
      <c r="H1" s="4"/>
      <c r="I1" s="5"/>
      <c r="J1" s="6"/>
    </row>
    <row r="2" spans="1:11">
      <c r="A2" s="1"/>
      <c r="B2" s="2" t="s">
        <v>52</v>
      </c>
      <c r="C2" s="3">
        <f>Kadar.ode.!C2</f>
        <v>7010117</v>
      </c>
      <c r="D2" s="386"/>
      <c r="E2" s="4"/>
      <c r="F2" s="4"/>
      <c r="G2" s="386"/>
      <c r="H2" s="4"/>
      <c r="I2" s="5"/>
      <c r="J2" s="6"/>
    </row>
    <row r="3" spans="1:11">
      <c r="A3" s="1"/>
      <c r="B3" s="2"/>
      <c r="C3" s="3" t="str">
        <f>Kadar.ode.!C3</f>
        <v>31.12.2022.</v>
      </c>
      <c r="D3" s="386"/>
      <c r="E3" s="4"/>
      <c r="F3" s="4"/>
      <c r="G3" s="386"/>
      <c r="H3" s="4"/>
      <c r="I3" s="5"/>
      <c r="J3" s="6"/>
    </row>
    <row r="4" spans="1:11" ht="14.25">
      <c r="A4" s="1"/>
      <c r="B4" s="2" t="s">
        <v>1626</v>
      </c>
      <c r="C4" s="7" t="s">
        <v>32</v>
      </c>
      <c r="D4" s="387"/>
      <c r="E4" s="8"/>
      <c r="F4" s="8"/>
      <c r="G4" s="387"/>
      <c r="H4" s="8"/>
      <c r="I4" s="9"/>
      <c r="J4" s="6"/>
    </row>
    <row r="5" spans="1:11" ht="14.25">
      <c r="A5" s="1"/>
      <c r="B5" s="2" t="s">
        <v>184</v>
      </c>
      <c r="C5" s="7"/>
      <c r="D5" s="387"/>
      <c r="E5" s="8"/>
      <c r="F5" s="8"/>
      <c r="G5" s="387"/>
      <c r="H5" s="8"/>
      <c r="I5" s="9"/>
      <c r="J5" s="6"/>
    </row>
    <row r="6" spans="1:11" ht="16.5" thickBot="1">
      <c r="A6" s="10"/>
      <c r="B6" s="10"/>
      <c r="C6" s="10"/>
      <c r="D6" s="10"/>
      <c r="E6" s="10"/>
      <c r="F6" s="10"/>
      <c r="G6" s="10"/>
      <c r="H6" s="10"/>
      <c r="I6" s="11"/>
      <c r="J6" s="11"/>
    </row>
    <row r="7" spans="1:11">
      <c r="A7" s="756" t="s">
        <v>1627</v>
      </c>
      <c r="B7" s="758" t="s">
        <v>1628</v>
      </c>
      <c r="C7" s="755" t="s">
        <v>187</v>
      </c>
      <c r="D7" s="755"/>
      <c r="E7" s="755"/>
      <c r="F7" s="755" t="s">
        <v>188</v>
      </c>
      <c r="G7" s="755"/>
      <c r="H7" s="755"/>
      <c r="I7" s="759" t="s">
        <v>127</v>
      </c>
      <c r="J7" s="760"/>
      <c r="K7" s="761"/>
    </row>
    <row r="8" spans="1:11" ht="34.5" thickBot="1">
      <c r="A8" s="757"/>
      <c r="B8" s="724"/>
      <c r="C8" s="377" t="s">
        <v>1828</v>
      </c>
      <c r="D8" s="377" t="s">
        <v>1858</v>
      </c>
      <c r="E8" s="377" t="s">
        <v>1839</v>
      </c>
      <c r="F8" s="377" t="s">
        <v>1828</v>
      </c>
      <c r="G8" s="377" t="s">
        <v>1858</v>
      </c>
      <c r="H8" s="377" t="s">
        <v>1839</v>
      </c>
      <c r="I8" s="377" t="s">
        <v>1828</v>
      </c>
      <c r="J8" s="377" t="s">
        <v>1858</v>
      </c>
      <c r="K8" s="644" t="s">
        <v>1839</v>
      </c>
    </row>
    <row r="9" spans="1:11" ht="15" thickTop="1">
      <c r="A9" s="749" t="s">
        <v>28</v>
      </c>
      <c r="B9" s="750"/>
      <c r="C9" s="497"/>
      <c r="D9" s="498"/>
      <c r="E9" s="498"/>
      <c r="F9" s="498"/>
      <c r="G9" s="499"/>
      <c r="H9" s="498"/>
      <c r="I9" s="500"/>
      <c r="J9" s="645"/>
      <c r="K9" s="646"/>
    </row>
    <row r="10" spans="1:11" ht="14.25">
      <c r="A10" s="647" t="s">
        <v>1895</v>
      </c>
      <c r="B10" s="501" t="s">
        <v>1896</v>
      </c>
      <c r="C10" s="502">
        <v>0</v>
      </c>
      <c r="D10" s="498">
        <v>0</v>
      </c>
      <c r="E10" s="587">
        <v>0</v>
      </c>
      <c r="F10" s="503">
        <v>1</v>
      </c>
      <c r="G10" s="499">
        <v>0</v>
      </c>
      <c r="H10" s="588">
        <f>G10/F10*100</f>
        <v>0</v>
      </c>
      <c r="I10" s="504">
        <f>F10+C10</f>
        <v>1</v>
      </c>
      <c r="J10" s="648">
        <f>G10+D10</f>
        <v>0</v>
      </c>
      <c r="K10" s="649">
        <f>J10/I10*100</f>
        <v>0</v>
      </c>
    </row>
    <row r="11" spans="1:11" ht="14.25">
      <c r="A11" s="647" t="s">
        <v>1897</v>
      </c>
      <c r="B11" s="501" t="s">
        <v>1898</v>
      </c>
      <c r="C11" s="505">
        <v>0</v>
      </c>
      <c r="D11" s="498">
        <v>0</v>
      </c>
      <c r="E11" s="587">
        <v>0</v>
      </c>
      <c r="F11" s="506">
        <v>1</v>
      </c>
      <c r="G11" s="499">
        <v>0</v>
      </c>
      <c r="H11" s="588">
        <f t="shared" ref="H11:H74" si="0">G11/F11*100</f>
        <v>0</v>
      </c>
      <c r="I11" s="504">
        <f t="shared" ref="I11:I74" si="1">F11+C11</f>
        <v>1</v>
      </c>
      <c r="J11" s="648">
        <f t="shared" ref="J11:J74" si="2">G11+D11</f>
        <v>0</v>
      </c>
      <c r="K11" s="649">
        <f t="shared" ref="K11:K74" si="3">J11/I11*100</f>
        <v>0</v>
      </c>
    </row>
    <row r="12" spans="1:11" ht="14.25">
      <c r="A12" s="647" t="s">
        <v>1899</v>
      </c>
      <c r="B12" s="501" t="s">
        <v>1900</v>
      </c>
      <c r="C12" s="505">
        <v>3.6</v>
      </c>
      <c r="D12" s="498">
        <v>0</v>
      </c>
      <c r="E12" s="587">
        <v>0</v>
      </c>
      <c r="F12" s="506">
        <v>10.8</v>
      </c>
      <c r="G12" s="499">
        <v>16</v>
      </c>
      <c r="H12" s="588">
        <f t="shared" si="0"/>
        <v>148.14814814814815</v>
      </c>
      <c r="I12" s="504">
        <f t="shared" si="1"/>
        <v>14.4</v>
      </c>
      <c r="J12" s="648">
        <f t="shared" si="2"/>
        <v>16</v>
      </c>
      <c r="K12" s="649">
        <f t="shared" si="3"/>
        <v>111.11111111111111</v>
      </c>
    </row>
    <row r="13" spans="1:11" ht="14.25">
      <c r="A13" s="647" t="s">
        <v>1901</v>
      </c>
      <c r="B13" s="501" t="s">
        <v>1902</v>
      </c>
      <c r="C13" s="505">
        <v>0</v>
      </c>
      <c r="D13" s="498">
        <v>0</v>
      </c>
      <c r="E13" s="587">
        <v>0</v>
      </c>
      <c r="F13" s="506">
        <v>13.5</v>
      </c>
      <c r="G13" s="499">
        <v>17</v>
      </c>
      <c r="H13" s="588">
        <f t="shared" si="0"/>
        <v>125.92592592592592</v>
      </c>
      <c r="I13" s="504">
        <f t="shared" si="1"/>
        <v>13.5</v>
      </c>
      <c r="J13" s="648">
        <f t="shared" si="2"/>
        <v>17</v>
      </c>
      <c r="K13" s="649">
        <f t="shared" si="3"/>
        <v>125.92592592592592</v>
      </c>
    </row>
    <row r="14" spans="1:11" ht="14.25">
      <c r="A14" s="647" t="s">
        <v>1903</v>
      </c>
      <c r="B14" s="501" t="s">
        <v>1904</v>
      </c>
      <c r="C14" s="505">
        <v>0</v>
      </c>
      <c r="D14" s="498">
        <v>0</v>
      </c>
      <c r="E14" s="587">
        <v>0</v>
      </c>
      <c r="F14" s="506">
        <v>198.9</v>
      </c>
      <c r="G14" s="499">
        <v>195</v>
      </c>
      <c r="H14" s="588">
        <f t="shared" si="0"/>
        <v>98.039215686274503</v>
      </c>
      <c r="I14" s="504">
        <f t="shared" si="1"/>
        <v>198.9</v>
      </c>
      <c r="J14" s="648">
        <f t="shared" si="2"/>
        <v>195</v>
      </c>
      <c r="K14" s="649">
        <f t="shared" si="3"/>
        <v>98.039215686274503</v>
      </c>
    </row>
    <row r="15" spans="1:11" ht="14.25">
      <c r="A15" s="647" t="s">
        <v>1905</v>
      </c>
      <c r="B15" s="501" t="s">
        <v>1906</v>
      </c>
      <c r="C15" s="505">
        <v>0</v>
      </c>
      <c r="D15" s="498">
        <v>0</v>
      </c>
      <c r="E15" s="587">
        <v>0</v>
      </c>
      <c r="F15" s="506">
        <v>0.9</v>
      </c>
      <c r="G15" s="499">
        <v>0</v>
      </c>
      <c r="H15" s="588">
        <f t="shared" si="0"/>
        <v>0</v>
      </c>
      <c r="I15" s="504">
        <f t="shared" si="1"/>
        <v>0.9</v>
      </c>
      <c r="J15" s="648">
        <f t="shared" si="2"/>
        <v>0</v>
      </c>
      <c r="K15" s="649">
        <f t="shared" si="3"/>
        <v>0</v>
      </c>
    </row>
    <row r="16" spans="1:11" ht="14.25">
      <c r="A16" s="647" t="s">
        <v>1907</v>
      </c>
      <c r="B16" s="501" t="s">
        <v>1908</v>
      </c>
      <c r="C16" s="505">
        <v>0.9</v>
      </c>
      <c r="D16" s="498">
        <v>0</v>
      </c>
      <c r="E16" s="587">
        <v>0</v>
      </c>
      <c r="F16" s="506">
        <v>10.8</v>
      </c>
      <c r="G16" s="499">
        <v>17</v>
      </c>
      <c r="H16" s="588">
        <f t="shared" si="0"/>
        <v>157.40740740740739</v>
      </c>
      <c r="I16" s="504">
        <f t="shared" si="1"/>
        <v>11.700000000000001</v>
      </c>
      <c r="J16" s="648">
        <f t="shared" si="2"/>
        <v>17</v>
      </c>
      <c r="K16" s="649">
        <f t="shared" si="3"/>
        <v>145.29914529914529</v>
      </c>
    </row>
    <row r="17" spans="1:11" ht="14.25">
      <c r="A17" s="647" t="s">
        <v>1909</v>
      </c>
      <c r="B17" s="501" t="s">
        <v>1910</v>
      </c>
      <c r="C17" s="505">
        <v>0</v>
      </c>
      <c r="D17" s="498">
        <v>0</v>
      </c>
      <c r="E17" s="587">
        <v>0</v>
      </c>
      <c r="F17" s="506">
        <v>18</v>
      </c>
      <c r="G17" s="499">
        <v>11</v>
      </c>
      <c r="H17" s="588">
        <f t="shared" si="0"/>
        <v>61.111111111111114</v>
      </c>
      <c r="I17" s="504">
        <f t="shared" si="1"/>
        <v>18</v>
      </c>
      <c r="J17" s="648">
        <f t="shared" si="2"/>
        <v>11</v>
      </c>
      <c r="K17" s="649">
        <f t="shared" si="3"/>
        <v>61.111111111111114</v>
      </c>
    </row>
    <row r="18" spans="1:11" ht="14.25">
      <c r="A18" s="647" t="s">
        <v>1911</v>
      </c>
      <c r="B18" s="501" t="s">
        <v>1912</v>
      </c>
      <c r="C18" s="505">
        <v>0</v>
      </c>
      <c r="D18" s="498">
        <v>0</v>
      </c>
      <c r="E18" s="587">
        <v>0</v>
      </c>
      <c r="F18" s="506">
        <v>16.2</v>
      </c>
      <c r="G18" s="499">
        <v>14</v>
      </c>
      <c r="H18" s="588">
        <f t="shared" si="0"/>
        <v>86.41975308641976</v>
      </c>
      <c r="I18" s="504">
        <f t="shared" si="1"/>
        <v>16.2</v>
      </c>
      <c r="J18" s="648">
        <f t="shared" si="2"/>
        <v>14</v>
      </c>
      <c r="K18" s="649">
        <f t="shared" si="3"/>
        <v>86.41975308641976</v>
      </c>
    </row>
    <row r="19" spans="1:11" ht="14.25">
      <c r="A19" s="647" t="s">
        <v>1913</v>
      </c>
      <c r="B19" s="501" t="s">
        <v>1914</v>
      </c>
      <c r="C19" s="505">
        <v>0</v>
      </c>
      <c r="D19" s="498">
        <v>0</v>
      </c>
      <c r="E19" s="587">
        <v>0</v>
      </c>
      <c r="F19" s="506">
        <v>18.899999999999999</v>
      </c>
      <c r="G19" s="499">
        <v>16</v>
      </c>
      <c r="H19" s="588">
        <f t="shared" si="0"/>
        <v>84.656084656084658</v>
      </c>
      <c r="I19" s="504">
        <f t="shared" si="1"/>
        <v>18.899999999999999</v>
      </c>
      <c r="J19" s="648">
        <f t="shared" si="2"/>
        <v>16</v>
      </c>
      <c r="K19" s="649">
        <f t="shared" si="3"/>
        <v>84.656084656084658</v>
      </c>
    </row>
    <row r="20" spans="1:11" ht="14.25">
      <c r="A20" s="647" t="s">
        <v>1915</v>
      </c>
      <c r="B20" s="501" t="s">
        <v>1916</v>
      </c>
      <c r="C20" s="505">
        <v>0</v>
      </c>
      <c r="D20" s="498">
        <v>0</v>
      </c>
      <c r="E20" s="587">
        <v>0</v>
      </c>
      <c r="F20" s="506">
        <v>2.7</v>
      </c>
      <c r="G20" s="499">
        <v>1</v>
      </c>
      <c r="H20" s="588">
        <f t="shared" si="0"/>
        <v>37.037037037037038</v>
      </c>
      <c r="I20" s="504">
        <f t="shared" si="1"/>
        <v>2.7</v>
      </c>
      <c r="J20" s="648">
        <f t="shared" si="2"/>
        <v>1</v>
      </c>
      <c r="K20" s="649">
        <f t="shared" si="3"/>
        <v>37.037037037037038</v>
      </c>
    </row>
    <row r="21" spans="1:11" ht="14.25">
      <c r="A21" s="647" t="s">
        <v>1630</v>
      </c>
      <c r="B21" s="501" t="s">
        <v>1917</v>
      </c>
      <c r="C21" s="505">
        <v>0</v>
      </c>
      <c r="D21" s="498">
        <v>0</v>
      </c>
      <c r="E21" s="587">
        <v>0</v>
      </c>
      <c r="F21" s="506">
        <v>4.5</v>
      </c>
      <c r="G21" s="499">
        <v>7</v>
      </c>
      <c r="H21" s="588">
        <f t="shared" si="0"/>
        <v>155.55555555555557</v>
      </c>
      <c r="I21" s="504">
        <f t="shared" si="1"/>
        <v>4.5</v>
      </c>
      <c r="J21" s="648">
        <f t="shared" si="2"/>
        <v>7</v>
      </c>
      <c r="K21" s="649">
        <f t="shared" si="3"/>
        <v>155.55555555555557</v>
      </c>
    </row>
    <row r="22" spans="1:11" ht="14.25">
      <c r="A22" s="647" t="s">
        <v>1918</v>
      </c>
      <c r="B22" s="507" t="s">
        <v>1919</v>
      </c>
      <c r="C22" s="505">
        <v>0</v>
      </c>
      <c r="D22" s="498">
        <v>0</v>
      </c>
      <c r="E22" s="587">
        <v>0</v>
      </c>
      <c r="F22" s="506">
        <v>1</v>
      </c>
      <c r="G22" s="499">
        <v>0</v>
      </c>
      <c r="H22" s="588">
        <f t="shared" si="0"/>
        <v>0</v>
      </c>
      <c r="I22" s="504">
        <f t="shared" si="1"/>
        <v>1</v>
      </c>
      <c r="J22" s="648">
        <f t="shared" si="2"/>
        <v>0</v>
      </c>
      <c r="K22" s="649">
        <f t="shared" si="3"/>
        <v>0</v>
      </c>
    </row>
    <row r="23" spans="1:11" ht="14.25">
      <c r="A23" s="647" t="s">
        <v>1920</v>
      </c>
      <c r="B23" s="507" t="s">
        <v>1921</v>
      </c>
      <c r="C23" s="505">
        <v>0</v>
      </c>
      <c r="D23" s="498">
        <v>0</v>
      </c>
      <c r="E23" s="587">
        <v>0</v>
      </c>
      <c r="F23" s="506">
        <v>1</v>
      </c>
      <c r="G23" s="499">
        <v>1</v>
      </c>
      <c r="H23" s="588">
        <f t="shared" si="0"/>
        <v>100</v>
      </c>
      <c r="I23" s="504">
        <f t="shared" si="1"/>
        <v>1</v>
      </c>
      <c r="J23" s="648">
        <f t="shared" si="2"/>
        <v>1</v>
      </c>
      <c r="K23" s="649">
        <f t="shared" si="3"/>
        <v>100</v>
      </c>
    </row>
    <row r="24" spans="1:11" ht="14.25">
      <c r="A24" s="647" t="s">
        <v>1922</v>
      </c>
      <c r="B24" s="501" t="s">
        <v>1923</v>
      </c>
      <c r="C24" s="505">
        <v>0</v>
      </c>
      <c r="D24" s="498">
        <v>0</v>
      </c>
      <c r="E24" s="587">
        <v>0</v>
      </c>
      <c r="F24" s="506">
        <v>14.4</v>
      </c>
      <c r="G24" s="499">
        <v>12</v>
      </c>
      <c r="H24" s="588">
        <f t="shared" si="0"/>
        <v>83.333333333333329</v>
      </c>
      <c r="I24" s="504">
        <f t="shared" si="1"/>
        <v>14.4</v>
      </c>
      <c r="J24" s="648">
        <f t="shared" si="2"/>
        <v>12</v>
      </c>
      <c r="K24" s="649">
        <f t="shared" si="3"/>
        <v>83.333333333333329</v>
      </c>
    </row>
    <row r="25" spans="1:11" ht="14.25">
      <c r="A25" s="647" t="s">
        <v>1924</v>
      </c>
      <c r="B25" s="501" t="s">
        <v>1925</v>
      </c>
      <c r="C25" s="505">
        <v>0</v>
      </c>
      <c r="D25" s="498">
        <v>0</v>
      </c>
      <c r="E25" s="587">
        <v>0</v>
      </c>
      <c r="F25" s="506">
        <v>1</v>
      </c>
      <c r="G25" s="499">
        <v>0</v>
      </c>
      <c r="H25" s="588">
        <f t="shared" si="0"/>
        <v>0</v>
      </c>
      <c r="I25" s="504">
        <f t="shared" si="1"/>
        <v>1</v>
      </c>
      <c r="J25" s="648">
        <f t="shared" si="2"/>
        <v>0</v>
      </c>
      <c r="K25" s="649">
        <f t="shared" si="3"/>
        <v>0</v>
      </c>
    </row>
    <row r="26" spans="1:11" ht="14.25">
      <c r="A26" s="647" t="s">
        <v>1926</v>
      </c>
      <c r="B26" s="501" t="s">
        <v>1927</v>
      </c>
      <c r="C26" s="505">
        <v>0</v>
      </c>
      <c r="D26" s="498">
        <v>0</v>
      </c>
      <c r="E26" s="587">
        <v>0</v>
      </c>
      <c r="F26" s="506">
        <v>2.7</v>
      </c>
      <c r="G26" s="499">
        <v>3</v>
      </c>
      <c r="H26" s="588">
        <f t="shared" si="0"/>
        <v>111.1111111111111</v>
      </c>
      <c r="I26" s="504">
        <f t="shared" si="1"/>
        <v>2.7</v>
      </c>
      <c r="J26" s="648">
        <f t="shared" si="2"/>
        <v>3</v>
      </c>
      <c r="K26" s="649">
        <f t="shared" si="3"/>
        <v>111.1111111111111</v>
      </c>
    </row>
    <row r="27" spans="1:11" ht="14.25">
      <c r="A27" s="647" t="s">
        <v>1928</v>
      </c>
      <c r="B27" s="501" t="s">
        <v>1929</v>
      </c>
      <c r="C27" s="505">
        <v>0</v>
      </c>
      <c r="D27" s="498">
        <v>0</v>
      </c>
      <c r="E27" s="587">
        <v>0</v>
      </c>
      <c r="F27" s="506">
        <v>1</v>
      </c>
      <c r="G27" s="499">
        <v>0</v>
      </c>
      <c r="H27" s="588">
        <f t="shared" si="0"/>
        <v>0</v>
      </c>
      <c r="I27" s="504">
        <f t="shared" si="1"/>
        <v>1</v>
      </c>
      <c r="J27" s="648">
        <f t="shared" si="2"/>
        <v>0</v>
      </c>
      <c r="K27" s="649">
        <f t="shared" si="3"/>
        <v>0</v>
      </c>
    </row>
    <row r="28" spans="1:11" ht="14.25">
      <c r="A28" s="647" t="s">
        <v>1930</v>
      </c>
      <c r="B28" s="501" t="s">
        <v>1931</v>
      </c>
      <c r="C28" s="505">
        <v>0</v>
      </c>
      <c r="D28" s="498">
        <v>0</v>
      </c>
      <c r="E28" s="587">
        <v>0</v>
      </c>
      <c r="F28" s="506">
        <v>0.9</v>
      </c>
      <c r="G28" s="499">
        <v>1</v>
      </c>
      <c r="H28" s="588">
        <f t="shared" si="0"/>
        <v>111.11111111111111</v>
      </c>
      <c r="I28" s="504">
        <f t="shared" si="1"/>
        <v>0.9</v>
      </c>
      <c r="J28" s="648">
        <f t="shared" si="2"/>
        <v>1</v>
      </c>
      <c r="K28" s="649">
        <f t="shared" si="3"/>
        <v>111.11111111111111</v>
      </c>
    </row>
    <row r="29" spans="1:11" ht="14.25">
      <c r="A29" s="647" t="s">
        <v>1932</v>
      </c>
      <c r="B29" s="501" t="s">
        <v>1933</v>
      </c>
      <c r="C29" s="505">
        <v>0</v>
      </c>
      <c r="D29" s="498">
        <v>0</v>
      </c>
      <c r="E29" s="587">
        <v>0</v>
      </c>
      <c r="F29" s="506">
        <v>1</v>
      </c>
      <c r="G29" s="499">
        <v>0</v>
      </c>
      <c r="H29" s="588">
        <f t="shared" si="0"/>
        <v>0</v>
      </c>
      <c r="I29" s="504">
        <f t="shared" si="1"/>
        <v>1</v>
      </c>
      <c r="J29" s="648">
        <f t="shared" si="2"/>
        <v>0</v>
      </c>
      <c r="K29" s="649">
        <f t="shared" si="3"/>
        <v>0</v>
      </c>
    </row>
    <row r="30" spans="1:11" ht="14.25">
      <c r="A30" s="647" t="s">
        <v>1934</v>
      </c>
      <c r="B30" s="501" t="s">
        <v>1935</v>
      </c>
      <c r="C30" s="505">
        <v>0</v>
      </c>
      <c r="D30" s="498">
        <v>0</v>
      </c>
      <c r="E30" s="587">
        <v>0</v>
      </c>
      <c r="F30" s="506">
        <v>17.100000000000001</v>
      </c>
      <c r="G30" s="499">
        <v>24</v>
      </c>
      <c r="H30" s="588">
        <f t="shared" si="0"/>
        <v>140.35087719298244</v>
      </c>
      <c r="I30" s="504">
        <f t="shared" si="1"/>
        <v>17.100000000000001</v>
      </c>
      <c r="J30" s="648">
        <f t="shared" si="2"/>
        <v>24</v>
      </c>
      <c r="K30" s="649">
        <f t="shared" si="3"/>
        <v>140.35087719298244</v>
      </c>
    </row>
    <row r="31" spans="1:11" ht="14.25">
      <c r="A31" s="751" t="s">
        <v>127</v>
      </c>
      <c r="B31" s="752"/>
      <c r="C31" s="508">
        <f>SUM(C9:C30)</f>
        <v>4.5</v>
      </c>
      <c r="D31" s="509">
        <f>SUM(D9:D30)</f>
        <v>0</v>
      </c>
      <c r="E31" s="587">
        <f t="shared" ref="E31:E65" si="4">D31/C31*100</f>
        <v>0</v>
      </c>
      <c r="F31" s="509">
        <f>SUM(F9:F30)</f>
        <v>337.29999999999995</v>
      </c>
      <c r="G31" s="509">
        <f>SUM(G9:G30)</f>
        <v>335</v>
      </c>
      <c r="H31" s="588">
        <f t="shared" si="0"/>
        <v>99.318114438185603</v>
      </c>
      <c r="I31" s="504">
        <f t="shared" si="1"/>
        <v>341.79999999999995</v>
      </c>
      <c r="J31" s="648">
        <f t="shared" si="2"/>
        <v>335</v>
      </c>
      <c r="K31" s="649">
        <f t="shared" si="3"/>
        <v>98.010532475131669</v>
      </c>
    </row>
    <row r="32" spans="1:11" ht="14.25">
      <c r="A32" s="753" t="s">
        <v>1629</v>
      </c>
      <c r="B32" s="754"/>
      <c r="C32" s="502"/>
      <c r="D32" s="510"/>
      <c r="E32" s="587"/>
      <c r="F32" s="503"/>
      <c r="G32" s="503"/>
      <c r="H32" s="588"/>
      <c r="I32" s="504"/>
      <c r="J32" s="648"/>
      <c r="K32" s="649"/>
    </row>
    <row r="33" spans="1:11" ht="14.25">
      <c r="A33" s="650" t="s">
        <v>1936</v>
      </c>
      <c r="B33" s="511" t="s">
        <v>1937</v>
      </c>
      <c r="C33" s="505">
        <v>1221.3</v>
      </c>
      <c r="D33" s="512">
        <v>1165</v>
      </c>
      <c r="E33" s="587">
        <f t="shared" si="4"/>
        <v>95.390158028330475</v>
      </c>
      <c r="F33" s="589">
        <v>259.2</v>
      </c>
      <c r="G33" s="506">
        <v>282</v>
      </c>
      <c r="H33" s="588">
        <f t="shared" si="0"/>
        <v>108.7962962962963</v>
      </c>
      <c r="I33" s="504">
        <f t="shared" si="1"/>
        <v>1480.5</v>
      </c>
      <c r="J33" s="648">
        <f t="shared" si="2"/>
        <v>1447</v>
      </c>
      <c r="K33" s="649">
        <f t="shared" si="3"/>
        <v>97.737250928740295</v>
      </c>
    </row>
    <row r="34" spans="1:11" ht="14.25">
      <c r="A34" s="650" t="s">
        <v>1938</v>
      </c>
      <c r="B34" s="513" t="s">
        <v>1939</v>
      </c>
      <c r="C34" s="505">
        <v>0</v>
      </c>
      <c r="D34" s="512">
        <v>2</v>
      </c>
      <c r="E34" s="587">
        <v>0</v>
      </c>
      <c r="F34" s="589">
        <v>1</v>
      </c>
      <c r="G34" s="506">
        <v>1</v>
      </c>
      <c r="H34" s="588">
        <f t="shared" si="0"/>
        <v>100</v>
      </c>
      <c r="I34" s="504">
        <f t="shared" si="1"/>
        <v>1</v>
      </c>
      <c r="J34" s="648">
        <f t="shared" si="2"/>
        <v>3</v>
      </c>
      <c r="K34" s="649">
        <f t="shared" si="3"/>
        <v>300</v>
      </c>
    </row>
    <row r="35" spans="1:11" ht="14.25">
      <c r="A35" s="650" t="s">
        <v>1940</v>
      </c>
      <c r="B35" s="513" t="s">
        <v>1941</v>
      </c>
      <c r="C35" s="505">
        <v>1</v>
      </c>
      <c r="D35" s="512">
        <v>0</v>
      </c>
      <c r="E35" s="587">
        <f t="shared" si="4"/>
        <v>0</v>
      </c>
      <c r="F35" s="589">
        <v>0</v>
      </c>
      <c r="G35" s="506">
        <v>0</v>
      </c>
      <c r="H35" s="588" t="e">
        <f t="shared" si="0"/>
        <v>#DIV/0!</v>
      </c>
      <c r="I35" s="504">
        <f t="shared" si="1"/>
        <v>1</v>
      </c>
      <c r="J35" s="648">
        <f t="shared" si="2"/>
        <v>0</v>
      </c>
      <c r="K35" s="649">
        <f t="shared" si="3"/>
        <v>0</v>
      </c>
    </row>
    <row r="36" spans="1:11" ht="14.25">
      <c r="A36" s="650" t="s">
        <v>1942</v>
      </c>
      <c r="B36" s="513" t="s">
        <v>1943</v>
      </c>
      <c r="C36" s="505">
        <v>0.9</v>
      </c>
      <c r="D36" s="512">
        <v>0</v>
      </c>
      <c r="E36" s="587">
        <f t="shared" si="4"/>
        <v>0</v>
      </c>
      <c r="F36" s="589">
        <v>0</v>
      </c>
      <c r="G36" s="506">
        <v>1</v>
      </c>
      <c r="H36" s="588" t="e">
        <f t="shared" si="0"/>
        <v>#DIV/0!</v>
      </c>
      <c r="I36" s="504">
        <f t="shared" si="1"/>
        <v>0.9</v>
      </c>
      <c r="J36" s="648">
        <f t="shared" si="2"/>
        <v>1</v>
      </c>
      <c r="K36" s="649">
        <f t="shared" si="3"/>
        <v>111.11111111111111</v>
      </c>
    </row>
    <row r="37" spans="1:11" ht="14.25">
      <c r="A37" s="650" t="s">
        <v>1944</v>
      </c>
      <c r="B37" s="513" t="s">
        <v>1945</v>
      </c>
      <c r="C37" s="505">
        <v>25.2</v>
      </c>
      <c r="D37" s="512">
        <v>11</v>
      </c>
      <c r="E37" s="587">
        <f t="shared" si="4"/>
        <v>43.650793650793652</v>
      </c>
      <c r="F37" s="589">
        <v>0</v>
      </c>
      <c r="G37" s="506">
        <v>0</v>
      </c>
      <c r="H37" s="588" t="e">
        <f t="shared" si="0"/>
        <v>#DIV/0!</v>
      </c>
      <c r="I37" s="504">
        <f t="shared" si="1"/>
        <v>25.2</v>
      </c>
      <c r="J37" s="648">
        <f t="shared" si="2"/>
        <v>11</v>
      </c>
      <c r="K37" s="649">
        <f t="shared" si="3"/>
        <v>43.650793650793652</v>
      </c>
    </row>
    <row r="38" spans="1:11" ht="12.75" customHeight="1">
      <c r="A38" s="650" t="s">
        <v>1946</v>
      </c>
      <c r="B38" s="513" t="s">
        <v>1947</v>
      </c>
      <c r="C38" s="505">
        <v>1</v>
      </c>
      <c r="D38" s="512">
        <v>1</v>
      </c>
      <c r="E38" s="587">
        <f t="shared" si="4"/>
        <v>100</v>
      </c>
      <c r="F38" s="589">
        <v>0</v>
      </c>
      <c r="G38" s="506">
        <v>0</v>
      </c>
      <c r="H38" s="588" t="e">
        <f t="shared" si="0"/>
        <v>#DIV/0!</v>
      </c>
      <c r="I38" s="504">
        <f t="shared" si="1"/>
        <v>1</v>
      </c>
      <c r="J38" s="648">
        <f t="shared" si="2"/>
        <v>1</v>
      </c>
      <c r="K38" s="649">
        <f t="shared" si="3"/>
        <v>100</v>
      </c>
    </row>
    <row r="39" spans="1:11" ht="12.75" customHeight="1">
      <c r="A39" s="650" t="s">
        <v>1948</v>
      </c>
      <c r="B39" s="513" t="s">
        <v>1949</v>
      </c>
      <c r="C39" s="505">
        <v>1</v>
      </c>
      <c r="D39" s="512">
        <v>0</v>
      </c>
      <c r="E39" s="587">
        <f t="shared" si="4"/>
        <v>0</v>
      </c>
      <c r="F39" s="589">
        <v>0</v>
      </c>
      <c r="G39" s="506">
        <v>0</v>
      </c>
      <c r="H39" s="588" t="e">
        <f t="shared" si="0"/>
        <v>#DIV/0!</v>
      </c>
      <c r="I39" s="504">
        <f t="shared" si="1"/>
        <v>1</v>
      </c>
      <c r="J39" s="648">
        <f t="shared" si="2"/>
        <v>0</v>
      </c>
      <c r="K39" s="649">
        <f t="shared" si="3"/>
        <v>0</v>
      </c>
    </row>
    <row r="40" spans="1:11" ht="14.25">
      <c r="A40" s="650" t="s">
        <v>1950</v>
      </c>
      <c r="B40" s="513" t="s">
        <v>1951</v>
      </c>
      <c r="C40" s="505">
        <v>1</v>
      </c>
      <c r="D40" s="512">
        <v>0</v>
      </c>
      <c r="E40" s="587">
        <f t="shared" si="4"/>
        <v>0</v>
      </c>
      <c r="F40" s="589">
        <v>0</v>
      </c>
      <c r="G40" s="506">
        <v>0</v>
      </c>
      <c r="H40" s="588" t="e">
        <f t="shared" si="0"/>
        <v>#DIV/0!</v>
      </c>
      <c r="I40" s="504">
        <f t="shared" si="1"/>
        <v>1</v>
      </c>
      <c r="J40" s="648">
        <f t="shared" si="2"/>
        <v>0</v>
      </c>
      <c r="K40" s="649">
        <f t="shared" si="3"/>
        <v>0</v>
      </c>
    </row>
    <row r="41" spans="1:11" ht="14.25">
      <c r="A41" s="650" t="s">
        <v>1952</v>
      </c>
      <c r="B41" s="513" t="s">
        <v>1953</v>
      </c>
      <c r="C41" s="505">
        <v>153.9</v>
      </c>
      <c r="D41" s="512">
        <v>160</v>
      </c>
      <c r="E41" s="587">
        <f t="shared" si="4"/>
        <v>103.96361273554255</v>
      </c>
      <c r="F41" s="589">
        <v>0</v>
      </c>
      <c r="G41" s="506">
        <v>0</v>
      </c>
      <c r="H41" s="588" t="e">
        <f t="shared" si="0"/>
        <v>#DIV/0!</v>
      </c>
      <c r="I41" s="504">
        <f t="shared" si="1"/>
        <v>153.9</v>
      </c>
      <c r="J41" s="648">
        <f t="shared" si="2"/>
        <v>160</v>
      </c>
      <c r="K41" s="649">
        <f t="shared" si="3"/>
        <v>103.96361273554255</v>
      </c>
    </row>
    <row r="42" spans="1:11" ht="14.25">
      <c r="A42" s="650" t="s">
        <v>1954</v>
      </c>
      <c r="B42" s="513" t="s">
        <v>1955</v>
      </c>
      <c r="C42" s="505">
        <v>1</v>
      </c>
      <c r="D42" s="512">
        <v>0</v>
      </c>
      <c r="E42" s="587">
        <f t="shared" si="4"/>
        <v>0</v>
      </c>
      <c r="F42" s="589">
        <v>0</v>
      </c>
      <c r="G42" s="506">
        <v>0</v>
      </c>
      <c r="H42" s="588" t="e">
        <f t="shared" si="0"/>
        <v>#DIV/0!</v>
      </c>
      <c r="I42" s="504">
        <f t="shared" si="1"/>
        <v>1</v>
      </c>
      <c r="J42" s="648">
        <f t="shared" si="2"/>
        <v>0</v>
      </c>
      <c r="K42" s="649">
        <f t="shared" si="3"/>
        <v>0</v>
      </c>
    </row>
    <row r="43" spans="1:11" ht="14.25">
      <c r="A43" s="651" t="s">
        <v>1956</v>
      </c>
      <c r="B43" s="513" t="s">
        <v>1957</v>
      </c>
      <c r="C43" s="505">
        <v>1</v>
      </c>
      <c r="D43" s="512">
        <v>4</v>
      </c>
      <c r="E43" s="587">
        <f t="shared" si="4"/>
        <v>400</v>
      </c>
      <c r="F43" s="589">
        <v>0</v>
      </c>
      <c r="G43" s="506">
        <v>0</v>
      </c>
      <c r="H43" s="588" t="e">
        <f t="shared" si="0"/>
        <v>#DIV/0!</v>
      </c>
      <c r="I43" s="504">
        <f t="shared" si="1"/>
        <v>1</v>
      </c>
      <c r="J43" s="648">
        <f t="shared" si="2"/>
        <v>4</v>
      </c>
      <c r="K43" s="649">
        <f t="shared" si="3"/>
        <v>400</v>
      </c>
    </row>
    <row r="44" spans="1:11" ht="14.25">
      <c r="A44" s="650" t="s">
        <v>1958</v>
      </c>
      <c r="B44" s="513" t="s">
        <v>1959</v>
      </c>
      <c r="C44" s="505">
        <v>14.4</v>
      </c>
      <c r="D44" s="512">
        <v>3</v>
      </c>
      <c r="E44" s="587">
        <f t="shared" si="4"/>
        <v>20.833333333333332</v>
      </c>
      <c r="F44" s="590">
        <v>0</v>
      </c>
      <c r="G44" s="506">
        <v>0</v>
      </c>
      <c r="H44" s="588" t="e">
        <f t="shared" si="0"/>
        <v>#DIV/0!</v>
      </c>
      <c r="I44" s="504">
        <f t="shared" si="1"/>
        <v>14.4</v>
      </c>
      <c r="J44" s="648">
        <f t="shared" si="2"/>
        <v>3</v>
      </c>
      <c r="K44" s="649">
        <f t="shared" si="3"/>
        <v>20.833333333333332</v>
      </c>
    </row>
    <row r="45" spans="1:11" ht="14.25">
      <c r="A45" s="650" t="s">
        <v>1960</v>
      </c>
      <c r="B45" s="513" t="s">
        <v>1961</v>
      </c>
      <c r="C45" s="505">
        <v>1.8</v>
      </c>
      <c r="D45" s="512">
        <v>5</v>
      </c>
      <c r="E45" s="587">
        <f t="shared" si="4"/>
        <v>277.77777777777777</v>
      </c>
      <c r="F45" s="589">
        <v>0</v>
      </c>
      <c r="G45" s="506">
        <v>0</v>
      </c>
      <c r="H45" s="588" t="e">
        <f t="shared" si="0"/>
        <v>#DIV/0!</v>
      </c>
      <c r="I45" s="504">
        <f t="shared" si="1"/>
        <v>1.8</v>
      </c>
      <c r="J45" s="648">
        <f t="shared" si="2"/>
        <v>5</v>
      </c>
      <c r="K45" s="649">
        <f t="shared" si="3"/>
        <v>277.77777777777777</v>
      </c>
    </row>
    <row r="46" spans="1:11" ht="14.25">
      <c r="A46" s="650" t="s">
        <v>1962</v>
      </c>
      <c r="B46" s="513" t="s">
        <v>1963</v>
      </c>
      <c r="C46" s="505">
        <v>1</v>
      </c>
      <c r="D46" s="512">
        <v>0</v>
      </c>
      <c r="E46" s="587">
        <f t="shared" si="4"/>
        <v>0</v>
      </c>
      <c r="F46" s="589">
        <v>0</v>
      </c>
      <c r="G46" s="506">
        <v>0</v>
      </c>
      <c r="H46" s="588" t="e">
        <f t="shared" si="0"/>
        <v>#DIV/0!</v>
      </c>
      <c r="I46" s="504">
        <f t="shared" si="1"/>
        <v>1</v>
      </c>
      <c r="J46" s="648">
        <f t="shared" si="2"/>
        <v>0</v>
      </c>
      <c r="K46" s="649">
        <f t="shared" si="3"/>
        <v>0</v>
      </c>
    </row>
    <row r="47" spans="1:11" ht="14.25">
      <c r="A47" s="650" t="s">
        <v>1964</v>
      </c>
      <c r="B47" s="513" t="s">
        <v>1965</v>
      </c>
      <c r="C47" s="505">
        <v>0</v>
      </c>
      <c r="D47" s="512">
        <v>0</v>
      </c>
      <c r="E47" s="587">
        <v>0</v>
      </c>
      <c r="F47" s="589">
        <v>305.10000000000002</v>
      </c>
      <c r="G47" s="506">
        <v>274</v>
      </c>
      <c r="H47" s="588">
        <f t="shared" si="0"/>
        <v>89.806620780072095</v>
      </c>
      <c r="I47" s="504">
        <f t="shared" si="1"/>
        <v>305.10000000000002</v>
      </c>
      <c r="J47" s="648">
        <f t="shared" si="2"/>
        <v>274</v>
      </c>
      <c r="K47" s="649">
        <f t="shared" si="3"/>
        <v>89.806620780072095</v>
      </c>
    </row>
    <row r="48" spans="1:11" ht="14.25">
      <c r="A48" s="650" t="s">
        <v>1966</v>
      </c>
      <c r="B48" s="513" t="s">
        <v>1967</v>
      </c>
      <c r="C48" s="505">
        <v>882.9</v>
      </c>
      <c r="D48" s="512">
        <v>845</v>
      </c>
      <c r="E48" s="587">
        <f t="shared" si="4"/>
        <v>95.707328123230269</v>
      </c>
      <c r="F48" s="589">
        <v>202.5</v>
      </c>
      <c r="G48" s="506">
        <v>194</v>
      </c>
      <c r="H48" s="588">
        <f t="shared" si="0"/>
        <v>95.802469135802468</v>
      </c>
      <c r="I48" s="504">
        <f t="shared" si="1"/>
        <v>1085.4000000000001</v>
      </c>
      <c r="J48" s="648">
        <f t="shared" si="2"/>
        <v>1039</v>
      </c>
      <c r="K48" s="649">
        <f t="shared" si="3"/>
        <v>95.725078312142983</v>
      </c>
    </row>
    <row r="49" spans="1:11" ht="14.25">
      <c r="A49" s="650" t="s">
        <v>1968</v>
      </c>
      <c r="B49" s="513" t="s">
        <v>1969</v>
      </c>
      <c r="C49" s="505">
        <v>0</v>
      </c>
      <c r="D49" s="512">
        <v>0</v>
      </c>
      <c r="E49" s="587">
        <v>0</v>
      </c>
      <c r="F49" s="589">
        <v>0.9</v>
      </c>
      <c r="G49" s="506">
        <v>2</v>
      </c>
      <c r="H49" s="588">
        <f t="shared" si="0"/>
        <v>222.22222222222223</v>
      </c>
      <c r="I49" s="504">
        <f t="shared" si="1"/>
        <v>0.9</v>
      </c>
      <c r="J49" s="648">
        <f t="shared" si="2"/>
        <v>2</v>
      </c>
      <c r="K49" s="649">
        <f t="shared" si="3"/>
        <v>222.22222222222223</v>
      </c>
    </row>
    <row r="50" spans="1:11" ht="14.25">
      <c r="A50" s="650" t="s">
        <v>1970</v>
      </c>
      <c r="B50" s="513" t="s">
        <v>1971</v>
      </c>
      <c r="C50" s="505">
        <v>0</v>
      </c>
      <c r="D50" s="512">
        <v>0</v>
      </c>
      <c r="E50" s="587">
        <v>0</v>
      </c>
      <c r="F50" s="589">
        <v>2.7</v>
      </c>
      <c r="G50" s="506">
        <v>0</v>
      </c>
      <c r="H50" s="588">
        <f t="shared" si="0"/>
        <v>0</v>
      </c>
      <c r="I50" s="504">
        <f t="shared" si="1"/>
        <v>2.7</v>
      </c>
      <c r="J50" s="648">
        <f t="shared" si="2"/>
        <v>0</v>
      </c>
      <c r="K50" s="649">
        <f t="shared" si="3"/>
        <v>0</v>
      </c>
    </row>
    <row r="51" spans="1:11" ht="14.25">
      <c r="A51" s="650" t="s">
        <v>1972</v>
      </c>
      <c r="B51" s="513" t="s">
        <v>1973</v>
      </c>
      <c r="C51" s="505">
        <v>0</v>
      </c>
      <c r="D51" s="512">
        <v>0</v>
      </c>
      <c r="E51" s="587">
        <v>0</v>
      </c>
      <c r="F51" s="589">
        <v>12.6</v>
      </c>
      <c r="G51" s="506">
        <v>15</v>
      </c>
      <c r="H51" s="588">
        <f t="shared" si="0"/>
        <v>119.04761904761905</v>
      </c>
      <c r="I51" s="504">
        <f t="shared" si="1"/>
        <v>12.6</v>
      </c>
      <c r="J51" s="648">
        <f t="shared" si="2"/>
        <v>15</v>
      </c>
      <c r="K51" s="649">
        <f t="shared" si="3"/>
        <v>119.04761904761905</v>
      </c>
    </row>
    <row r="52" spans="1:11" ht="14.25">
      <c r="A52" s="650" t="s">
        <v>1974</v>
      </c>
      <c r="B52" s="513" t="s">
        <v>1975</v>
      </c>
      <c r="C52" s="505">
        <v>0</v>
      </c>
      <c r="D52" s="512">
        <v>0</v>
      </c>
      <c r="E52" s="587">
        <v>0</v>
      </c>
      <c r="F52" s="589">
        <v>1</v>
      </c>
      <c r="G52" s="506">
        <v>0</v>
      </c>
      <c r="H52" s="588">
        <f t="shared" si="0"/>
        <v>0</v>
      </c>
      <c r="I52" s="504">
        <f t="shared" si="1"/>
        <v>1</v>
      </c>
      <c r="J52" s="648">
        <f t="shared" si="2"/>
        <v>0</v>
      </c>
      <c r="K52" s="649">
        <f t="shared" si="3"/>
        <v>0</v>
      </c>
    </row>
    <row r="53" spans="1:11" ht="14.25">
      <c r="A53" s="652" t="s">
        <v>1976</v>
      </c>
      <c r="B53" s="515" t="s">
        <v>1977</v>
      </c>
      <c r="C53" s="505">
        <v>0</v>
      </c>
      <c r="D53" s="512">
        <v>0</v>
      </c>
      <c r="E53" s="587">
        <v>0</v>
      </c>
      <c r="F53" s="589">
        <v>1</v>
      </c>
      <c r="G53" s="506">
        <v>0</v>
      </c>
      <c r="H53" s="588">
        <f t="shared" si="0"/>
        <v>0</v>
      </c>
      <c r="I53" s="504">
        <f t="shared" si="1"/>
        <v>1</v>
      </c>
      <c r="J53" s="648">
        <f t="shared" si="2"/>
        <v>0</v>
      </c>
      <c r="K53" s="649">
        <f t="shared" si="3"/>
        <v>0</v>
      </c>
    </row>
    <row r="54" spans="1:11" ht="14.25">
      <c r="A54" s="652" t="s">
        <v>1978</v>
      </c>
      <c r="B54" s="515" t="s">
        <v>1979</v>
      </c>
      <c r="C54" s="505">
        <v>0</v>
      </c>
      <c r="D54" s="512">
        <v>0</v>
      </c>
      <c r="E54" s="587">
        <v>0</v>
      </c>
      <c r="F54" s="589">
        <v>1</v>
      </c>
      <c r="G54" s="506">
        <v>0</v>
      </c>
      <c r="H54" s="588">
        <f t="shared" si="0"/>
        <v>0</v>
      </c>
      <c r="I54" s="504">
        <f t="shared" si="1"/>
        <v>1</v>
      </c>
      <c r="J54" s="648">
        <f t="shared" si="2"/>
        <v>0</v>
      </c>
      <c r="K54" s="649">
        <f t="shared" si="3"/>
        <v>0</v>
      </c>
    </row>
    <row r="55" spans="1:11" ht="14.25">
      <c r="A55" s="652" t="s">
        <v>1980</v>
      </c>
      <c r="B55" s="515" t="s">
        <v>1981</v>
      </c>
      <c r="C55" s="505">
        <v>0</v>
      </c>
      <c r="D55" s="512">
        <v>0</v>
      </c>
      <c r="E55" s="587">
        <v>0</v>
      </c>
      <c r="F55" s="589">
        <v>1</v>
      </c>
      <c r="G55" s="506">
        <v>0</v>
      </c>
      <c r="H55" s="588">
        <f t="shared" si="0"/>
        <v>0</v>
      </c>
      <c r="I55" s="504">
        <f t="shared" si="1"/>
        <v>1</v>
      </c>
      <c r="J55" s="648">
        <f t="shared" si="2"/>
        <v>0</v>
      </c>
      <c r="K55" s="649">
        <f t="shared" si="3"/>
        <v>0</v>
      </c>
    </row>
    <row r="56" spans="1:11" ht="14.25">
      <c r="A56" s="652" t="s">
        <v>1982</v>
      </c>
      <c r="B56" s="515" t="s">
        <v>1983</v>
      </c>
      <c r="C56" s="505">
        <v>0</v>
      </c>
      <c r="D56" s="512">
        <v>0</v>
      </c>
      <c r="E56" s="587">
        <v>0</v>
      </c>
      <c r="F56" s="589">
        <v>1</v>
      </c>
      <c r="G56" s="506">
        <v>0</v>
      </c>
      <c r="H56" s="588">
        <f t="shared" si="0"/>
        <v>0</v>
      </c>
      <c r="I56" s="504">
        <f t="shared" si="1"/>
        <v>1</v>
      </c>
      <c r="J56" s="648">
        <f t="shared" si="2"/>
        <v>0</v>
      </c>
      <c r="K56" s="649">
        <f t="shared" si="3"/>
        <v>0</v>
      </c>
    </row>
    <row r="57" spans="1:11" ht="14.25">
      <c r="A57" s="652" t="s">
        <v>1984</v>
      </c>
      <c r="B57" s="515" t="s">
        <v>1985</v>
      </c>
      <c r="C57" s="505">
        <v>0</v>
      </c>
      <c r="D57" s="512">
        <v>0</v>
      </c>
      <c r="E57" s="587">
        <v>0</v>
      </c>
      <c r="F57" s="589">
        <v>1</v>
      </c>
      <c r="G57" s="506">
        <v>0</v>
      </c>
      <c r="H57" s="588">
        <f t="shared" si="0"/>
        <v>0</v>
      </c>
      <c r="I57" s="504">
        <f t="shared" si="1"/>
        <v>1</v>
      </c>
      <c r="J57" s="648">
        <f t="shared" si="2"/>
        <v>0</v>
      </c>
      <c r="K57" s="649">
        <f t="shared" si="3"/>
        <v>0</v>
      </c>
    </row>
    <row r="58" spans="1:11" ht="14.25">
      <c r="A58" s="652" t="s">
        <v>1986</v>
      </c>
      <c r="B58" s="515" t="s">
        <v>1987</v>
      </c>
      <c r="C58" s="505">
        <v>0</v>
      </c>
      <c r="D58" s="512">
        <v>0</v>
      </c>
      <c r="E58" s="587">
        <v>0</v>
      </c>
      <c r="F58" s="589">
        <v>1</v>
      </c>
      <c r="G58" s="506">
        <v>0</v>
      </c>
      <c r="H58" s="588">
        <f t="shared" si="0"/>
        <v>0</v>
      </c>
      <c r="I58" s="504">
        <f t="shared" si="1"/>
        <v>1</v>
      </c>
      <c r="J58" s="648">
        <f t="shared" si="2"/>
        <v>0</v>
      </c>
      <c r="K58" s="649">
        <f t="shared" si="3"/>
        <v>0</v>
      </c>
    </row>
    <row r="59" spans="1:11" ht="14.25">
      <c r="A59" s="652" t="s">
        <v>1988</v>
      </c>
      <c r="B59" s="515" t="s">
        <v>1989</v>
      </c>
      <c r="C59" s="505">
        <v>0</v>
      </c>
      <c r="D59" s="512">
        <v>0</v>
      </c>
      <c r="E59" s="587">
        <v>0</v>
      </c>
      <c r="F59" s="590">
        <v>1</v>
      </c>
      <c r="G59" s="506">
        <v>0</v>
      </c>
      <c r="H59" s="588">
        <f t="shared" si="0"/>
        <v>0</v>
      </c>
      <c r="I59" s="504">
        <f t="shared" si="1"/>
        <v>1</v>
      </c>
      <c r="J59" s="648">
        <f t="shared" si="2"/>
        <v>0</v>
      </c>
      <c r="K59" s="649">
        <f t="shared" si="3"/>
        <v>0</v>
      </c>
    </row>
    <row r="60" spans="1:11" ht="14.25">
      <c r="A60" s="652" t="s">
        <v>1990</v>
      </c>
      <c r="B60" s="515" t="s">
        <v>1991</v>
      </c>
      <c r="C60" s="505">
        <v>0</v>
      </c>
      <c r="D60" s="512">
        <v>0</v>
      </c>
      <c r="E60" s="587">
        <v>0</v>
      </c>
      <c r="F60" s="590">
        <v>1</v>
      </c>
      <c r="G60" s="506">
        <v>0</v>
      </c>
      <c r="H60" s="588">
        <f t="shared" si="0"/>
        <v>0</v>
      </c>
      <c r="I60" s="504">
        <f t="shared" si="1"/>
        <v>1</v>
      </c>
      <c r="J60" s="648">
        <f t="shared" si="2"/>
        <v>0</v>
      </c>
      <c r="K60" s="649">
        <f t="shared" si="3"/>
        <v>0</v>
      </c>
    </row>
    <row r="61" spans="1:11" ht="14.25">
      <c r="A61" s="652" t="s">
        <v>1992</v>
      </c>
      <c r="B61" s="515" t="s">
        <v>1993</v>
      </c>
      <c r="C61" s="505">
        <v>0</v>
      </c>
      <c r="D61" s="512">
        <v>0</v>
      </c>
      <c r="E61" s="587">
        <v>0</v>
      </c>
      <c r="F61" s="590">
        <v>1</v>
      </c>
      <c r="G61" s="506">
        <v>0</v>
      </c>
      <c r="H61" s="588">
        <f t="shared" si="0"/>
        <v>0</v>
      </c>
      <c r="I61" s="504">
        <f t="shared" si="1"/>
        <v>1</v>
      </c>
      <c r="J61" s="648">
        <f t="shared" si="2"/>
        <v>0</v>
      </c>
      <c r="K61" s="649">
        <f t="shared" si="3"/>
        <v>0</v>
      </c>
    </row>
    <row r="62" spans="1:11" ht="14.25">
      <c r="A62" s="652" t="s">
        <v>1994</v>
      </c>
      <c r="B62" s="515" t="s">
        <v>1995</v>
      </c>
      <c r="C62" s="505">
        <v>0</v>
      </c>
      <c r="D62" s="512">
        <v>0</v>
      </c>
      <c r="E62" s="587">
        <v>0</v>
      </c>
      <c r="F62" s="590">
        <v>1</v>
      </c>
      <c r="G62" s="506">
        <v>0</v>
      </c>
      <c r="H62" s="588">
        <f t="shared" si="0"/>
        <v>0</v>
      </c>
      <c r="I62" s="504">
        <f t="shared" si="1"/>
        <v>1</v>
      </c>
      <c r="J62" s="648">
        <f t="shared" si="2"/>
        <v>0</v>
      </c>
      <c r="K62" s="649">
        <f t="shared" si="3"/>
        <v>0</v>
      </c>
    </row>
    <row r="63" spans="1:11" ht="14.25">
      <c r="A63" s="652" t="s">
        <v>1996</v>
      </c>
      <c r="B63" s="515" t="s">
        <v>1997</v>
      </c>
      <c r="C63" s="505">
        <v>0</v>
      </c>
      <c r="D63" s="512">
        <v>0</v>
      </c>
      <c r="E63" s="587">
        <v>0</v>
      </c>
      <c r="F63" s="590">
        <v>1</v>
      </c>
      <c r="G63" s="506">
        <v>0</v>
      </c>
      <c r="H63" s="588">
        <f t="shared" si="0"/>
        <v>0</v>
      </c>
      <c r="I63" s="504">
        <f t="shared" si="1"/>
        <v>1</v>
      </c>
      <c r="J63" s="648">
        <f t="shared" si="2"/>
        <v>0</v>
      </c>
      <c r="K63" s="649">
        <f t="shared" si="3"/>
        <v>0</v>
      </c>
    </row>
    <row r="64" spans="1:11" ht="14.25">
      <c r="A64" s="652" t="s">
        <v>1998</v>
      </c>
      <c r="B64" s="515" t="s">
        <v>1999</v>
      </c>
      <c r="C64" s="505">
        <v>0</v>
      </c>
      <c r="D64" s="512">
        <v>0</v>
      </c>
      <c r="E64" s="587">
        <v>0</v>
      </c>
      <c r="F64" s="590">
        <v>1</v>
      </c>
      <c r="G64" s="506">
        <v>0</v>
      </c>
      <c r="H64" s="588">
        <f t="shared" si="0"/>
        <v>0</v>
      </c>
      <c r="I64" s="504">
        <f t="shared" si="1"/>
        <v>1</v>
      </c>
      <c r="J64" s="648">
        <f t="shared" si="2"/>
        <v>0</v>
      </c>
      <c r="K64" s="649">
        <f t="shared" si="3"/>
        <v>0</v>
      </c>
    </row>
    <row r="65" spans="1:11" ht="14.25">
      <c r="A65" s="751" t="s">
        <v>127</v>
      </c>
      <c r="B65" s="752"/>
      <c r="C65" s="516">
        <f>SUM(C33:C64)</f>
        <v>2307.4</v>
      </c>
      <c r="D65" s="516">
        <f>SUM(D33:D64)</f>
        <v>2196</v>
      </c>
      <c r="E65" s="594">
        <f t="shared" si="4"/>
        <v>95.172055126982741</v>
      </c>
      <c r="F65" s="516">
        <f>SUM(F33:F64)</f>
        <v>797</v>
      </c>
      <c r="G65" s="516">
        <f>SUM(G33:G64)</f>
        <v>769</v>
      </c>
      <c r="H65" s="595">
        <f t="shared" si="0"/>
        <v>96.486825595984953</v>
      </c>
      <c r="I65" s="504">
        <f t="shared" si="1"/>
        <v>3104.4</v>
      </c>
      <c r="J65" s="653">
        <f t="shared" si="2"/>
        <v>2965</v>
      </c>
      <c r="K65" s="649">
        <f t="shared" si="3"/>
        <v>95.509599278443503</v>
      </c>
    </row>
    <row r="66" spans="1:11" ht="14.25">
      <c r="A66" s="654" t="s">
        <v>2000</v>
      </c>
      <c r="B66" s="517"/>
      <c r="C66" s="518"/>
      <c r="D66" s="519"/>
      <c r="E66" s="587"/>
      <c r="F66" s="591"/>
      <c r="G66" s="520"/>
      <c r="H66" s="588"/>
      <c r="I66" s="504"/>
      <c r="J66" s="648"/>
      <c r="K66" s="649"/>
    </row>
    <row r="67" spans="1:11" ht="14.25">
      <c r="A67" s="650" t="s">
        <v>2001</v>
      </c>
      <c r="B67" s="513" t="s">
        <v>2002</v>
      </c>
      <c r="C67" s="518">
        <v>0</v>
      </c>
      <c r="D67" s="519">
        <v>0</v>
      </c>
      <c r="E67" s="587">
        <v>0</v>
      </c>
      <c r="F67" s="591">
        <v>16.2</v>
      </c>
      <c r="G67" s="520">
        <v>5</v>
      </c>
      <c r="H67" s="588">
        <f t="shared" si="0"/>
        <v>30.864197530864203</v>
      </c>
      <c r="I67" s="504">
        <f t="shared" si="1"/>
        <v>16.2</v>
      </c>
      <c r="J67" s="648">
        <f t="shared" si="2"/>
        <v>5</v>
      </c>
      <c r="K67" s="649">
        <f t="shared" si="3"/>
        <v>30.864197530864203</v>
      </c>
    </row>
    <row r="68" spans="1:11" ht="14.25">
      <c r="A68" s="650" t="s">
        <v>2003</v>
      </c>
      <c r="B68" s="513" t="s">
        <v>2004</v>
      </c>
      <c r="C68" s="518">
        <v>0</v>
      </c>
      <c r="D68" s="519">
        <v>0</v>
      </c>
      <c r="E68" s="587">
        <v>0</v>
      </c>
      <c r="F68" s="591">
        <v>1</v>
      </c>
      <c r="G68" s="520">
        <v>1</v>
      </c>
      <c r="H68" s="588">
        <f t="shared" si="0"/>
        <v>100</v>
      </c>
      <c r="I68" s="504">
        <f t="shared" si="1"/>
        <v>1</v>
      </c>
      <c r="J68" s="648">
        <f t="shared" si="2"/>
        <v>1</v>
      </c>
      <c r="K68" s="649">
        <f t="shared" si="3"/>
        <v>100</v>
      </c>
    </row>
    <row r="69" spans="1:11" ht="14.25">
      <c r="A69" s="650" t="s">
        <v>2005</v>
      </c>
      <c r="B69" s="513" t="s">
        <v>2006</v>
      </c>
      <c r="C69" s="518">
        <v>0</v>
      </c>
      <c r="D69" s="519">
        <v>0</v>
      </c>
      <c r="E69" s="587">
        <v>0</v>
      </c>
      <c r="F69" s="591">
        <v>14.4</v>
      </c>
      <c r="G69" s="520">
        <v>9</v>
      </c>
      <c r="H69" s="588">
        <f t="shared" si="0"/>
        <v>62.5</v>
      </c>
      <c r="I69" s="504">
        <f t="shared" si="1"/>
        <v>14.4</v>
      </c>
      <c r="J69" s="648">
        <f t="shared" si="2"/>
        <v>9</v>
      </c>
      <c r="K69" s="649">
        <f t="shared" si="3"/>
        <v>62.5</v>
      </c>
    </row>
    <row r="70" spans="1:11" ht="14.25">
      <c r="A70" s="650" t="s">
        <v>2007</v>
      </c>
      <c r="B70" s="513" t="s">
        <v>2008</v>
      </c>
      <c r="C70" s="518">
        <v>0</v>
      </c>
      <c r="D70" s="519">
        <v>0</v>
      </c>
      <c r="E70" s="587">
        <v>0</v>
      </c>
      <c r="F70" s="591">
        <v>133.19999999999999</v>
      </c>
      <c r="G70" s="520">
        <v>80</v>
      </c>
      <c r="H70" s="588">
        <f t="shared" si="0"/>
        <v>60.06006006006006</v>
      </c>
      <c r="I70" s="504">
        <f t="shared" si="1"/>
        <v>133.19999999999999</v>
      </c>
      <c r="J70" s="648">
        <f t="shared" si="2"/>
        <v>80</v>
      </c>
      <c r="K70" s="649">
        <f t="shared" si="3"/>
        <v>60.06006006006006</v>
      </c>
    </row>
    <row r="71" spans="1:11" ht="14.25">
      <c r="A71" s="650">
        <v>260074</v>
      </c>
      <c r="B71" s="511" t="s">
        <v>2009</v>
      </c>
      <c r="C71" s="518">
        <v>0.9</v>
      </c>
      <c r="D71" s="519">
        <v>0</v>
      </c>
      <c r="E71" s="587">
        <v>0</v>
      </c>
      <c r="F71" s="591">
        <v>0</v>
      </c>
      <c r="G71" s="520">
        <v>0</v>
      </c>
      <c r="H71" s="588" t="e">
        <f t="shared" si="0"/>
        <v>#DIV/0!</v>
      </c>
      <c r="I71" s="504">
        <f t="shared" si="1"/>
        <v>0.9</v>
      </c>
      <c r="J71" s="648">
        <f t="shared" si="2"/>
        <v>0</v>
      </c>
      <c r="K71" s="649">
        <f t="shared" si="3"/>
        <v>0</v>
      </c>
    </row>
    <row r="72" spans="1:11" ht="14.25">
      <c r="A72" s="650">
        <v>270101</v>
      </c>
      <c r="B72" s="513" t="s">
        <v>2010</v>
      </c>
      <c r="C72" s="518">
        <v>0</v>
      </c>
      <c r="D72" s="519">
        <v>0</v>
      </c>
      <c r="E72" s="587">
        <v>0</v>
      </c>
      <c r="F72" s="591">
        <v>11.7</v>
      </c>
      <c r="G72" s="520">
        <v>0</v>
      </c>
      <c r="H72" s="588">
        <f t="shared" si="0"/>
        <v>0</v>
      </c>
      <c r="I72" s="504">
        <f t="shared" si="1"/>
        <v>11.7</v>
      </c>
      <c r="J72" s="648">
        <f t="shared" si="2"/>
        <v>0</v>
      </c>
      <c r="K72" s="649">
        <f t="shared" si="3"/>
        <v>0</v>
      </c>
    </row>
    <row r="73" spans="1:11" ht="14.25">
      <c r="A73" s="650" t="s">
        <v>2011</v>
      </c>
      <c r="B73" s="513" t="s">
        <v>2012</v>
      </c>
      <c r="C73" s="518">
        <v>0</v>
      </c>
      <c r="D73" s="519">
        <v>0</v>
      </c>
      <c r="E73" s="587">
        <v>0</v>
      </c>
      <c r="F73" s="591">
        <v>12.6</v>
      </c>
      <c r="G73" s="520">
        <v>1</v>
      </c>
      <c r="H73" s="588">
        <f t="shared" si="0"/>
        <v>7.9365079365079358</v>
      </c>
      <c r="I73" s="504">
        <f t="shared" si="1"/>
        <v>12.6</v>
      </c>
      <c r="J73" s="648">
        <f t="shared" si="2"/>
        <v>1</v>
      </c>
      <c r="K73" s="649">
        <f t="shared" si="3"/>
        <v>7.9365079365079358</v>
      </c>
    </row>
    <row r="74" spans="1:11" ht="14.25">
      <c r="A74" s="650" t="s">
        <v>2013</v>
      </c>
      <c r="B74" s="513" t="s">
        <v>1957</v>
      </c>
      <c r="C74" s="518">
        <v>0</v>
      </c>
      <c r="D74" s="519">
        <v>0</v>
      </c>
      <c r="E74" s="587">
        <v>0</v>
      </c>
      <c r="F74" s="591">
        <v>18</v>
      </c>
      <c r="G74" s="520">
        <v>4</v>
      </c>
      <c r="H74" s="588">
        <f t="shared" si="0"/>
        <v>22.222222222222221</v>
      </c>
      <c r="I74" s="504">
        <f t="shared" si="1"/>
        <v>18</v>
      </c>
      <c r="J74" s="648">
        <f t="shared" si="2"/>
        <v>4</v>
      </c>
      <c r="K74" s="649">
        <f t="shared" si="3"/>
        <v>22.222222222222221</v>
      </c>
    </row>
    <row r="75" spans="1:11" ht="14.25">
      <c r="A75" s="651" t="s">
        <v>1956</v>
      </c>
      <c r="B75" s="513" t="s">
        <v>1957</v>
      </c>
      <c r="C75" s="518">
        <v>0</v>
      </c>
      <c r="D75" s="519">
        <v>0</v>
      </c>
      <c r="E75" s="587">
        <v>0</v>
      </c>
      <c r="F75" s="591">
        <v>14.4</v>
      </c>
      <c r="G75" s="520">
        <v>4</v>
      </c>
      <c r="H75" s="588">
        <f t="shared" ref="H75:H101" si="5">G75/F75*100</f>
        <v>27.777777777777779</v>
      </c>
      <c r="I75" s="504">
        <f t="shared" ref="I75:I101" si="6">F75+C75</f>
        <v>14.4</v>
      </c>
      <c r="J75" s="648">
        <f t="shared" ref="J75:J101" si="7">G75+D75</f>
        <v>4</v>
      </c>
      <c r="K75" s="649">
        <f t="shared" ref="K75:K101" si="8">J75/I75*100</f>
        <v>27.777777777777779</v>
      </c>
    </row>
    <row r="76" spans="1:11" ht="14.25">
      <c r="A76" s="650" t="s">
        <v>2014</v>
      </c>
      <c r="B76" s="513" t="s">
        <v>2015</v>
      </c>
      <c r="C76" s="518">
        <v>0</v>
      </c>
      <c r="D76" s="519">
        <v>0</v>
      </c>
      <c r="E76" s="587">
        <v>0</v>
      </c>
      <c r="F76" s="591">
        <v>0.9</v>
      </c>
      <c r="G76" s="520">
        <v>0</v>
      </c>
      <c r="H76" s="588">
        <f t="shared" si="5"/>
        <v>0</v>
      </c>
      <c r="I76" s="504">
        <f t="shared" si="6"/>
        <v>0.9</v>
      </c>
      <c r="J76" s="648">
        <f t="shared" si="7"/>
        <v>0</v>
      </c>
      <c r="K76" s="649">
        <f t="shared" si="8"/>
        <v>0</v>
      </c>
    </row>
    <row r="77" spans="1:11" ht="14.25">
      <c r="A77" s="650" t="s">
        <v>2016</v>
      </c>
      <c r="B77" s="521" t="s">
        <v>2017</v>
      </c>
      <c r="C77" s="518">
        <v>0</v>
      </c>
      <c r="D77" s="519">
        <v>0</v>
      </c>
      <c r="E77" s="587">
        <v>0</v>
      </c>
      <c r="F77" s="591">
        <v>98.1</v>
      </c>
      <c r="G77" s="520">
        <v>138</v>
      </c>
      <c r="H77" s="588">
        <f t="shared" si="5"/>
        <v>140.67278287461775</v>
      </c>
      <c r="I77" s="504">
        <f t="shared" si="6"/>
        <v>98.1</v>
      </c>
      <c r="J77" s="648">
        <f t="shared" si="7"/>
        <v>138</v>
      </c>
      <c r="K77" s="649">
        <f t="shared" si="8"/>
        <v>140.67278287461775</v>
      </c>
    </row>
    <row r="78" spans="1:11" ht="14.25">
      <c r="A78" s="650" t="s">
        <v>1962</v>
      </c>
      <c r="B78" s="513" t="s">
        <v>1963</v>
      </c>
      <c r="C78" s="518">
        <v>0</v>
      </c>
      <c r="D78" s="519">
        <v>0</v>
      </c>
      <c r="E78" s="587">
        <v>0</v>
      </c>
      <c r="F78" s="591">
        <v>1</v>
      </c>
      <c r="G78" s="520">
        <v>0</v>
      </c>
      <c r="H78" s="588">
        <f t="shared" si="5"/>
        <v>0</v>
      </c>
      <c r="I78" s="504">
        <f t="shared" si="6"/>
        <v>1</v>
      </c>
      <c r="J78" s="648">
        <f t="shared" si="7"/>
        <v>0</v>
      </c>
      <c r="K78" s="649">
        <f t="shared" si="8"/>
        <v>0</v>
      </c>
    </row>
    <row r="79" spans="1:11" ht="14.25">
      <c r="A79" s="650" t="s">
        <v>2018</v>
      </c>
      <c r="B79" s="513" t="s">
        <v>2019</v>
      </c>
      <c r="C79" s="518">
        <v>0</v>
      </c>
      <c r="D79" s="519">
        <v>0</v>
      </c>
      <c r="E79" s="587">
        <v>0</v>
      </c>
      <c r="F79" s="591">
        <v>0.9</v>
      </c>
      <c r="G79" s="520">
        <v>0</v>
      </c>
      <c r="H79" s="588">
        <f t="shared" si="5"/>
        <v>0</v>
      </c>
      <c r="I79" s="504">
        <f t="shared" si="6"/>
        <v>0.9</v>
      </c>
      <c r="J79" s="648">
        <f t="shared" si="7"/>
        <v>0</v>
      </c>
      <c r="K79" s="649">
        <f t="shared" si="8"/>
        <v>0</v>
      </c>
    </row>
    <row r="80" spans="1:11" ht="14.25">
      <c r="A80" s="650" t="s">
        <v>2020</v>
      </c>
      <c r="B80" s="513" t="s">
        <v>2021</v>
      </c>
      <c r="C80" s="518">
        <v>0</v>
      </c>
      <c r="D80" s="519">
        <v>0</v>
      </c>
      <c r="E80" s="587">
        <v>0</v>
      </c>
      <c r="F80" s="591">
        <v>0.9</v>
      </c>
      <c r="G80" s="520">
        <v>0</v>
      </c>
      <c r="H80" s="588">
        <f t="shared" si="5"/>
        <v>0</v>
      </c>
      <c r="I80" s="504">
        <f t="shared" si="6"/>
        <v>0.9</v>
      </c>
      <c r="J80" s="648">
        <f t="shared" si="7"/>
        <v>0</v>
      </c>
      <c r="K80" s="649">
        <f t="shared" si="8"/>
        <v>0</v>
      </c>
    </row>
    <row r="81" spans="1:11" ht="14.25">
      <c r="A81" s="652" t="s">
        <v>2022</v>
      </c>
      <c r="B81" s="514" t="s">
        <v>2023</v>
      </c>
      <c r="C81" s="518">
        <v>0</v>
      </c>
      <c r="D81" s="519">
        <v>0</v>
      </c>
      <c r="E81" s="587">
        <v>0</v>
      </c>
      <c r="F81" s="591">
        <v>4.5</v>
      </c>
      <c r="G81" s="520">
        <v>4</v>
      </c>
      <c r="H81" s="588">
        <f t="shared" si="5"/>
        <v>88.888888888888886</v>
      </c>
      <c r="I81" s="504">
        <f t="shared" si="6"/>
        <v>4.5</v>
      </c>
      <c r="J81" s="648">
        <f t="shared" si="7"/>
        <v>4</v>
      </c>
      <c r="K81" s="649">
        <f t="shared" si="8"/>
        <v>88.888888888888886</v>
      </c>
    </row>
    <row r="82" spans="1:11" ht="14.25">
      <c r="A82" s="650" t="s">
        <v>2024</v>
      </c>
      <c r="B82" s="513" t="s">
        <v>2025</v>
      </c>
      <c r="C82" s="518">
        <v>0</v>
      </c>
      <c r="D82" s="519">
        <v>0</v>
      </c>
      <c r="E82" s="587">
        <v>0</v>
      </c>
      <c r="F82" s="591">
        <v>1</v>
      </c>
      <c r="G82" s="520">
        <v>0</v>
      </c>
      <c r="H82" s="588">
        <f t="shared" si="5"/>
        <v>0</v>
      </c>
      <c r="I82" s="504">
        <f t="shared" si="6"/>
        <v>1</v>
      </c>
      <c r="J82" s="648">
        <f t="shared" si="7"/>
        <v>0</v>
      </c>
      <c r="K82" s="649">
        <f t="shared" si="8"/>
        <v>0</v>
      </c>
    </row>
    <row r="83" spans="1:11" ht="14.25">
      <c r="A83" s="650" t="s">
        <v>2026</v>
      </c>
      <c r="B83" s="513" t="s">
        <v>2027</v>
      </c>
      <c r="C83" s="518">
        <v>0</v>
      </c>
      <c r="D83" s="519">
        <v>0</v>
      </c>
      <c r="E83" s="587">
        <v>0</v>
      </c>
      <c r="F83" s="591">
        <v>142.19999999999999</v>
      </c>
      <c r="G83" s="520">
        <v>165</v>
      </c>
      <c r="H83" s="588">
        <f t="shared" si="5"/>
        <v>116.03375527426161</v>
      </c>
      <c r="I83" s="504">
        <f t="shared" si="6"/>
        <v>142.19999999999999</v>
      </c>
      <c r="J83" s="648">
        <f t="shared" si="7"/>
        <v>165</v>
      </c>
      <c r="K83" s="649">
        <f t="shared" si="8"/>
        <v>116.03375527426161</v>
      </c>
    </row>
    <row r="84" spans="1:11" ht="14.25">
      <c r="A84" s="650" t="s">
        <v>2028</v>
      </c>
      <c r="B84" s="513" t="s">
        <v>2029</v>
      </c>
      <c r="C84" s="518">
        <v>0</v>
      </c>
      <c r="D84" s="519">
        <v>0</v>
      </c>
      <c r="E84" s="587">
        <v>0</v>
      </c>
      <c r="F84" s="591">
        <v>36</v>
      </c>
      <c r="G84" s="520">
        <v>66</v>
      </c>
      <c r="H84" s="588">
        <f t="shared" si="5"/>
        <v>183.33333333333331</v>
      </c>
      <c r="I84" s="504">
        <f t="shared" si="6"/>
        <v>36</v>
      </c>
      <c r="J84" s="648">
        <f t="shared" si="7"/>
        <v>66</v>
      </c>
      <c r="K84" s="649">
        <f t="shared" si="8"/>
        <v>183.33333333333331</v>
      </c>
    </row>
    <row r="85" spans="1:11" ht="14.25">
      <c r="A85" s="650" t="s">
        <v>1968</v>
      </c>
      <c r="B85" s="513" t="s">
        <v>2030</v>
      </c>
      <c r="C85" s="518">
        <v>0</v>
      </c>
      <c r="D85" s="519">
        <v>0</v>
      </c>
      <c r="E85" s="587">
        <v>0</v>
      </c>
      <c r="F85" s="591">
        <v>203.4</v>
      </c>
      <c r="G85" s="520">
        <v>132</v>
      </c>
      <c r="H85" s="588">
        <f t="shared" si="5"/>
        <v>64.896755162241888</v>
      </c>
      <c r="I85" s="504">
        <f t="shared" si="6"/>
        <v>203.4</v>
      </c>
      <c r="J85" s="648">
        <f t="shared" si="7"/>
        <v>132</v>
      </c>
      <c r="K85" s="649">
        <f t="shared" si="8"/>
        <v>64.896755162241888</v>
      </c>
    </row>
    <row r="86" spans="1:11" ht="14.25">
      <c r="A86" s="650" t="s">
        <v>2031</v>
      </c>
      <c r="B86" s="513" t="s">
        <v>2032</v>
      </c>
      <c r="C86" s="518">
        <v>0</v>
      </c>
      <c r="D86" s="519">
        <v>0</v>
      </c>
      <c r="E86" s="587">
        <v>0</v>
      </c>
      <c r="F86" s="591">
        <v>43.2</v>
      </c>
      <c r="G86" s="520">
        <v>18</v>
      </c>
      <c r="H86" s="588">
        <f t="shared" si="5"/>
        <v>41.666666666666664</v>
      </c>
      <c r="I86" s="504">
        <f t="shared" si="6"/>
        <v>43.2</v>
      </c>
      <c r="J86" s="648">
        <f t="shared" si="7"/>
        <v>18</v>
      </c>
      <c r="K86" s="649">
        <f t="shared" si="8"/>
        <v>41.666666666666664</v>
      </c>
    </row>
    <row r="87" spans="1:11" ht="14.25">
      <c r="A87" s="650" t="s">
        <v>1970</v>
      </c>
      <c r="B87" s="513" t="s">
        <v>1971</v>
      </c>
      <c r="C87" s="518">
        <v>0</v>
      </c>
      <c r="D87" s="519">
        <v>0</v>
      </c>
      <c r="E87" s="587">
        <v>0</v>
      </c>
      <c r="F87" s="591">
        <v>448.2</v>
      </c>
      <c r="G87" s="520">
        <v>326</v>
      </c>
      <c r="H87" s="588">
        <f t="shared" si="5"/>
        <v>72.735385988398036</v>
      </c>
      <c r="I87" s="504">
        <f t="shared" si="6"/>
        <v>448.2</v>
      </c>
      <c r="J87" s="648">
        <f t="shared" si="7"/>
        <v>326</v>
      </c>
      <c r="K87" s="649">
        <f t="shared" si="8"/>
        <v>72.735385988398036</v>
      </c>
    </row>
    <row r="88" spans="1:11" ht="14.25">
      <c r="A88" s="650" t="s">
        <v>2033</v>
      </c>
      <c r="B88" s="513" t="s">
        <v>2034</v>
      </c>
      <c r="C88" s="518">
        <v>0</v>
      </c>
      <c r="D88" s="519">
        <v>0</v>
      </c>
      <c r="E88" s="587">
        <v>0</v>
      </c>
      <c r="F88" s="591">
        <v>1</v>
      </c>
      <c r="G88" s="520">
        <v>0</v>
      </c>
      <c r="H88" s="588">
        <f t="shared" si="5"/>
        <v>0</v>
      </c>
      <c r="I88" s="504">
        <f t="shared" si="6"/>
        <v>1</v>
      </c>
      <c r="J88" s="648">
        <f t="shared" si="7"/>
        <v>0</v>
      </c>
      <c r="K88" s="649">
        <f t="shared" si="8"/>
        <v>0</v>
      </c>
    </row>
    <row r="89" spans="1:11" ht="14.25">
      <c r="A89" s="650" t="s">
        <v>2035</v>
      </c>
      <c r="B89" s="513" t="s">
        <v>2036</v>
      </c>
      <c r="C89" s="518">
        <v>0</v>
      </c>
      <c r="D89" s="519">
        <v>0</v>
      </c>
      <c r="E89" s="587">
        <v>0</v>
      </c>
      <c r="F89" s="591">
        <v>1</v>
      </c>
      <c r="G89" s="520">
        <v>1</v>
      </c>
      <c r="H89" s="588">
        <f t="shared" si="5"/>
        <v>100</v>
      </c>
      <c r="I89" s="504">
        <f t="shared" si="6"/>
        <v>1</v>
      </c>
      <c r="J89" s="648">
        <f t="shared" si="7"/>
        <v>1</v>
      </c>
      <c r="K89" s="649">
        <f t="shared" si="8"/>
        <v>100</v>
      </c>
    </row>
    <row r="90" spans="1:11" ht="14.25">
      <c r="A90" s="650" t="s">
        <v>1972</v>
      </c>
      <c r="B90" s="513" t="s">
        <v>1973</v>
      </c>
      <c r="C90" s="518">
        <v>0</v>
      </c>
      <c r="D90" s="519">
        <v>0</v>
      </c>
      <c r="E90" s="587">
        <v>0</v>
      </c>
      <c r="F90" s="591">
        <v>1630.8</v>
      </c>
      <c r="G90" s="520">
        <v>1036</v>
      </c>
      <c r="H90" s="588">
        <f t="shared" si="5"/>
        <v>63.527103262202601</v>
      </c>
      <c r="I90" s="504">
        <f t="shared" si="6"/>
        <v>1630.8</v>
      </c>
      <c r="J90" s="648">
        <f t="shared" si="7"/>
        <v>1036</v>
      </c>
      <c r="K90" s="649">
        <f t="shared" si="8"/>
        <v>63.527103262202601</v>
      </c>
    </row>
    <row r="91" spans="1:11" ht="14.25">
      <c r="A91" s="650" t="s">
        <v>2037</v>
      </c>
      <c r="B91" s="513" t="s">
        <v>2038</v>
      </c>
      <c r="C91" s="518">
        <v>0</v>
      </c>
      <c r="D91" s="519">
        <v>0</v>
      </c>
      <c r="E91" s="587">
        <v>0</v>
      </c>
      <c r="F91" s="591">
        <v>44.1</v>
      </c>
      <c r="G91" s="520">
        <v>23</v>
      </c>
      <c r="H91" s="588">
        <f t="shared" si="5"/>
        <v>52.154195011337869</v>
      </c>
      <c r="I91" s="504">
        <f t="shared" si="6"/>
        <v>44.1</v>
      </c>
      <c r="J91" s="648">
        <f t="shared" si="7"/>
        <v>23</v>
      </c>
      <c r="K91" s="649">
        <f t="shared" si="8"/>
        <v>52.154195011337869</v>
      </c>
    </row>
    <row r="92" spans="1:11" ht="14.25">
      <c r="A92" s="650" t="s">
        <v>1966</v>
      </c>
      <c r="B92" s="513" t="s">
        <v>1967</v>
      </c>
      <c r="C92" s="518">
        <v>0</v>
      </c>
      <c r="D92" s="519">
        <v>0</v>
      </c>
      <c r="E92" s="587">
        <v>0</v>
      </c>
      <c r="F92" s="591">
        <v>316.8</v>
      </c>
      <c r="G92" s="520">
        <v>455</v>
      </c>
      <c r="H92" s="588">
        <f t="shared" si="5"/>
        <v>143.62373737373736</v>
      </c>
      <c r="I92" s="504">
        <f t="shared" si="6"/>
        <v>316.8</v>
      </c>
      <c r="J92" s="648">
        <f t="shared" si="7"/>
        <v>455</v>
      </c>
      <c r="K92" s="649">
        <f t="shared" si="8"/>
        <v>143.62373737373736</v>
      </c>
    </row>
    <row r="93" spans="1:11" ht="14.25">
      <c r="A93" s="650" t="s">
        <v>2039</v>
      </c>
      <c r="B93" s="513" t="s">
        <v>2040</v>
      </c>
      <c r="C93" s="518">
        <v>0</v>
      </c>
      <c r="D93" s="519">
        <v>0</v>
      </c>
      <c r="E93" s="587">
        <v>0</v>
      </c>
      <c r="F93" s="591">
        <v>7.2</v>
      </c>
      <c r="G93" s="520">
        <v>0</v>
      </c>
      <c r="H93" s="588">
        <f t="shared" si="5"/>
        <v>0</v>
      </c>
      <c r="I93" s="504">
        <f t="shared" si="6"/>
        <v>7.2</v>
      </c>
      <c r="J93" s="648">
        <f t="shared" si="7"/>
        <v>0</v>
      </c>
      <c r="K93" s="649">
        <f t="shared" si="8"/>
        <v>0</v>
      </c>
    </row>
    <row r="94" spans="1:11" ht="14.25">
      <c r="A94" s="650" t="s">
        <v>1974</v>
      </c>
      <c r="B94" s="513" t="s">
        <v>1975</v>
      </c>
      <c r="C94" s="518">
        <v>0</v>
      </c>
      <c r="D94" s="519">
        <v>0</v>
      </c>
      <c r="E94" s="587">
        <v>0</v>
      </c>
      <c r="F94" s="591">
        <v>8.1</v>
      </c>
      <c r="G94" s="520">
        <v>0</v>
      </c>
      <c r="H94" s="588">
        <f t="shared" si="5"/>
        <v>0</v>
      </c>
      <c r="I94" s="504">
        <f t="shared" si="6"/>
        <v>8.1</v>
      </c>
      <c r="J94" s="648">
        <f t="shared" si="7"/>
        <v>0</v>
      </c>
      <c r="K94" s="649">
        <f t="shared" si="8"/>
        <v>0</v>
      </c>
    </row>
    <row r="95" spans="1:11" ht="14.25">
      <c r="A95" s="650" t="s">
        <v>2041</v>
      </c>
      <c r="B95" s="513" t="s">
        <v>2042</v>
      </c>
      <c r="C95" s="518">
        <v>0</v>
      </c>
      <c r="D95" s="519">
        <v>0</v>
      </c>
      <c r="E95" s="587">
        <v>0</v>
      </c>
      <c r="F95" s="591">
        <v>7.2</v>
      </c>
      <c r="G95" s="520">
        <v>0</v>
      </c>
      <c r="H95" s="588">
        <f t="shared" si="5"/>
        <v>0</v>
      </c>
      <c r="I95" s="504">
        <f t="shared" si="6"/>
        <v>7.2</v>
      </c>
      <c r="J95" s="648">
        <f t="shared" si="7"/>
        <v>0</v>
      </c>
      <c r="K95" s="649">
        <f t="shared" si="8"/>
        <v>0</v>
      </c>
    </row>
    <row r="96" spans="1:11" ht="14.25">
      <c r="A96" s="650" t="s">
        <v>2043</v>
      </c>
      <c r="B96" s="513" t="s">
        <v>2044</v>
      </c>
      <c r="C96" s="518">
        <v>0</v>
      </c>
      <c r="D96" s="519">
        <v>0</v>
      </c>
      <c r="E96" s="587">
        <v>0</v>
      </c>
      <c r="F96" s="591">
        <v>641.70000000000005</v>
      </c>
      <c r="G96" s="520">
        <v>990</v>
      </c>
      <c r="H96" s="588">
        <f t="shared" si="5"/>
        <v>154.27769985974754</v>
      </c>
      <c r="I96" s="504">
        <f t="shared" si="6"/>
        <v>641.70000000000005</v>
      </c>
      <c r="J96" s="648">
        <f t="shared" si="7"/>
        <v>990</v>
      </c>
      <c r="K96" s="649">
        <f t="shared" si="8"/>
        <v>154.27769985974754</v>
      </c>
    </row>
    <row r="97" spans="1:11" ht="14.25">
      <c r="A97" s="650" t="s">
        <v>2045</v>
      </c>
      <c r="B97" s="513" t="s">
        <v>2046</v>
      </c>
      <c r="C97" s="518">
        <v>0</v>
      </c>
      <c r="D97" s="519">
        <v>0</v>
      </c>
      <c r="E97" s="587">
        <v>0</v>
      </c>
      <c r="F97" s="591">
        <v>1</v>
      </c>
      <c r="G97" s="520">
        <v>0</v>
      </c>
      <c r="H97" s="588">
        <f t="shared" si="5"/>
        <v>0</v>
      </c>
      <c r="I97" s="504">
        <f t="shared" si="6"/>
        <v>1</v>
      </c>
      <c r="J97" s="648">
        <f t="shared" si="7"/>
        <v>0</v>
      </c>
      <c r="K97" s="649">
        <f t="shared" si="8"/>
        <v>0</v>
      </c>
    </row>
    <row r="98" spans="1:11" ht="14.25">
      <c r="A98" s="650" t="s">
        <v>2047</v>
      </c>
      <c r="B98" s="513" t="s">
        <v>2048</v>
      </c>
      <c r="C98" s="518">
        <v>0</v>
      </c>
      <c r="D98" s="519">
        <v>0</v>
      </c>
      <c r="E98" s="587">
        <v>0</v>
      </c>
      <c r="F98" s="591">
        <v>1962.9</v>
      </c>
      <c r="G98" s="520">
        <v>4517</v>
      </c>
      <c r="H98" s="588">
        <f t="shared" si="5"/>
        <v>230.11870192062761</v>
      </c>
      <c r="I98" s="504">
        <f t="shared" si="6"/>
        <v>1962.9</v>
      </c>
      <c r="J98" s="648">
        <f t="shared" si="7"/>
        <v>4517</v>
      </c>
      <c r="K98" s="649">
        <f t="shared" si="8"/>
        <v>230.11870192062761</v>
      </c>
    </row>
    <row r="99" spans="1:11" ht="14.25">
      <c r="A99" s="650" t="s">
        <v>1936</v>
      </c>
      <c r="B99" s="513" t="s">
        <v>1937</v>
      </c>
      <c r="C99" s="515">
        <v>0</v>
      </c>
      <c r="D99" s="519">
        <v>0</v>
      </c>
      <c r="E99" s="587">
        <v>0</v>
      </c>
      <c r="F99" s="591">
        <v>151.19999999999999</v>
      </c>
      <c r="G99" s="519">
        <v>156</v>
      </c>
      <c r="H99" s="588">
        <f t="shared" si="5"/>
        <v>103.17460317460319</v>
      </c>
      <c r="I99" s="504">
        <f t="shared" si="6"/>
        <v>151.19999999999999</v>
      </c>
      <c r="J99" s="648">
        <f t="shared" si="7"/>
        <v>156</v>
      </c>
      <c r="K99" s="649">
        <f t="shared" si="8"/>
        <v>103.17460317460319</v>
      </c>
    </row>
    <row r="100" spans="1:11" ht="14.25">
      <c r="A100" s="751" t="s">
        <v>2049</v>
      </c>
      <c r="B100" s="752"/>
      <c r="C100" s="516">
        <f>SUM(C67:C99)</f>
        <v>0.9</v>
      </c>
      <c r="D100" s="516">
        <f>SUM(D67:D99)</f>
        <v>0</v>
      </c>
      <c r="E100" s="587">
        <f t="shared" ref="E100:E101" si="9">D100/C100*100</f>
        <v>0</v>
      </c>
      <c r="F100" s="516">
        <f>SUM(F67:F99)</f>
        <v>5974.8</v>
      </c>
      <c r="G100" s="516">
        <f>SUM(G67:G99)</f>
        <v>8131</v>
      </c>
      <c r="H100" s="588">
        <f t="shared" si="5"/>
        <v>136.08823726317198</v>
      </c>
      <c r="I100" s="504">
        <f t="shared" si="6"/>
        <v>5975.7</v>
      </c>
      <c r="J100" s="648">
        <f t="shared" si="7"/>
        <v>8131</v>
      </c>
      <c r="K100" s="649">
        <f t="shared" si="8"/>
        <v>136.06774101778871</v>
      </c>
    </row>
    <row r="101" spans="1:11" ht="15" thickBot="1">
      <c r="A101" s="655" t="s">
        <v>127</v>
      </c>
      <c r="B101" s="656"/>
      <c r="C101" s="657">
        <f t="shared" ref="C101:G101" si="10">C100+C65+C31</f>
        <v>2312.8000000000002</v>
      </c>
      <c r="D101" s="657">
        <f t="shared" si="10"/>
        <v>2196</v>
      </c>
      <c r="E101" s="658">
        <f t="shared" si="9"/>
        <v>94.949844344517459</v>
      </c>
      <c r="F101" s="659">
        <v>7109.1</v>
      </c>
      <c r="G101" s="657">
        <f t="shared" si="10"/>
        <v>9235</v>
      </c>
      <c r="H101" s="660">
        <f t="shared" si="5"/>
        <v>129.90392595405888</v>
      </c>
      <c r="I101" s="661">
        <f t="shared" si="6"/>
        <v>9421.9000000000015</v>
      </c>
      <c r="J101" s="662">
        <f t="shared" si="7"/>
        <v>11431</v>
      </c>
      <c r="K101" s="663">
        <f t="shared" si="8"/>
        <v>121.3237245141638</v>
      </c>
    </row>
    <row r="102" spans="1:11" ht="14.25">
      <c r="A102" s="11"/>
      <c r="B102" s="14"/>
      <c r="C102" s="14"/>
      <c r="D102" s="14"/>
      <c r="E102" s="14"/>
      <c r="F102" s="15"/>
      <c r="G102" s="15"/>
      <c r="H102" s="15"/>
      <c r="I102" s="16"/>
    </row>
  </sheetData>
  <mergeCells count="10">
    <mergeCell ref="C7:E7"/>
    <mergeCell ref="F7:H7"/>
    <mergeCell ref="A7:A8"/>
    <mergeCell ref="B7:B8"/>
    <mergeCell ref="I7:K7"/>
    <mergeCell ref="A9:B9"/>
    <mergeCell ref="A31:B31"/>
    <mergeCell ref="A32:B32"/>
    <mergeCell ref="A65:B65"/>
    <mergeCell ref="A100:B100"/>
  </mergeCells>
  <pageMargins left="0.23622047244094499" right="0.23622047244094499" top="0.35433070866141703" bottom="0.35433070866141703" header="0.31496062992126" footer="0.31496062992126"/>
  <pageSetup paperSize="9" scale="79" orientation="portrait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0" zoomScaleNormal="100" zoomScaleSheetLayoutView="100" workbookViewId="0">
      <selection activeCell="G9" sqref="G9"/>
    </sheetView>
  </sheetViews>
  <sheetFormatPr defaultColWidth="9.140625" defaultRowHeight="12.75"/>
  <cols>
    <col min="1" max="1" width="8.85546875" style="38" customWidth="1"/>
    <col min="2" max="2" width="44.5703125" style="38" customWidth="1"/>
    <col min="3" max="10" width="8.7109375" style="38" customWidth="1"/>
    <col min="11" max="11" width="14.7109375" style="38" customWidth="1"/>
    <col min="12" max="12" width="8.42578125" style="38" customWidth="1"/>
    <col min="13" max="16384" width="9.140625" style="38"/>
  </cols>
  <sheetData>
    <row r="1" spans="1:12">
      <c r="A1" s="1"/>
      <c r="B1" s="2" t="s">
        <v>51</v>
      </c>
      <c r="C1" s="3" t="str">
        <f>Kadar.ode.!C1</f>
        <v>Завод за здравствену заштиту студената Београд</v>
      </c>
      <c r="D1" s="386"/>
      <c r="E1" s="4"/>
      <c r="F1" s="4"/>
      <c r="G1" s="386"/>
      <c r="H1" s="4"/>
      <c r="I1" s="5"/>
    </row>
    <row r="2" spans="1:12">
      <c r="A2" s="1"/>
      <c r="B2" s="2" t="s">
        <v>52</v>
      </c>
      <c r="C2" s="3">
        <f>Kadar.ode.!C2</f>
        <v>7010117</v>
      </c>
      <c r="D2" s="386"/>
      <c r="E2" s="4"/>
      <c r="F2" s="4"/>
      <c r="G2" s="386"/>
      <c r="H2" s="4"/>
      <c r="I2" s="5"/>
    </row>
    <row r="3" spans="1:12">
      <c r="A3" s="1"/>
      <c r="B3" s="2"/>
      <c r="C3" s="3" t="s">
        <v>1857</v>
      </c>
      <c r="D3" s="386"/>
      <c r="E3" s="4"/>
      <c r="F3" s="4"/>
      <c r="G3" s="386"/>
      <c r="H3" s="4"/>
      <c r="I3" s="5"/>
    </row>
    <row r="4" spans="1:12" ht="14.25">
      <c r="A4" s="1"/>
      <c r="B4" s="2" t="s">
        <v>1631</v>
      </c>
      <c r="C4" s="7" t="s">
        <v>34</v>
      </c>
      <c r="D4" s="387"/>
      <c r="E4" s="8"/>
      <c r="F4" s="8"/>
      <c r="G4" s="387"/>
      <c r="H4" s="8"/>
      <c r="I4" s="9"/>
      <c r="L4" s="11"/>
    </row>
    <row r="5" spans="1:12" ht="10.5" customHeight="1">
      <c r="A5" s="40"/>
      <c r="B5" s="41"/>
      <c r="F5" s="41"/>
      <c r="G5" s="41"/>
      <c r="H5" s="11"/>
      <c r="I5" s="11"/>
      <c r="J5" s="11"/>
      <c r="K5" s="11"/>
      <c r="L5" s="11"/>
    </row>
    <row r="6" spans="1:12" ht="81" customHeight="1">
      <c r="A6" s="762" t="s">
        <v>185</v>
      </c>
      <c r="B6" s="762" t="s">
        <v>186</v>
      </c>
      <c r="C6" s="718" t="s">
        <v>1632</v>
      </c>
      <c r="D6" s="735"/>
      <c r="E6" s="720"/>
      <c r="F6" s="718" t="s">
        <v>1633</v>
      </c>
      <c r="G6" s="735"/>
      <c r="H6" s="720"/>
      <c r="I6" s="718" t="s">
        <v>1634</v>
      </c>
      <c r="J6" s="763"/>
      <c r="K6" s="720"/>
    </row>
    <row r="7" spans="1:12" ht="35.25" customHeight="1" thickBot="1">
      <c r="A7" s="726"/>
      <c r="B7" s="726"/>
      <c r="C7" s="377" t="s">
        <v>1828</v>
      </c>
      <c r="D7" s="377" t="s">
        <v>1858</v>
      </c>
      <c r="E7" s="377" t="s">
        <v>1839</v>
      </c>
      <c r="F7" s="377" t="s">
        <v>1859</v>
      </c>
      <c r="G7" s="377" t="s">
        <v>1858</v>
      </c>
      <c r="H7" s="377" t="s">
        <v>1839</v>
      </c>
      <c r="I7" s="377" t="s">
        <v>1828</v>
      </c>
      <c r="J7" s="377" t="s">
        <v>1858</v>
      </c>
      <c r="K7" s="377" t="s">
        <v>1839</v>
      </c>
    </row>
    <row r="8" spans="1:12" s="39" customFormat="1" ht="14.1" customHeight="1" thickTop="1">
      <c r="A8" s="522" t="s">
        <v>2050</v>
      </c>
      <c r="B8" s="523"/>
      <c r="C8" s="524"/>
      <c r="D8" s="524"/>
      <c r="E8" s="524"/>
      <c r="F8" s="524"/>
      <c r="G8" s="524"/>
      <c r="H8" s="524"/>
      <c r="I8" s="525"/>
      <c r="J8" s="288"/>
      <c r="K8" s="598"/>
    </row>
    <row r="9" spans="1:12" s="39" customFormat="1" ht="14.1" customHeight="1">
      <c r="A9" s="526" t="s">
        <v>1635</v>
      </c>
      <c r="B9" s="527"/>
      <c r="C9" s="531">
        <v>0</v>
      </c>
      <c r="D9" s="531">
        <v>0</v>
      </c>
      <c r="E9" s="531"/>
      <c r="F9" s="531">
        <v>41</v>
      </c>
      <c r="G9" s="531">
        <v>44</v>
      </c>
      <c r="H9" s="597">
        <f>G9/F9*100</f>
        <v>107.31707317073172</v>
      </c>
      <c r="I9" s="532">
        <f>F9+C9</f>
        <v>41</v>
      </c>
      <c r="J9" s="601">
        <f>G9+D9</f>
        <v>44</v>
      </c>
      <c r="K9" s="592"/>
    </row>
    <row r="10" spans="1:12" s="39" customFormat="1" ht="14.1" customHeight="1">
      <c r="A10" s="529" t="s">
        <v>1636</v>
      </c>
      <c r="B10" s="530"/>
      <c r="C10" s="531">
        <f>SUM(C11:C17)</f>
        <v>0</v>
      </c>
      <c r="D10" s="531">
        <v>0</v>
      </c>
      <c r="E10" s="531"/>
      <c r="F10" s="531">
        <v>41</v>
      </c>
      <c r="G10" s="531">
        <f>SUM(G11:G17)</f>
        <v>44</v>
      </c>
      <c r="H10" s="597">
        <f t="shared" ref="H10:H35" si="0">G10/F10*100</f>
        <v>107.31707317073172</v>
      </c>
      <c r="I10" s="532">
        <f>F10+C10</f>
        <v>41</v>
      </c>
      <c r="J10" s="601">
        <f>G10+D10</f>
        <v>44</v>
      </c>
      <c r="K10" s="592">
        <f>J10/I10*100</f>
        <v>107.31707317073172</v>
      </c>
    </row>
    <row r="11" spans="1:12" s="39" customFormat="1" ht="14.1" customHeight="1">
      <c r="A11" s="533" t="s">
        <v>2051</v>
      </c>
      <c r="B11" s="491" t="s">
        <v>2052</v>
      </c>
      <c r="C11" s="495">
        <v>0</v>
      </c>
      <c r="D11" s="495">
        <v>0</v>
      </c>
      <c r="E11" s="534"/>
      <c r="F11" s="495">
        <v>0</v>
      </c>
      <c r="G11" s="495">
        <v>0</v>
      </c>
      <c r="H11" s="596" t="e">
        <f t="shared" si="0"/>
        <v>#DIV/0!</v>
      </c>
      <c r="I11" s="532">
        <f t="shared" ref="I11:I33" si="1">F11+C11</f>
        <v>0</v>
      </c>
      <c r="J11" s="398">
        <f t="shared" ref="J11:J33" si="2">G11+D11</f>
        <v>0</v>
      </c>
      <c r="K11" s="592" t="e">
        <f t="shared" ref="K11:K35" si="3">J11/I11*100</f>
        <v>#DIV/0!</v>
      </c>
    </row>
    <row r="12" spans="1:12" s="39" customFormat="1" ht="14.1" customHeight="1">
      <c r="A12" s="533" t="s">
        <v>2053</v>
      </c>
      <c r="B12" s="491" t="s">
        <v>2054</v>
      </c>
      <c r="C12" s="495">
        <v>0</v>
      </c>
      <c r="D12" s="495">
        <v>0</v>
      </c>
      <c r="E12" s="534"/>
      <c r="F12" s="495">
        <v>0</v>
      </c>
      <c r="G12" s="495">
        <v>0</v>
      </c>
      <c r="H12" s="596" t="e">
        <f t="shared" si="0"/>
        <v>#DIV/0!</v>
      </c>
      <c r="I12" s="532">
        <f t="shared" si="1"/>
        <v>0</v>
      </c>
      <c r="J12" s="398">
        <f t="shared" si="2"/>
        <v>0</v>
      </c>
      <c r="K12" s="592" t="e">
        <f t="shared" si="3"/>
        <v>#DIV/0!</v>
      </c>
    </row>
    <row r="13" spans="1:12" s="39" customFormat="1" ht="14.1" customHeight="1">
      <c r="A13" s="533" t="s">
        <v>2055</v>
      </c>
      <c r="B13" s="491" t="s">
        <v>2056</v>
      </c>
      <c r="C13" s="495">
        <v>0</v>
      </c>
      <c r="D13" s="495">
        <v>0</v>
      </c>
      <c r="E13" s="534"/>
      <c r="F13" s="495">
        <v>35</v>
      </c>
      <c r="G13" s="495">
        <v>44</v>
      </c>
      <c r="H13" s="596">
        <f t="shared" si="0"/>
        <v>125.71428571428571</v>
      </c>
      <c r="I13" s="532">
        <f t="shared" si="1"/>
        <v>35</v>
      </c>
      <c r="J13" s="398">
        <f t="shared" si="2"/>
        <v>44</v>
      </c>
      <c r="K13" s="592">
        <f t="shared" si="3"/>
        <v>125.71428571428571</v>
      </c>
    </row>
    <row r="14" spans="1:12" s="39" customFormat="1" ht="14.1" customHeight="1">
      <c r="A14" s="533" t="s">
        <v>2057</v>
      </c>
      <c r="B14" s="491" t="s">
        <v>2058</v>
      </c>
      <c r="C14" s="495">
        <v>0</v>
      </c>
      <c r="D14" s="495">
        <v>0</v>
      </c>
      <c r="E14" s="534"/>
      <c r="F14" s="495">
        <v>0</v>
      </c>
      <c r="G14" s="495">
        <v>0</v>
      </c>
      <c r="H14" s="596" t="e">
        <f t="shared" si="0"/>
        <v>#DIV/0!</v>
      </c>
      <c r="I14" s="532">
        <f t="shared" si="1"/>
        <v>0</v>
      </c>
      <c r="J14" s="398">
        <f t="shared" si="2"/>
        <v>0</v>
      </c>
      <c r="K14" s="592" t="e">
        <f t="shared" si="3"/>
        <v>#DIV/0!</v>
      </c>
    </row>
    <row r="15" spans="1:12" s="39" customFormat="1" ht="14.1" customHeight="1">
      <c r="A15" s="533" t="s">
        <v>2059</v>
      </c>
      <c r="B15" s="491" t="s">
        <v>2060</v>
      </c>
      <c r="C15" s="495">
        <v>0</v>
      </c>
      <c r="D15" s="495">
        <v>0</v>
      </c>
      <c r="E15" s="534"/>
      <c r="F15" s="495">
        <v>5</v>
      </c>
      <c r="G15" s="495">
        <v>0</v>
      </c>
      <c r="H15" s="596">
        <f t="shared" si="0"/>
        <v>0</v>
      </c>
      <c r="I15" s="532">
        <f t="shared" si="1"/>
        <v>5</v>
      </c>
      <c r="J15" s="398">
        <f t="shared" si="2"/>
        <v>0</v>
      </c>
      <c r="K15" s="592">
        <f t="shared" si="3"/>
        <v>0</v>
      </c>
    </row>
    <row r="16" spans="1:12" s="39" customFormat="1" ht="14.1" customHeight="1">
      <c r="A16" s="535" t="s">
        <v>2061</v>
      </c>
      <c r="B16" s="536" t="s">
        <v>2062</v>
      </c>
      <c r="C16" s="495">
        <v>0</v>
      </c>
      <c r="D16" s="495">
        <v>0</v>
      </c>
      <c r="E16" s="534"/>
      <c r="F16" s="495">
        <v>1</v>
      </c>
      <c r="G16" s="495">
        <v>0</v>
      </c>
      <c r="H16" s="596">
        <f t="shared" si="0"/>
        <v>0</v>
      </c>
      <c r="I16" s="532">
        <f t="shared" si="1"/>
        <v>1</v>
      </c>
      <c r="J16" s="398">
        <f t="shared" si="2"/>
        <v>0</v>
      </c>
      <c r="K16" s="592">
        <f t="shared" si="3"/>
        <v>0</v>
      </c>
    </row>
    <row r="17" spans="1:11" s="39" customFormat="1" ht="14.1" customHeight="1">
      <c r="A17" s="533" t="s">
        <v>2063</v>
      </c>
      <c r="B17" s="491" t="s">
        <v>2064</v>
      </c>
      <c r="C17" s="495">
        <v>0</v>
      </c>
      <c r="D17" s="495">
        <v>0</v>
      </c>
      <c r="E17" s="534"/>
      <c r="F17" s="495">
        <v>0</v>
      </c>
      <c r="G17" s="495">
        <v>0</v>
      </c>
      <c r="H17" s="596" t="e">
        <f t="shared" si="0"/>
        <v>#DIV/0!</v>
      </c>
      <c r="I17" s="532">
        <f t="shared" si="1"/>
        <v>0</v>
      </c>
      <c r="J17" s="398">
        <f t="shared" si="2"/>
        <v>0</v>
      </c>
      <c r="K17" s="592" t="e">
        <f t="shared" si="3"/>
        <v>#DIV/0!</v>
      </c>
    </row>
    <row r="18" spans="1:11" ht="14.1" customHeight="1">
      <c r="A18" s="537"/>
      <c r="B18" s="538"/>
      <c r="C18" s="495"/>
      <c r="D18" s="495"/>
      <c r="E18" s="495"/>
      <c r="F18" s="495"/>
      <c r="G18" s="495"/>
      <c r="H18" s="596" t="e">
        <f t="shared" si="0"/>
        <v>#DIV/0!</v>
      </c>
      <c r="I18" s="532">
        <f t="shared" si="1"/>
        <v>0</v>
      </c>
      <c r="J18" s="398">
        <f t="shared" si="2"/>
        <v>0</v>
      </c>
      <c r="K18" s="592" t="e">
        <f t="shared" si="3"/>
        <v>#DIV/0!</v>
      </c>
    </row>
    <row r="19" spans="1:11" s="39" customFormat="1" ht="14.1" customHeight="1">
      <c r="A19" s="537"/>
      <c r="B19" s="538"/>
      <c r="C19" s="495"/>
      <c r="D19" s="495"/>
      <c r="E19" s="495"/>
      <c r="F19" s="495"/>
      <c r="G19" s="495"/>
      <c r="H19" s="596" t="e">
        <f t="shared" si="0"/>
        <v>#DIV/0!</v>
      </c>
      <c r="I19" s="532">
        <f t="shared" si="1"/>
        <v>0</v>
      </c>
      <c r="J19" s="398">
        <f t="shared" si="2"/>
        <v>0</v>
      </c>
      <c r="K19" s="592" t="e">
        <f t="shared" si="3"/>
        <v>#DIV/0!</v>
      </c>
    </row>
    <row r="20" spans="1:11" s="39" customFormat="1" ht="14.1" customHeight="1">
      <c r="A20" s="539" t="s">
        <v>1637</v>
      </c>
      <c r="B20" s="540"/>
      <c r="C20" s="495"/>
      <c r="D20" s="495"/>
      <c r="E20" s="495"/>
      <c r="F20" s="495"/>
      <c r="G20" s="495"/>
      <c r="H20" s="596" t="e">
        <f t="shared" si="0"/>
        <v>#DIV/0!</v>
      </c>
      <c r="I20" s="532">
        <f t="shared" si="1"/>
        <v>0</v>
      </c>
      <c r="J20" s="398">
        <f t="shared" si="2"/>
        <v>0</v>
      </c>
      <c r="K20" s="592" t="e">
        <f t="shared" si="3"/>
        <v>#DIV/0!</v>
      </c>
    </row>
    <row r="21" spans="1:11" s="39" customFormat="1" ht="14.1" customHeight="1">
      <c r="A21" s="541" t="s">
        <v>1638</v>
      </c>
      <c r="B21" s="542" t="s">
        <v>1639</v>
      </c>
      <c r="C21" s="495"/>
      <c r="D21" s="495"/>
      <c r="E21" s="495"/>
      <c r="F21" s="495"/>
      <c r="G21" s="495"/>
      <c r="H21" s="596" t="e">
        <f t="shared" si="0"/>
        <v>#DIV/0!</v>
      </c>
      <c r="I21" s="532">
        <f t="shared" si="1"/>
        <v>0</v>
      </c>
      <c r="J21" s="398">
        <f t="shared" si="2"/>
        <v>0</v>
      </c>
      <c r="K21" s="592" t="e">
        <f t="shared" si="3"/>
        <v>#DIV/0!</v>
      </c>
    </row>
    <row r="22" spans="1:11" s="39" customFormat="1" ht="14.1" customHeight="1">
      <c r="A22" s="494"/>
      <c r="B22" s="542"/>
      <c r="C22" s="495"/>
      <c r="D22" s="495"/>
      <c r="E22" s="495"/>
      <c r="F22" s="495"/>
      <c r="G22" s="495"/>
      <c r="H22" s="596" t="e">
        <f t="shared" si="0"/>
        <v>#DIV/0!</v>
      </c>
      <c r="I22" s="532">
        <f t="shared" si="1"/>
        <v>0</v>
      </c>
      <c r="J22" s="398">
        <f t="shared" si="2"/>
        <v>0</v>
      </c>
      <c r="K22" s="592" t="e">
        <f t="shared" si="3"/>
        <v>#DIV/0!</v>
      </c>
    </row>
    <row r="23" spans="1:11" s="39" customFormat="1" ht="14.1" customHeight="1">
      <c r="A23" s="526"/>
      <c r="B23" s="527"/>
      <c r="C23" s="495"/>
      <c r="D23" s="495"/>
      <c r="E23" s="495"/>
      <c r="F23" s="495"/>
      <c r="G23" s="495"/>
      <c r="H23" s="596" t="e">
        <f t="shared" si="0"/>
        <v>#DIV/0!</v>
      </c>
      <c r="I23" s="532">
        <f t="shared" si="1"/>
        <v>0</v>
      </c>
      <c r="J23" s="398">
        <f t="shared" si="2"/>
        <v>0</v>
      </c>
      <c r="K23" s="592" t="e">
        <f t="shared" si="3"/>
        <v>#DIV/0!</v>
      </c>
    </row>
    <row r="24" spans="1:11" s="39" customFormat="1" ht="14.1" customHeight="1">
      <c r="A24" s="526" t="s">
        <v>2065</v>
      </c>
      <c r="B24" s="543"/>
      <c r="C24" s="544"/>
      <c r="D24" s="544"/>
      <c r="E24" s="544"/>
      <c r="F24" s="544"/>
      <c r="G24" s="544"/>
      <c r="H24" s="596" t="e">
        <f t="shared" si="0"/>
        <v>#DIV/0!</v>
      </c>
      <c r="I24" s="532">
        <f t="shared" si="1"/>
        <v>0</v>
      </c>
      <c r="J24" s="398">
        <f t="shared" si="2"/>
        <v>0</v>
      </c>
      <c r="K24" s="592" t="e">
        <f t="shared" si="3"/>
        <v>#DIV/0!</v>
      </c>
    </row>
    <row r="25" spans="1:11" s="39" customFormat="1" ht="14.1" customHeight="1">
      <c r="A25" s="545" t="s">
        <v>1635</v>
      </c>
      <c r="B25" s="546"/>
      <c r="C25" s="531">
        <v>0</v>
      </c>
      <c r="D25" s="531">
        <v>0</v>
      </c>
      <c r="E25" s="531"/>
      <c r="F25" s="531">
        <v>200</v>
      </c>
      <c r="G25" s="531">
        <v>105</v>
      </c>
      <c r="H25" s="597">
        <f>G25/F25*100</f>
        <v>52.5</v>
      </c>
      <c r="I25" s="532">
        <f t="shared" si="1"/>
        <v>200</v>
      </c>
      <c r="J25" s="601">
        <v>105</v>
      </c>
      <c r="K25" s="592">
        <f>J25/I25*100</f>
        <v>52.5</v>
      </c>
    </row>
    <row r="26" spans="1:11" s="39" customFormat="1" ht="14.1" customHeight="1">
      <c r="A26" s="547" t="s">
        <v>1636</v>
      </c>
      <c r="B26" s="548"/>
      <c r="C26" s="531">
        <f t="shared" ref="C26:D26" si="4">SUM(C27:C32)</f>
        <v>0</v>
      </c>
      <c r="D26" s="531">
        <f t="shared" si="4"/>
        <v>0</v>
      </c>
      <c r="E26" s="532"/>
      <c r="F26" s="532">
        <v>570.59999999999991</v>
      </c>
      <c r="G26" s="532">
        <f>SUM(G27:G32)</f>
        <v>374</v>
      </c>
      <c r="H26" s="597">
        <f t="shared" si="0"/>
        <v>65.545040308447255</v>
      </c>
      <c r="I26" s="532">
        <f t="shared" si="1"/>
        <v>570.59999999999991</v>
      </c>
      <c r="J26" s="601">
        <f t="shared" si="2"/>
        <v>374</v>
      </c>
      <c r="K26" s="592">
        <f t="shared" si="3"/>
        <v>65.545040308447255</v>
      </c>
    </row>
    <row r="27" spans="1:11" ht="14.1" customHeight="1">
      <c r="A27" s="549" t="s">
        <v>2066</v>
      </c>
      <c r="B27" s="491" t="s">
        <v>2067</v>
      </c>
      <c r="C27" s="495">
        <v>0</v>
      </c>
      <c r="D27" s="495">
        <v>0</v>
      </c>
      <c r="E27" s="528"/>
      <c r="F27" s="528">
        <v>213.3</v>
      </c>
      <c r="G27" s="528">
        <v>124</v>
      </c>
      <c r="H27" s="596">
        <f t="shared" si="0"/>
        <v>58.134083450539144</v>
      </c>
      <c r="I27" s="532">
        <f t="shared" si="1"/>
        <v>213.3</v>
      </c>
      <c r="J27" s="398">
        <f t="shared" si="2"/>
        <v>124</v>
      </c>
      <c r="K27" s="592">
        <f t="shared" si="3"/>
        <v>58.134083450539144</v>
      </c>
    </row>
    <row r="28" spans="1:11" s="39" customFormat="1" ht="14.1" customHeight="1">
      <c r="A28" s="549" t="s">
        <v>2068</v>
      </c>
      <c r="B28" s="491" t="s">
        <v>2069</v>
      </c>
      <c r="C28" s="495">
        <v>0</v>
      </c>
      <c r="D28" s="495">
        <v>0</v>
      </c>
      <c r="E28" s="528"/>
      <c r="F28" s="528">
        <v>12.6</v>
      </c>
      <c r="G28" s="528">
        <v>120</v>
      </c>
      <c r="H28" s="596">
        <f t="shared" si="0"/>
        <v>952.38095238095241</v>
      </c>
      <c r="I28" s="532">
        <f t="shared" si="1"/>
        <v>12.6</v>
      </c>
      <c r="J28" s="398">
        <f t="shared" si="2"/>
        <v>120</v>
      </c>
      <c r="K28" s="592">
        <f t="shared" si="3"/>
        <v>952.38095238095241</v>
      </c>
    </row>
    <row r="29" spans="1:11" s="39" customFormat="1" ht="14.1" customHeight="1">
      <c r="A29" s="549" t="s">
        <v>2070</v>
      </c>
      <c r="B29" s="491" t="s">
        <v>2071</v>
      </c>
      <c r="C29" s="495">
        <v>0</v>
      </c>
      <c r="D29" s="495">
        <v>0</v>
      </c>
      <c r="E29" s="528"/>
      <c r="F29" s="528">
        <v>152.1</v>
      </c>
      <c r="G29" s="528">
        <v>121</v>
      </c>
      <c r="H29" s="596">
        <f t="shared" si="0"/>
        <v>79.552925706771859</v>
      </c>
      <c r="I29" s="532">
        <f t="shared" si="1"/>
        <v>152.1</v>
      </c>
      <c r="J29" s="398">
        <f t="shared" si="2"/>
        <v>121</v>
      </c>
      <c r="K29" s="592">
        <f t="shared" si="3"/>
        <v>79.552925706771859</v>
      </c>
    </row>
    <row r="30" spans="1:11" s="39" customFormat="1" ht="14.1" customHeight="1">
      <c r="A30" s="549" t="s">
        <v>2072</v>
      </c>
      <c r="B30" s="491" t="s">
        <v>2073</v>
      </c>
      <c r="C30" s="495">
        <v>0</v>
      </c>
      <c r="D30" s="495">
        <v>0</v>
      </c>
      <c r="E30" s="528"/>
      <c r="F30" s="528">
        <v>172.8</v>
      </c>
      <c r="G30" s="528">
        <v>0</v>
      </c>
      <c r="H30" s="596">
        <f t="shared" si="0"/>
        <v>0</v>
      </c>
      <c r="I30" s="532">
        <f t="shared" si="1"/>
        <v>172.8</v>
      </c>
      <c r="J30" s="398">
        <f t="shared" si="2"/>
        <v>0</v>
      </c>
      <c r="K30" s="592">
        <f t="shared" si="3"/>
        <v>0</v>
      </c>
    </row>
    <row r="31" spans="1:11" s="39" customFormat="1" ht="14.1" customHeight="1">
      <c r="A31" s="549" t="s">
        <v>2074</v>
      </c>
      <c r="B31" s="491" t="s">
        <v>2075</v>
      </c>
      <c r="C31" s="495">
        <v>0</v>
      </c>
      <c r="D31" s="495">
        <v>0</v>
      </c>
      <c r="E31" s="528"/>
      <c r="F31" s="528">
        <v>15.3</v>
      </c>
      <c r="G31" s="528">
        <v>4</v>
      </c>
      <c r="H31" s="596">
        <f t="shared" si="0"/>
        <v>26.143790849673206</v>
      </c>
      <c r="I31" s="532">
        <f t="shared" si="1"/>
        <v>15.3</v>
      </c>
      <c r="J31" s="398">
        <f t="shared" si="2"/>
        <v>4</v>
      </c>
      <c r="K31" s="592">
        <f t="shared" si="3"/>
        <v>26.143790849673206</v>
      </c>
    </row>
    <row r="32" spans="1:11" s="39" customFormat="1" ht="14.1" customHeight="1">
      <c r="A32" s="550" t="s">
        <v>2076</v>
      </c>
      <c r="B32" s="551" t="s">
        <v>2077</v>
      </c>
      <c r="C32" s="495">
        <v>0</v>
      </c>
      <c r="D32" s="495">
        <v>0</v>
      </c>
      <c r="E32" s="528"/>
      <c r="F32" s="528">
        <v>4.5</v>
      </c>
      <c r="G32" s="528">
        <v>5</v>
      </c>
      <c r="H32" s="596">
        <f t="shared" si="0"/>
        <v>111.11111111111111</v>
      </c>
      <c r="I32" s="532">
        <f t="shared" si="1"/>
        <v>4.5</v>
      </c>
      <c r="J32" s="398">
        <f t="shared" si="2"/>
        <v>5</v>
      </c>
      <c r="K32" s="592">
        <f t="shared" si="3"/>
        <v>111.11111111111111</v>
      </c>
    </row>
    <row r="33" spans="1:11" s="39" customFormat="1" ht="14.1" customHeight="1" thickBot="1">
      <c r="A33" s="537"/>
      <c r="B33" s="538"/>
      <c r="C33" s="495"/>
      <c r="D33" s="495"/>
      <c r="E33" s="495"/>
      <c r="F33" s="495"/>
      <c r="G33" s="495"/>
      <c r="H33" s="596" t="e">
        <f t="shared" si="0"/>
        <v>#DIV/0!</v>
      </c>
      <c r="I33" s="532">
        <f t="shared" si="1"/>
        <v>0</v>
      </c>
      <c r="J33" s="398">
        <f t="shared" si="2"/>
        <v>0</v>
      </c>
      <c r="K33" s="592" t="e">
        <f t="shared" si="3"/>
        <v>#DIV/0!</v>
      </c>
    </row>
    <row r="34" spans="1:11" ht="15.95" customHeight="1" thickBot="1">
      <c r="A34" s="552" t="s">
        <v>1640</v>
      </c>
      <c r="B34" s="553"/>
      <c r="C34" s="599">
        <f>C25+C9</f>
        <v>0</v>
      </c>
      <c r="D34" s="599">
        <f>D25+D9</f>
        <v>0</v>
      </c>
      <c r="E34" s="599" t="e">
        <f>E9+E25+#REF!+#REF!+#REF!</f>
        <v>#REF!</v>
      </c>
      <c r="F34" s="599">
        <f>F25+F9</f>
        <v>241</v>
      </c>
      <c r="G34" s="599">
        <f>G9+G25</f>
        <v>149</v>
      </c>
      <c r="H34" s="597">
        <f t="shared" si="0"/>
        <v>61.825726141078839</v>
      </c>
      <c r="I34" s="599">
        <f>I25+I9</f>
        <v>241</v>
      </c>
      <c r="J34" s="599">
        <v>149</v>
      </c>
      <c r="K34" s="592">
        <f>J34/I34*100</f>
        <v>61.825726141078839</v>
      </c>
    </row>
    <row r="35" spans="1:11" ht="15.95" customHeight="1" thickBot="1">
      <c r="A35" s="552" t="s">
        <v>1641</v>
      </c>
      <c r="B35" s="553"/>
      <c r="C35" s="599">
        <f>C26+C10</f>
        <v>0</v>
      </c>
      <c r="D35" s="599">
        <f>D26+D10</f>
        <v>0</v>
      </c>
      <c r="E35" s="599" t="e">
        <f>E10+E26+#REF!+#REF!+#REF!</f>
        <v>#REF!</v>
      </c>
      <c r="F35" s="599">
        <f>F26+F10</f>
        <v>611.59999999999991</v>
      </c>
      <c r="G35" s="599">
        <f>G26+G10</f>
        <v>418</v>
      </c>
      <c r="H35" s="600">
        <f t="shared" si="0"/>
        <v>68.345323741007206</v>
      </c>
      <c r="I35" s="599">
        <f>I26+I10</f>
        <v>611.59999999999991</v>
      </c>
      <c r="J35" s="599">
        <f>J26+J10</f>
        <v>418</v>
      </c>
      <c r="K35" s="592">
        <f t="shared" si="3"/>
        <v>68.345323741007206</v>
      </c>
    </row>
  </sheetData>
  <mergeCells count="5">
    <mergeCell ref="C6:E6"/>
    <mergeCell ref="F6:H6"/>
    <mergeCell ref="A6:A7"/>
    <mergeCell ref="B6:B7"/>
    <mergeCell ref="I6:K6"/>
  </mergeCells>
  <printOptions horizontalCentered="1"/>
  <pageMargins left="0.23622047244094499" right="0.23622047244094499" top="0.35433070866141703" bottom="0.35433070866141703" header="0.31496062992126" footer="0.31496062992126"/>
  <pageSetup paperSize="9" scale="78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zoomScaleSheetLayoutView="100" workbookViewId="0">
      <selection activeCell="Q6" sqref="Q6"/>
    </sheetView>
  </sheetViews>
  <sheetFormatPr defaultColWidth="9.140625" defaultRowHeight="12"/>
  <cols>
    <col min="1" max="1" width="8.140625" style="37" customWidth="1"/>
    <col min="2" max="2" width="27.42578125" style="37" customWidth="1"/>
    <col min="3" max="10" width="8.5703125" style="37" customWidth="1"/>
    <col min="11" max="11" width="13" style="37" customWidth="1"/>
    <col min="12" max="16384" width="9.140625" style="37"/>
  </cols>
  <sheetData>
    <row r="1" spans="1:11">
      <c r="A1" s="1" t="s">
        <v>1642</v>
      </c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1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11">
      <c r="A3" s="1"/>
      <c r="B3" s="2"/>
      <c r="C3" s="3" t="s">
        <v>1857</v>
      </c>
      <c r="D3" s="4"/>
      <c r="E3" s="4"/>
      <c r="F3" s="4"/>
      <c r="G3" s="5"/>
    </row>
    <row r="4" spans="1:11" s="34" customFormat="1" ht="15" customHeight="1">
      <c r="A4" s="1"/>
      <c r="B4" s="2" t="s">
        <v>1643</v>
      </c>
      <c r="C4" s="7" t="s">
        <v>36</v>
      </c>
      <c r="D4" s="8"/>
      <c r="E4" s="8"/>
      <c r="F4" s="8"/>
      <c r="G4" s="9"/>
      <c r="H4" s="18"/>
    </row>
    <row r="5" spans="1:11" s="34" customFormat="1" ht="9.75" customHeight="1" thickBot="1">
      <c r="A5" s="18"/>
      <c r="G5" s="18"/>
      <c r="H5" s="18"/>
    </row>
    <row r="6" spans="1:11" s="35" customFormat="1" ht="98.25" customHeight="1">
      <c r="A6" s="756" t="s">
        <v>185</v>
      </c>
      <c r="B6" s="758" t="s">
        <v>186</v>
      </c>
      <c r="C6" s="764" t="s">
        <v>1632</v>
      </c>
      <c r="D6" s="765"/>
      <c r="E6" s="766"/>
      <c r="F6" s="764" t="s">
        <v>1633</v>
      </c>
      <c r="G6" s="765"/>
      <c r="H6" s="766"/>
      <c r="I6" s="764" t="s">
        <v>1634</v>
      </c>
      <c r="J6" s="765"/>
      <c r="K6" s="767"/>
    </row>
    <row r="7" spans="1:11" s="35" customFormat="1" ht="38.25" customHeight="1" thickBot="1">
      <c r="A7" s="757"/>
      <c r="B7" s="724"/>
      <c r="C7" s="617" t="s">
        <v>1828</v>
      </c>
      <c r="D7" s="617" t="s">
        <v>1858</v>
      </c>
      <c r="E7" s="664" t="s">
        <v>1839</v>
      </c>
      <c r="F7" s="617" t="s">
        <v>1828</v>
      </c>
      <c r="G7" s="617" t="s">
        <v>1858</v>
      </c>
      <c r="H7" s="664" t="s">
        <v>1839</v>
      </c>
      <c r="I7" s="617" t="s">
        <v>1828</v>
      </c>
      <c r="J7" s="617" t="s">
        <v>1858</v>
      </c>
      <c r="K7" s="665" t="s">
        <v>1839</v>
      </c>
    </row>
    <row r="8" spans="1:11" s="35" customFormat="1" ht="14.25" thickTop="1" thickBot="1">
      <c r="A8" s="768" t="s">
        <v>2078</v>
      </c>
      <c r="B8" s="769"/>
      <c r="C8" s="554">
        <f>SUM(C9:C12)</f>
        <v>0</v>
      </c>
      <c r="D8" s="554">
        <f>SUM(D9:D12)</f>
        <v>0</v>
      </c>
      <c r="E8" s="554">
        <v>0</v>
      </c>
      <c r="F8" s="554">
        <f>SUM(F9:F12)</f>
        <v>2340</v>
      </c>
      <c r="G8" s="554">
        <f>SUM(G9:G12)</f>
        <v>1532</v>
      </c>
      <c r="H8" s="555">
        <f>G8/F8*100</f>
        <v>65.470085470085465</v>
      </c>
      <c r="I8" s="556">
        <f>F8+C8</f>
        <v>2340</v>
      </c>
      <c r="J8" s="557">
        <f>G8+D8</f>
        <v>1532</v>
      </c>
      <c r="K8" s="666">
        <f>J8/I8*100</f>
        <v>65.470085470085465</v>
      </c>
    </row>
    <row r="9" spans="1:11" s="35" customFormat="1" ht="27" thickTop="1" thickBot="1">
      <c r="A9" s="667" t="s">
        <v>2079</v>
      </c>
      <c r="B9" s="558" t="s">
        <v>2080</v>
      </c>
      <c r="C9" s="559">
        <v>0</v>
      </c>
      <c r="D9" s="559">
        <v>0</v>
      </c>
      <c r="E9" s="554">
        <v>0</v>
      </c>
      <c r="F9" s="560">
        <v>14.4</v>
      </c>
      <c r="G9" s="561"/>
      <c r="H9" s="562">
        <f t="shared" ref="H9:H54" si="0">G9/F9*100</f>
        <v>0</v>
      </c>
      <c r="I9" s="528">
        <v>14.4</v>
      </c>
      <c r="J9" s="561">
        <f>G9+D9</f>
        <v>0</v>
      </c>
      <c r="K9" s="666">
        <f t="shared" ref="K9:K54" si="1">J9/I9*100</f>
        <v>0</v>
      </c>
    </row>
    <row r="10" spans="1:11" s="35" customFormat="1" ht="27" thickTop="1" thickBot="1">
      <c r="A10" s="667" t="s">
        <v>2081</v>
      </c>
      <c r="B10" s="558" t="s">
        <v>2082</v>
      </c>
      <c r="C10" s="559">
        <v>0</v>
      </c>
      <c r="D10" s="559">
        <v>0</v>
      </c>
      <c r="E10" s="554">
        <v>0</v>
      </c>
      <c r="F10" s="560">
        <v>434.7</v>
      </c>
      <c r="G10" s="561">
        <v>404</v>
      </c>
      <c r="H10" s="562">
        <f t="shared" si="0"/>
        <v>92.937658155049462</v>
      </c>
      <c r="I10" s="528">
        <v>434.7</v>
      </c>
      <c r="J10" s="561">
        <f>G10+D10</f>
        <v>404</v>
      </c>
      <c r="K10" s="666">
        <f t="shared" si="1"/>
        <v>92.937658155049462</v>
      </c>
    </row>
    <row r="11" spans="1:11" s="35" customFormat="1" ht="27" thickTop="1" thickBot="1">
      <c r="A11" s="667" t="s">
        <v>2083</v>
      </c>
      <c r="B11" s="558" t="s">
        <v>2084</v>
      </c>
      <c r="C11" s="559">
        <v>0</v>
      </c>
      <c r="D11" s="559">
        <v>0</v>
      </c>
      <c r="E11" s="554">
        <v>0</v>
      </c>
      <c r="F11" s="560">
        <v>306</v>
      </c>
      <c r="G11" s="561">
        <v>148</v>
      </c>
      <c r="H11" s="562">
        <f t="shared" si="0"/>
        <v>48.366013071895424</v>
      </c>
      <c r="I11" s="528">
        <v>306</v>
      </c>
      <c r="J11" s="561">
        <f>G11+D11</f>
        <v>148</v>
      </c>
      <c r="K11" s="666">
        <f t="shared" si="1"/>
        <v>48.366013071895424</v>
      </c>
    </row>
    <row r="12" spans="1:11" s="35" customFormat="1" ht="39.75" thickTop="1" thickBot="1">
      <c r="A12" s="667" t="s">
        <v>2085</v>
      </c>
      <c r="B12" s="558" t="s">
        <v>2086</v>
      </c>
      <c r="C12" s="559">
        <v>0</v>
      </c>
      <c r="D12" s="559">
        <v>0</v>
      </c>
      <c r="E12" s="554">
        <v>0</v>
      </c>
      <c r="F12" s="560">
        <v>1584.9</v>
      </c>
      <c r="G12" s="561">
        <v>980</v>
      </c>
      <c r="H12" s="562">
        <f t="shared" si="0"/>
        <v>61.833554167455354</v>
      </c>
      <c r="I12" s="528">
        <v>1584.9</v>
      </c>
      <c r="J12" s="561">
        <f>G12+D12</f>
        <v>980</v>
      </c>
      <c r="K12" s="666">
        <f t="shared" si="1"/>
        <v>61.833554167455354</v>
      </c>
    </row>
    <row r="13" spans="1:11" s="35" customFormat="1" ht="14.25" thickTop="1" thickBot="1">
      <c r="A13" s="770" t="s">
        <v>1644</v>
      </c>
      <c r="B13" s="771"/>
      <c r="C13" s="559">
        <v>0</v>
      </c>
      <c r="D13" s="559">
        <v>0</v>
      </c>
      <c r="E13" s="554">
        <v>0</v>
      </c>
      <c r="F13" s="560">
        <v>461.7</v>
      </c>
      <c r="G13" s="561">
        <v>316</v>
      </c>
      <c r="H13" s="562">
        <f t="shared" si="0"/>
        <v>68.442711717565516</v>
      </c>
      <c r="I13" s="528">
        <v>461.7</v>
      </c>
      <c r="J13" s="557">
        <v>316</v>
      </c>
      <c r="K13" s="668">
        <f>J13/I13*100</f>
        <v>68.442711717565516</v>
      </c>
    </row>
    <row r="14" spans="1:11" s="35" customFormat="1" ht="14.25" thickTop="1" thickBot="1">
      <c r="A14" s="772" t="s">
        <v>1645</v>
      </c>
      <c r="B14" s="773"/>
      <c r="C14" s="559"/>
      <c r="D14" s="559"/>
      <c r="E14" s="554">
        <v>0</v>
      </c>
      <c r="F14" s="560">
        <v>1620</v>
      </c>
      <c r="G14" s="561">
        <v>1334</v>
      </c>
      <c r="H14" s="562">
        <f t="shared" si="0"/>
        <v>82.34567901234567</v>
      </c>
      <c r="I14" s="528">
        <v>1620</v>
      </c>
      <c r="J14" s="557">
        <v>1334</v>
      </c>
      <c r="K14" s="668">
        <f>J14/I14*100</f>
        <v>82.34567901234567</v>
      </c>
    </row>
    <row r="15" spans="1:11" s="35" customFormat="1" ht="36.75" customHeight="1" thickTop="1" thickBot="1">
      <c r="A15" s="768" t="s">
        <v>2087</v>
      </c>
      <c r="B15" s="769"/>
      <c r="C15" s="564">
        <f>SUM(C16:C53)</f>
        <v>0</v>
      </c>
      <c r="D15" s="556">
        <f>SUM(D16:D53)</f>
        <v>0</v>
      </c>
      <c r="E15" s="554">
        <v>0</v>
      </c>
      <c r="F15" s="556">
        <f>SUM(F16:F53)</f>
        <v>4102.3999999999987</v>
      </c>
      <c r="G15" s="556">
        <f>SUM(G16:G53)</f>
        <v>3889</v>
      </c>
      <c r="H15" s="555">
        <f t="shared" si="0"/>
        <v>94.798166926677098</v>
      </c>
      <c r="I15" s="556">
        <v>4101.9999999999991</v>
      </c>
      <c r="J15" s="557">
        <f t="shared" ref="J15:J53" si="2">G15+D15</f>
        <v>3889</v>
      </c>
      <c r="K15" s="666">
        <f t="shared" si="1"/>
        <v>94.807411019015134</v>
      </c>
    </row>
    <row r="16" spans="1:11" s="35" customFormat="1" ht="27" thickTop="1" thickBot="1">
      <c r="A16" s="669" t="s">
        <v>2088</v>
      </c>
      <c r="B16" s="558" t="s">
        <v>2089</v>
      </c>
      <c r="C16" s="559">
        <v>0</v>
      </c>
      <c r="D16" s="559"/>
      <c r="E16" s="554">
        <v>0</v>
      </c>
      <c r="F16" s="560">
        <v>49.5</v>
      </c>
      <c r="G16" s="561">
        <v>1</v>
      </c>
      <c r="H16" s="562">
        <f t="shared" si="0"/>
        <v>2.0202020202020203</v>
      </c>
      <c r="I16" s="528">
        <v>49.5</v>
      </c>
      <c r="J16" s="561">
        <f t="shared" si="2"/>
        <v>1</v>
      </c>
      <c r="K16" s="666">
        <f t="shared" si="1"/>
        <v>2.0202020202020203</v>
      </c>
    </row>
    <row r="17" spans="1:11" s="35" customFormat="1" ht="39.75" thickTop="1" thickBot="1">
      <c r="A17" s="669" t="s">
        <v>2090</v>
      </c>
      <c r="B17" s="558" t="s">
        <v>2091</v>
      </c>
      <c r="C17" s="559">
        <v>0</v>
      </c>
      <c r="D17" s="559"/>
      <c r="E17" s="554">
        <v>0</v>
      </c>
      <c r="F17" s="560">
        <v>2.7</v>
      </c>
      <c r="G17" s="561"/>
      <c r="H17" s="562">
        <f t="shared" si="0"/>
        <v>0</v>
      </c>
      <c r="I17" s="528">
        <v>2.7</v>
      </c>
      <c r="J17" s="561">
        <f t="shared" si="2"/>
        <v>0</v>
      </c>
      <c r="K17" s="666">
        <f t="shared" si="1"/>
        <v>0</v>
      </c>
    </row>
    <row r="18" spans="1:11" s="35" customFormat="1" ht="39.75" thickTop="1" thickBot="1">
      <c r="A18" s="669" t="s">
        <v>2092</v>
      </c>
      <c r="B18" s="558" t="s">
        <v>2093</v>
      </c>
      <c r="C18" s="559">
        <v>0</v>
      </c>
      <c r="D18" s="559"/>
      <c r="E18" s="554">
        <v>0</v>
      </c>
      <c r="F18" s="560">
        <v>310.5</v>
      </c>
      <c r="G18" s="561">
        <v>305</v>
      </c>
      <c r="H18" s="562">
        <f t="shared" si="0"/>
        <v>98.228663446054753</v>
      </c>
      <c r="I18" s="528">
        <v>310.5</v>
      </c>
      <c r="J18" s="561">
        <f t="shared" si="2"/>
        <v>305</v>
      </c>
      <c r="K18" s="666">
        <f t="shared" si="1"/>
        <v>98.228663446054753</v>
      </c>
    </row>
    <row r="19" spans="1:11" s="35" customFormat="1" ht="27" thickTop="1" thickBot="1">
      <c r="A19" s="669" t="s">
        <v>2094</v>
      </c>
      <c r="B19" s="558" t="s">
        <v>2095</v>
      </c>
      <c r="C19" s="563">
        <v>0</v>
      </c>
      <c r="D19" s="563"/>
      <c r="E19" s="554">
        <v>0</v>
      </c>
      <c r="F19" s="560">
        <v>4</v>
      </c>
      <c r="G19" s="561">
        <v>3</v>
      </c>
      <c r="H19" s="562">
        <f t="shared" si="0"/>
        <v>75</v>
      </c>
      <c r="I19" s="565">
        <v>3.6</v>
      </c>
      <c r="J19" s="561">
        <f t="shared" si="2"/>
        <v>3</v>
      </c>
      <c r="K19" s="666">
        <f t="shared" si="1"/>
        <v>83.333333333333329</v>
      </c>
    </row>
    <row r="20" spans="1:11" s="35" customFormat="1" ht="27" thickTop="1" thickBot="1">
      <c r="A20" s="669" t="s">
        <v>2096</v>
      </c>
      <c r="B20" s="558" t="s">
        <v>2097</v>
      </c>
      <c r="C20" s="563">
        <v>0</v>
      </c>
      <c r="D20" s="563"/>
      <c r="E20" s="554">
        <v>0</v>
      </c>
      <c r="F20" s="560">
        <v>18</v>
      </c>
      <c r="G20" s="561">
        <v>137</v>
      </c>
      <c r="H20" s="562">
        <f t="shared" si="0"/>
        <v>761.11111111111109</v>
      </c>
      <c r="I20" s="565">
        <v>18</v>
      </c>
      <c r="J20" s="561">
        <f t="shared" si="2"/>
        <v>137</v>
      </c>
      <c r="K20" s="666">
        <f t="shared" si="1"/>
        <v>761.11111111111109</v>
      </c>
    </row>
    <row r="21" spans="1:11" s="35" customFormat="1" ht="39.75" thickTop="1" thickBot="1">
      <c r="A21" s="669" t="s">
        <v>2098</v>
      </c>
      <c r="B21" s="558" t="s">
        <v>2099</v>
      </c>
      <c r="C21" s="563">
        <v>0</v>
      </c>
      <c r="D21" s="563"/>
      <c r="E21" s="554">
        <v>0</v>
      </c>
      <c r="F21" s="560">
        <v>310.5</v>
      </c>
      <c r="G21" s="561">
        <v>305</v>
      </c>
      <c r="H21" s="562">
        <f t="shared" si="0"/>
        <v>98.228663446054753</v>
      </c>
      <c r="I21" s="565">
        <v>310.5</v>
      </c>
      <c r="J21" s="561">
        <f t="shared" si="2"/>
        <v>305</v>
      </c>
      <c r="K21" s="666">
        <f t="shared" si="1"/>
        <v>98.228663446054753</v>
      </c>
    </row>
    <row r="22" spans="1:11" s="35" customFormat="1" ht="27" thickTop="1" thickBot="1">
      <c r="A22" s="669" t="s">
        <v>2100</v>
      </c>
      <c r="B22" s="558" t="s">
        <v>2101</v>
      </c>
      <c r="C22" s="563">
        <v>0</v>
      </c>
      <c r="D22" s="563"/>
      <c r="E22" s="554">
        <v>0</v>
      </c>
      <c r="F22" s="560">
        <v>64.8</v>
      </c>
      <c r="G22" s="561">
        <v>137</v>
      </c>
      <c r="H22" s="562">
        <f t="shared" si="0"/>
        <v>211.41975308641977</v>
      </c>
      <c r="I22" s="565">
        <v>64.8</v>
      </c>
      <c r="J22" s="561">
        <f t="shared" si="2"/>
        <v>137</v>
      </c>
      <c r="K22" s="666">
        <f t="shared" si="1"/>
        <v>211.41975308641977</v>
      </c>
    </row>
    <row r="23" spans="1:11" s="35" customFormat="1" ht="27" thickTop="1" thickBot="1">
      <c r="A23" s="669" t="s">
        <v>2102</v>
      </c>
      <c r="B23" s="558" t="s">
        <v>2103</v>
      </c>
      <c r="C23" s="563">
        <v>0</v>
      </c>
      <c r="D23" s="563"/>
      <c r="E23" s="554">
        <v>0</v>
      </c>
      <c r="F23" s="560">
        <v>262.8</v>
      </c>
      <c r="G23" s="561">
        <v>269</v>
      </c>
      <c r="H23" s="562">
        <f t="shared" si="0"/>
        <v>102.35920852359209</v>
      </c>
      <c r="I23" s="565">
        <v>262.8</v>
      </c>
      <c r="J23" s="561">
        <f t="shared" si="2"/>
        <v>269</v>
      </c>
      <c r="K23" s="666">
        <f t="shared" si="1"/>
        <v>102.35920852359209</v>
      </c>
    </row>
    <row r="24" spans="1:11" s="36" customFormat="1" ht="39.75" thickTop="1" thickBot="1">
      <c r="A24" s="669" t="s">
        <v>2104</v>
      </c>
      <c r="B24" s="558" t="s">
        <v>2105</v>
      </c>
      <c r="C24" s="559">
        <v>0</v>
      </c>
      <c r="D24" s="559"/>
      <c r="E24" s="554">
        <v>0</v>
      </c>
      <c r="F24" s="560">
        <v>293.39999999999998</v>
      </c>
      <c r="G24" s="561">
        <v>331</v>
      </c>
      <c r="H24" s="562">
        <f t="shared" si="0"/>
        <v>112.81526925698707</v>
      </c>
      <c r="I24" s="528">
        <v>293.39999999999998</v>
      </c>
      <c r="J24" s="561">
        <f t="shared" si="2"/>
        <v>331</v>
      </c>
      <c r="K24" s="666">
        <f t="shared" si="1"/>
        <v>112.81526925698707</v>
      </c>
    </row>
    <row r="25" spans="1:11" s="36" customFormat="1" ht="39.75" thickTop="1" thickBot="1">
      <c r="A25" s="669" t="s">
        <v>2106</v>
      </c>
      <c r="B25" s="558" t="s">
        <v>2107</v>
      </c>
      <c r="C25" s="559">
        <v>0</v>
      </c>
      <c r="D25" s="559"/>
      <c r="E25" s="554">
        <v>0</v>
      </c>
      <c r="F25" s="560">
        <v>17.100000000000001</v>
      </c>
      <c r="G25" s="561">
        <v>110</v>
      </c>
      <c r="H25" s="562">
        <f t="shared" si="0"/>
        <v>643.27485380116957</v>
      </c>
      <c r="I25" s="528">
        <v>17.100000000000001</v>
      </c>
      <c r="J25" s="561">
        <f t="shared" si="2"/>
        <v>110</v>
      </c>
      <c r="K25" s="666">
        <f t="shared" si="1"/>
        <v>643.27485380116957</v>
      </c>
    </row>
    <row r="26" spans="1:11" s="36" customFormat="1" ht="27" thickTop="1" thickBot="1">
      <c r="A26" s="669" t="s">
        <v>2108</v>
      </c>
      <c r="B26" s="558" t="s">
        <v>2109</v>
      </c>
      <c r="C26" s="559">
        <v>0</v>
      </c>
      <c r="D26" s="559"/>
      <c r="E26" s="554">
        <v>0</v>
      </c>
      <c r="F26" s="560">
        <v>288</v>
      </c>
      <c r="G26" s="561">
        <v>292</v>
      </c>
      <c r="H26" s="562">
        <f t="shared" si="0"/>
        <v>101.38888888888889</v>
      </c>
      <c r="I26" s="528">
        <v>288</v>
      </c>
      <c r="J26" s="561">
        <f t="shared" si="2"/>
        <v>292</v>
      </c>
      <c r="K26" s="666">
        <f t="shared" si="1"/>
        <v>101.38888888888889</v>
      </c>
    </row>
    <row r="27" spans="1:11" s="36" customFormat="1" ht="14.25" thickTop="1" thickBot="1">
      <c r="A27" s="669" t="s">
        <v>2110</v>
      </c>
      <c r="B27" s="558" t="s">
        <v>2111</v>
      </c>
      <c r="C27" s="563">
        <v>0</v>
      </c>
      <c r="D27" s="563"/>
      <c r="E27" s="554">
        <v>0</v>
      </c>
      <c r="F27" s="560">
        <v>30.6</v>
      </c>
      <c r="G27" s="561">
        <v>26</v>
      </c>
      <c r="H27" s="562">
        <f t="shared" si="0"/>
        <v>84.967320261437905</v>
      </c>
      <c r="I27" s="565">
        <v>30.6</v>
      </c>
      <c r="J27" s="561">
        <f t="shared" si="2"/>
        <v>26</v>
      </c>
      <c r="K27" s="666">
        <f t="shared" si="1"/>
        <v>84.967320261437905</v>
      </c>
    </row>
    <row r="28" spans="1:11" s="36" customFormat="1" ht="27" thickTop="1" thickBot="1">
      <c r="A28" s="669" t="s">
        <v>2112</v>
      </c>
      <c r="B28" s="558" t="s">
        <v>2113</v>
      </c>
      <c r="C28" s="563">
        <v>0</v>
      </c>
      <c r="D28" s="563"/>
      <c r="E28" s="554">
        <v>0</v>
      </c>
      <c r="F28" s="560">
        <v>34.200000000000003</v>
      </c>
      <c r="G28" s="561">
        <v>51</v>
      </c>
      <c r="H28" s="562">
        <f t="shared" si="0"/>
        <v>149.12280701754386</v>
      </c>
      <c r="I28" s="565">
        <v>34.200000000000003</v>
      </c>
      <c r="J28" s="561">
        <f t="shared" si="2"/>
        <v>51</v>
      </c>
      <c r="K28" s="666">
        <f t="shared" si="1"/>
        <v>149.12280701754386</v>
      </c>
    </row>
    <row r="29" spans="1:11" s="35" customFormat="1" ht="27" thickTop="1" thickBot="1">
      <c r="A29" s="669" t="s">
        <v>2114</v>
      </c>
      <c r="B29" s="558" t="s">
        <v>2115</v>
      </c>
      <c r="C29" s="563">
        <v>0</v>
      </c>
      <c r="D29" s="563"/>
      <c r="E29" s="554">
        <v>0</v>
      </c>
      <c r="F29" s="560">
        <v>1</v>
      </c>
      <c r="G29" s="561">
        <v>3</v>
      </c>
      <c r="H29" s="562">
        <f t="shared" si="0"/>
        <v>300</v>
      </c>
      <c r="I29" s="565">
        <v>1</v>
      </c>
      <c r="J29" s="561">
        <f t="shared" si="2"/>
        <v>3</v>
      </c>
      <c r="K29" s="666">
        <f t="shared" si="1"/>
        <v>300</v>
      </c>
    </row>
    <row r="30" spans="1:11" s="35" customFormat="1" ht="27" thickTop="1" thickBot="1">
      <c r="A30" s="669" t="s">
        <v>2116</v>
      </c>
      <c r="B30" s="558" t="s">
        <v>2117</v>
      </c>
      <c r="C30" s="563">
        <v>0</v>
      </c>
      <c r="D30" s="563"/>
      <c r="E30" s="554">
        <v>0</v>
      </c>
      <c r="F30" s="560">
        <v>1</v>
      </c>
      <c r="G30" s="561">
        <v>3</v>
      </c>
      <c r="H30" s="562">
        <f t="shared" si="0"/>
        <v>300</v>
      </c>
      <c r="I30" s="565">
        <v>1</v>
      </c>
      <c r="J30" s="561">
        <f t="shared" si="2"/>
        <v>3</v>
      </c>
      <c r="K30" s="666">
        <f t="shared" si="1"/>
        <v>300</v>
      </c>
    </row>
    <row r="31" spans="1:11" s="35" customFormat="1" ht="27" thickTop="1" thickBot="1">
      <c r="A31" s="669" t="s">
        <v>2118</v>
      </c>
      <c r="B31" s="558" t="s">
        <v>2119</v>
      </c>
      <c r="C31" s="559">
        <v>0</v>
      </c>
      <c r="D31" s="559"/>
      <c r="E31" s="554">
        <v>0</v>
      </c>
      <c r="F31" s="560">
        <v>261.89999999999998</v>
      </c>
      <c r="G31" s="561">
        <v>294</v>
      </c>
      <c r="H31" s="562">
        <f t="shared" si="0"/>
        <v>112.25658648339061</v>
      </c>
      <c r="I31" s="528">
        <v>261.89999999999998</v>
      </c>
      <c r="J31" s="561">
        <f t="shared" si="2"/>
        <v>294</v>
      </c>
      <c r="K31" s="666">
        <f t="shared" si="1"/>
        <v>112.25658648339061</v>
      </c>
    </row>
    <row r="32" spans="1:11" s="35" customFormat="1" ht="11.25" customHeight="1" thickTop="1" thickBot="1">
      <c r="A32" s="669" t="s">
        <v>2120</v>
      </c>
      <c r="B32" s="558" t="s">
        <v>2121</v>
      </c>
      <c r="C32" s="559">
        <v>0</v>
      </c>
      <c r="D32" s="559"/>
      <c r="E32" s="554">
        <v>0</v>
      </c>
      <c r="F32" s="560">
        <v>40.5</v>
      </c>
      <c r="G32" s="561">
        <v>68</v>
      </c>
      <c r="H32" s="562">
        <f t="shared" si="0"/>
        <v>167.90123456790121</v>
      </c>
      <c r="I32" s="528">
        <v>40.5</v>
      </c>
      <c r="J32" s="561">
        <f t="shared" si="2"/>
        <v>68</v>
      </c>
      <c r="K32" s="666">
        <f t="shared" si="1"/>
        <v>167.90123456790121</v>
      </c>
    </row>
    <row r="33" spans="1:11" s="35" customFormat="1" ht="39.75" thickTop="1" thickBot="1">
      <c r="A33" s="669" t="s">
        <v>2122</v>
      </c>
      <c r="B33" s="558" t="s">
        <v>2123</v>
      </c>
      <c r="C33" s="559">
        <v>0</v>
      </c>
      <c r="D33" s="559"/>
      <c r="E33" s="554">
        <v>0</v>
      </c>
      <c r="F33" s="560">
        <v>150.30000000000001</v>
      </c>
      <c r="G33" s="561">
        <v>0</v>
      </c>
      <c r="H33" s="562">
        <f t="shared" si="0"/>
        <v>0</v>
      </c>
      <c r="I33" s="528">
        <v>150.30000000000001</v>
      </c>
      <c r="J33" s="561">
        <f t="shared" si="2"/>
        <v>0</v>
      </c>
      <c r="K33" s="666">
        <f t="shared" si="1"/>
        <v>0</v>
      </c>
    </row>
    <row r="34" spans="1:11" s="35" customFormat="1" ht="27" thickTop="1" thickBot="1">
      <c r="A34" s="669" t="s">
        <v>2124</v>
      </c>
      <c r="B34" s="558" t="s">
        <v>2125</v>
      </c>
      <c r="C34" s="559">
        <v>0</v>
      </c>
      <c r="D34" s="559"/>
      <c r="E34" s="554">
        <v>0</v>
      </c>
      <c r="F34" s="560">
        <v>34.200000000000003</v>
      </c>
      <c r="G34" s="561">
        <v>57</v>
      </c>
      <c r="H34" s="562">
        <f t="shared" si="0"/>
        <v>166.66666666666666</v>
      </c>
      <c r="I34" s="528">
        <v>34.200000000000003</v>
      </c>
      <c r="J34" s="561">
        <f t="shared" si="2"/>
        <v>57</v>
      </c>
      <c r="K34" s="666">
        <f t="shared" si="1"/>
        <v>166.66666666666666</v>
      </c>
    </row>
    <row r="35" spans="1:11" s="35" customFormat="1" ht="27" thickTop="1" thickBot="1">
      <c r="A35" s="669" t="s">
        <v>2126</v>
      </c>
      <c r="B35" s="558" t="s">
        <v>2127</v>
      </c>
      <c r="C35" s="559">
        <v>0</v>
      </c>
      <c r="D35" s="559"/>
      <c r="E35" s="554">
        <v>0</v>
      </c>
      <c r="F35" s="560">
        <v>46.8</v>
      </c>
      <c r="G35" s="561">
        <v>53</v>
      </c>
      <c r="H35" s="562">
        <f t="shared" si="0"/>
        <v>113.24786324786325</v>
      </c>
      <c r="I35" s="528">
        <v>46.8</v>
      </c>
      <c r="J35" s="561">
        <f t="shared" si="2"/>
        <v>53</v>
      </c>
      <c r="K35" s="666">
        <f t="shared" si="1"/>
        <v>113.24786324786325</v>
      </c>
    </row>
    <row r="36" spans="1:11" s="35" customFormat="1" ht="27" thickTop="1" thickBot="1">
      <c r="A36" s="669" t="s">
        <v>2128</v>
      </c>
      <c r="B36" s="558" t="s">
        <v>2129</v>
      </c>
      <c r="C36" s="559">
        <v>0</v>
      </c>
      <c r="D36" s="559"/>
      <c r="E36" s="554">
        <v>0</v>
      </c>
      <c r="F36" s="560">
        <v>17.100000000000001</v>
      </c>
      <c r="G36" s="561">
        <v>15</v>
      </c>
      <c r="H36" s="562">
        <f t="shared" si="0"/>
        <v>87.719298245614027</v>
      </c>
      <c r="I36" s="528">
        <v>17.100000000000001</v>
      </c>
      <c r="J36" s="561">
        <f t="shared" si="2"/>
        <v>15</v>
      </c>
      <c r="K36" s="666">
        <f t="shared" si="1"/>
        <v>87.719298245614027</v>
      </c>
    </row>
    <row r="37" spans="1:11" s="35" customFormat="1" ht="27" thickTop="1" thickBot="1">
      <c r="A37" s="669" t="s">
        <v>2130</v>
      </c>
      <c r="B37" s="558" t="s">
        <v>2131</v>
      </c>
      <c r="C37" s="559">
        <v>0</v>
      </c>
      <c r="D37" s="559"/>
      <c r="E37" s="554">
        <v>0</v>
      </c>
      <c r="F37" s="560">
        <v>34.200000000000003</v>
      </c>
      <c r="G37" s="561">
        <v>35</v>
      </c>
      <c r="H37" s="562">
        <f t="shared" si="0"/>
        <v>102.3391812865497</v>
      </c>
      <c r="I37" s="528">
        <v>34.200000000000003</v>
      </c>
      <c r="J37" s="561">
        <f t="shared" si="2"/>
        <v>35</v>
      </c>
      <c r="K37" s="666">
        <f t="shared" si="1"/>
        <v>102.3391812865497</v>
      </c>
    </row>
    <row r="38" spans="1:11" s="35" customFormat="1" ht="27" thickTop="1" thickBot="1">
      <c r="A38" s="669" t="s">
        <v>2132</v>
      </c>
      <c r="B38" s="558" t="s">
        <v>2133</v>
      </c>
      <c r="C38" s="559">
        <v>0</v>
      </c>
      <c r="D38" s="559"/>
      <c r="E38" s="554">
        <v>0</v>
      </c>
      <c r="F38" s="560">
        <v>18</v>
      </c>
      <c r="G38" s="561">
        <v>15</v>
      </c>
      <c r="H38" s="562">
        <f t="shared" si="0"/>
        <v>83.333333333333343</v>
      </c>
      <c r="I38" s="528">
        <v>18</v>
      </c>
      <c r="J38" s="561">
        <f t="shared" si="2"/>
        <v>15</v>
      </c>
      <c r="K38" s="666">
        <f t="shared" si="1"/>
        <v>83.333333333333343</v>
      </c>
    </row>
    <row r="39" spans="1:11" s="35" customFormat="1" ht="27" thickTop="1" thickBot="1">
      <c r="A39" s="669" t="s">
        <v>2134</v>
      </c>
      <c r="B39" s="558" t="s">
        <v>2135</v>
      </c>
      <c r="C39" s="559">
        <v>0</v>
      </c>
      <c r="D39" s="559"/>
      <c r="E39" s="554">
        <v>0</v>
      </c>
      <c r="F39" s="560">
        <v>281.7</v>
      </c>
      <c r="G39" s="561">
        <v>289</v>
      </c>
      <c r="H39" s="562">
        <f t="shared" si="0"/>
        <v>102.59140930067447</v>
      </c>
      <c r="I39" s="528">
        <v>281.7</v>
      </c>
      <c r="J39" s="561">
        <f t="shared" si="2"/>
        <v>289</v>
      </c>
      <c r="K39" s="666">
        <f t="shared" si="1"/>
        <v>102.59140930067447</v>
      </c>
    </row>
    <row r="40" spans="1:11" s="35" customFormat="1" ht="27" thickTop="1" thickBot="1">
      <c r="A40" s="669" t="s">
        <v>2136</v>
      </c>
      <c r="B40" s="558" t="s">
        <v>2137</v>
      </c>
      <c r="C40" s="559">
        <v>0</v>
      </c>
      <c r="D40" s="559"/>
      <c r="E40" s="554">
        <v>0</v>
      </c>
      <c r="F40" s="560">
        <v>366.3</v>
      </c>
      <c r="G40" s="561">
        <v>373</v>
      </c>
      <c r="H40" s="562">
        <f t="shared" si="0"/>
        <v>101.82910182910183</v>
      </c>
      <c r="I40" s="528">
        <v>366.3</v>
      </c>
      <c r="J40" s="561">
        <f t="shared" si="2"/>
        <v>373</v>
      </c>
      <c r="K40" s="666">
        <f t="shared" si="1"/>
        <v>101.82910182910183</v>
      </c>
    </row>
    <row r="41" spans="1:11" s="35" customFormat="1" ht="24.95" customHeight="1" thickTop="1" thickBot="1">
      <c r="A41" s="669" t="s">
        <v>2138</v>
      </c>
      <c r="B41" s="558" t="s">
        <v>2139</v>
      </c>
      <c r="C41" s="559">
        <v>0</v>
      </c>
      <c r="D41" s="559"/>
      <c r="E41" s="554">
        <v>0</v>
      </c>
      <c r="F41" s="560">
        <v>8.1</v>
      </c>
      <c r="G41" s="561">
        <v>0</v>
      </c>
      <c r="H41" s="562">
        <f t="shared" si="0"/>
        <v>0</v>
      </c>
      <c r="I41" s="528">
        <v>8.1</v>
      </c>
      <c r="J41" s="561">
        <f t="shared" si="2"/>
        <v>0</v>
      </c>
      <c r="K41" s="666">
        <f t="shared" si="1"/>
        <v>0</v>
      </c>
    </row>
    <row r="42" spans="1:11" s="35" customFormat="1" ht="27" thickTop="1" thickBot="1">
      <c r="A42" s="669" t="s">
        <v>2140</v>
      </c>
      <c r="B42" s="558" t="s">
        <v>2141</v>
      </c>
      <c r="C42" s="559">
        <v>0</v>
      </c>
      <c r="D42" s="559"/>
      <c r="E42" s="554">
        <v>0</v>
      </c>
      <c r="F42" s="560">
        <v>11.7</v>
      </c>
      <c r="G42" s="561">
        <v>0</v>
      </c>
      <c r="H42" s="562">
        <f t="shared" si="0"/>
        <v>0</v>
      </c>
      <c r="I42" s="528">
        <v>11.7</v>
      </c>
      <c r="J42" s="561">
        <f t="shared" si="2"/>
        <v>0</v>
      </c>
      <c r="K42" s="666">
        <f t="shared" si="1"/>
        <v>0</v>
      </c>
    </row>
    <row r="43" spans="1:11" s="35" customFormat="1" ht="27" thickTop="1" thickBot="1">
      <c r="A43" s="669" t="s">
        <v>2142</v>
      </c>
      <c r="B43" s="558" t="s">
        <v>2143</v>
      </c>
      <c r="C43" s="563">
        <v>0</v>
      </c>
      <c r="D43" s="563"/>
      <c r="E43" s="554">
        <v>0</v>
      </c>
      <c r="F43" s="560">
        <v>1</v>
      </c>
      <c r="G43" s="561">
        <v>0</v>
      </c>
      <c r="H43" s="562">
        <f t="shared" si="0"/>
        <v>0</v>
      </c>
      <c r="I43" s="565">
        <v>1</v>
      </c>
      <c r="J43" s="561">
        <f t="shared" si="2"/>
        <v>0</v>
      </c>
      <c r="K43" s="666">
        <f t="shared" si="1"/>
        <v>0</v>
      </c>
    </row>
    <row r="44" spans="1:11" s="35" customFormat="1" ht="27" thickTop="1" thickBot="1">
      <c r="A44" s="669" t="s">
        <v>2144</v>
      </c>
      <c r="B44" s="558" t="s">
        <v>2145</v>
      </c>
      <c r="C44" s="559">
        <v>0</v>
      </c>
      <c r="D44" s="559"/>
      <c r="E44" s="554">
        <v>0</v>
      </c>
      <c r="F44" s="560">
        <v>4.5</v>
      </c>
      <c r="G44" s="561">
        <v>0</v>
      </c>
      <c r="H44" s="562">
        <f t="shared" si="0"/>
        <v>0</v>
      </c>
      <c r="I44" s="528">
        <v>4.5</v>
      </c>
      <c r="J44" s="561">
        <f t="shared" si="2"/>
        <v>0</v>
      </c>
      <c r="K44" s="666">
        <f t="shared" si="1"/>
        <v>0</v>
      </c>
    </row>
    <row r="45" spans="1:11" s="35" customFormat="1" ht="14.25" thickTop="1" thickBot="1">
      <c r="A45" s="669" t="s">
        <v>2146</v>
      </c>
      <c r="B45" s="558" t="s">
        <v>2147</v>
      </c>
      <c r="C45" s="559">
        <v>0</v>
      </c>
      <c r="D45" s="559"/>
      <c r="E45" s="554">
        <v>0</v>
      </c>
      <c r="F45" s="560">
        <v>333.9</v>
      </c>
      <c r="G45" s="561">
        <v>131</v>
      </c>
      <c r="H45" s="562">
        <f t="shared" si="0"/>
        <v>39.233303384246781</v>
      </c>
      <c r="I45" s="528">
        <v>333.9</v>
      </c>
      <c r="J45" s="561">
        <f t="shared" si="2"/>
        <v>131</v>
      </c>
      <c r="K45" s="666">
        <f t="shared" si="1"/>
        <v>39.233303384246781</v>
      </c>
    </row>
    <row r="46" spans="1:11" s="35" customFormat="1" ht="14.25" thickTop="1" thickBot="1">
      <c r="A46" s="669" t="s">
        <v>2148</v>
      </c>
      <c r="B46" s="558" t="s">
        <v>2149</v>
      </c>
      <c r="C46" s="559">
        <v>0</v>
      </c>
      <c r="D46" s="559"/>
      <c r="E46" s="554">
        <v>0</v>
      </c>
      <c r="F46" s="560">
        <v>214.2</v>
      </c>
      <c r="G46" s="561">
        <v>52</v>
      </c>
      <c r="H46" s="562">
        <f t="shared" si="0"/>
        <v>24.276377217553691</v>
      </c>
      <c r="I46" s="528">
        <v>214.2</v>
      </c>
      <c r="J46" s="561">
        <f t="shared" si="2"/>
        <v>52</v>
      </c>
      <c r="K46" s="666">
        <f t="shared" si="1"/>
        <v>24.276377217553691</v>
      </c>
    </row>
    <row r="47" spans="1:11" s="35" customFormat="1" ht="30" customHeight="1" thickTop="1" thickBot="1">
      <c r="A47" s="669" t="s">
        <v>2150</v>
      </c>
      <c r="B47" s="558" t="s">
        <v>2151</v>
      </c>
      <c r="C47" s="559">
        <v>0</v>
      </c>
      <c r="D47" s="559"/>
      <c r="E47" s="554">
        <v>0</v>
      </c>
      <c r="F47" s="560">
        <v>1</v>
      </c>
      <c r="G47" s="561">
        <v>0</v>
      </c>
      <c r="H47" s="562">
        <f t="shared" si="0"/>
        <v>0</v>
      </c>
      <c r="I47" s="528">
        <v>1</v>
      </c>
      <c r="J47" s="561">
        <f t="shared" si="2"/>
        <v>0</v>
      </c>
      <c r="K47" s="666">
        <f t="shared" si="1"/>
        <v>0</v>
      </c>
    </row>
    <row r="48" spans="1:11" s="35" customFormat="1" ht="14.25" thickTop="1" thickBot="1">
      <c r="A48" s="669" t="s">
        <v>2152</v>
      </c>
      <c r="B48" s="558" t="s">
        <v>2153</v>
      </c>
      <c r="C48" s="559">
        <v>0</v>
      </c>
      <c r="D48" s="559"/>
      <c r="E48" s="554">
        <v>0</v>
      </c>
      <c r="F48" s="560">
        <v>1</v>
      </c>
      <c r="G48" s="561">
        <v>0</v>
      </c>
      <c r="H48" s="562">
        <f t="shared" si="0"/>
        <v>0</v>
      </c>
      <c r="I48" s="528">
        <v>1</v>
      </c>
      <c r="J48" s="561">
        <f t="shared" si="2"/>
        <v>0</v>
      </c>
      <c r="K48" s="666">
        <f t="shared" si="1"/>
        <v>0</v>
      </c>
    </row>
    <row r="49" spans="1:11" s="35" customFormat="1" ht="27" thickTop="1" thickBot="1">
      <c r="A49" s="669" t="s">
        <v>2154</v>
      </c>
      <c r="B49" s="558" t="s">
        <v>2155</v>
      </c>
      <c r="C49" s="559">
        <v>0</v>
      </c>
      <c r="D49" s="559"/>
      <c r="E49" s="554">
        <v>0</v>
      </c>
      <c r="F49" s="560">
        <v>284.39999999999998</v>
      </c>
      <c r="G49" s="561">
        <v>260</v>
      </c>
      <c r="H49" s="562">
        <f t="shared" si="0"/>
        <v>91.420534458509152</v>
      </c>
      <c r="I49" s="528">
        <v>284.39999999999998</v>
      </c>
      <c r="J49" s="561">
        <f t="shared" si="2"/>
        <v>260</v>
      </c>
      <c r="K49" s="666">
        <f t="shared" si="1"/>
        <v>91.420534458509152</v>
      </c>
    </row>
    <row r="50" spans="1:11" s="35" customFormat="1" ht="27" thickTop="1" thickBot="1">
      <c r="A50" s="669" t="s">
        <v>2156</v>
      </c>
      <c r="B50" s="558" t="s">
        <v>2157</v>
      </c>
      <c r="C50" s="559">
        <v>0</v>
      </c>
      <c r="D50" s="559"/>
      <c r="E50" s="554">
        <v>0</v>
      </c>
      <c r="F50" s="560">
        <v>17.100000000000001</v>
      </c>
      <c r="G50" s="561">
        <v>14</v>
      </c>
      <c r="H50" s="562">
        <f t="shared" si="0"/>
        <v>81.871345029239762</v>
      </c>
      <c r="I50" s="528">
        <v>17.100000000000001</v>
      </c>
      <c r="J50" s="561">
        <f t="shared" si="2"/>
        <v>14</v>
      </c>
      <c r="K50" s="666">
        <f t="shared" si="1"/>
        <v>81.871345029239762</v>
      </c>
    </row>
    <row r="51" spans="1:11" s="35" customFormat="1" ht="14.25" thickTop="1" thickBot="1">
      <c r="A51" s="669" t="s">
        <v>2158</v>
      </c>
      <c r="B51" s="558" t="s">
        <v>2159</v>
      </c>
      <c r="C51" s="559">
        <v>0</v>
      </c>
      <c r="D51" s="559"/>
      <c r="E51" s="554">
        <v>0</v>
      </c>
      <c r="F51" s="560">
        <v>284.39999999999998</v>
      </c>
      <c r="G51" s="561">
        <v>260</v>
      </c>
      <c r="H51" s="562">
        <f t="shared" si="0"/>
        <v>91.420534458509152</v>
      </c>
      <c r="I51" s="528">
        <v>284.39999999999998</v>
      </c>
      <c r="J51" s="561">
        <f t="shared" si="2"/>
        <v>260</v>
      </c>
      <c r="K51" s="666">
        <f t="shared" si="1"/>
        <v>91.420534458509152</v>
      </c>
    </row>
    <row r="52" spans="1:11" s="35" customFormat="1" ht="14.25" thickTop="1" thickBot="1">
      <c r="A52" s="669" t="s">
        <v>2160</v>
      </c>
      <c r="B52" s="558" t="s">
        <v>2161</v>
      </c>
      <c r="C52" s="559">
        <v>0</v>
      </c>
      <c r="D52" s="559"/>
      <c r="E52" s="554">
        <v>0</v>
      </c>
      <c r="F52" s="560">
        <v>1</v>
      </c>
      <c r="G52" s="561">
        <v>0</v>
      </c>
      <c r="H52" s="562">
        <f t="shared" si="0"/>
        <v>0</v>
      </c>
      <c r="I52" s="528">
        <v>1</v>
      </c>
      <c r="J52" s="561">
        <f t="shared" si="2"/>
        <v>0</v>
      </c>
      <c r="K52" s="666">
        <f t="shared" si="1"/>
        <v>0</v>
      </c>
    </row>
    <row r="53" spans="1:11" s="35" customFormat="1" ht="27" thickTop="1" thickBot="1">
      <c r="A53" s="669" t="s">
        <v>2162</v>
      </c>
      <c r="B53" s="558" t="s">
        <v>2163</v>
      </c>
      <c r="C53" s="559">
        <v>0</v>
      </c>
      <c r="D53" s="559"/>
      <c r="E53" s="554">
        <v>0</v>
      </c>
      <c r="F53" s="560">
        <v>1</v>
      </c>
      <c r="G53" s="561">
        <v>0</v>
      </c>
      <c r="H53" s="562">
        <f t="shared" si="0"/>
        <v>0</v>
      </c>
      <c r="I53" s="528">
        <v>1</v>
      </c>
      <c r="J53" s="561">
        <f t="shared" si="2"/>
        <v>0</v>
      </c>
      <c r="K53" s="666">
        <f t="shared" si="1"/>
        <v>0</v>
      </c>
    </row>
    <row r="54" spans="1:11" s="35" customFormat="1" ht="39.950000000000003" customHeight="1" thickTop="1" thickBot="1">
      <c r="A54" s="774" t="s">
        <v>2164</v>
      </c>
      <c r="B54" s="775"/>
      <c r="C54" s="566">
        <f>C15+C8</f>
        <v>0</v>
      </c>
      <c r="D54" s="566"/>
      <c r="E54" s="556">
        <v>0</v>
      </c>
      <c r="F54" s="566">
        <f>F15+F8</f>
        <v>6442.3999999999987</v>
      </c>
      <c r="G54" s="566">
        <f>G15+G8</f>
        <v>5421</v>
      </c>
      <c r="H54" s="567">
        <f t="shared" si="0"/>
        <v>84.145660002483552</v>
      </c>
      <c r="I54" s="556">
        <f>F54+C54</f>
        <v>6442.3999999999987</v>
      </c>
      <c r="J54" s="556">
        <f>G54+D54</f>
        <v>5421</v>
      </c>
      <c r="K54" s="668">
        <f t="shared" si="1"/>
        <v>84.145660002483552</v>
      </c>
    </row>
    <row r="55" spans="1:11" ht="15.95" customHeight="1" thickTop="1" thickBot="1">
      <c r="A55" s="670" t="s">
        <v>1646</v>
      </c>
      <c r="B55" s="671"/>
      <c r="C55" s="672"/>
      <c r="D55" s="672"/>
      <c r="E55" s="673" t="e">
        <f t="shared" ref="E55:E56" si="3">D55/C55*100</f>
        <v>#DIV/0!</v>
      </c>
      <c r="F55" s="674">
        <v>461.7</v>
      </c>
      <c r="G55" s="674">
        <v>316</v>
      </c>
      <c r="H55" s="675">
        <f t="shared" ref="H55:H56" si="4">G55/F55*100</f>
        <v>68.442711717565516</v>
      </c>
      <c r="I55" s="676">
        <v>461.7</v>
      </c>
      <c r="J55" s="676">
        <v>316</v>
      </c>
      <c r="K55" s="668">
        <f>J55/I55*100</f>
        <v>68.442711717565516</v>
      </c>
    </row>
    <row r="56" spans="1:11" ht="15.95" customHeight="1" thickTop="1" thickBot="1">
      <c r="A56" s="677" t="s">
        <v>1645</v>
      </c>
      <c r="B56" s="678"/>
      <c r="C56" s="679"/>
      <c r="D56" s="679"/>
      <c r="E56" s="680" t="e">
        <f t="shared" si="3"/>
        <v>#DIV/0!</v>
      </c>
      <c r="F56" s="681">
        <v>1620</v>
      </c>
      <c r="G56" s="681">
        <v>1334</v>
      </c>
      <c r="H56" s="682">
        <f t="shared" si="4"/>
        <v>82.34567901234567</v>
      </c>
      <c r="I56" s="683">
        <v>1620</v>
      </c>
      <c r="J56" s="683">
        <v>1334</v>
      </c>
      <c r="K56" s="684">
        <f>J56/I56*100</f>
        <v>82.34567901234567</v>
      </c>
    </row>
  </sheetData>
  <mergeCells count="10">
    <mergeCell ref="A8:B8"/>
    <mergeCell ref="A13:B13"/>
    <mergeCell ref="A14:B14"/>
    <mergeCell ref="A15:B15"/>
    <mergeCell ref="A54:B54"/>
    <mergeCell ref="C6:E6"/>
    <mergeCell ref="F6:H6"/>
    <mergeCell ref="I6:K6"/>
    <mergeCell ref="A6:A7"/>
    <mergeCell ref="B6:B7"/>
  </mergeCells>
  <printOptions horizontalCentered="1"/>
  <pageMargins left="0" right="0" top="0.59055118110236204" bottom="0.59055118110236204" header="0.511811023622047" footer="0.511811023622047"/>
  <pageSetup paperSize="9" scale="89" orientation="portrait" r:id="rId1"/>
  <headerFooter alignWithMargins="0">
    <oddFooter>&amp;R &amp;P</oddFooter>
  </headerFooter>
  <rowBreaks count="1" manualBreakCount="1">
    <brk id="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zoomScaleNormal="100" zoomScaleSheetLayoutView="100" workbookViewId="0">
      <selection activeCell="C2" sqref="C2:D2"/>
    </sheetView>
  </sheetViews>
  <sheetFormatPr defaultColWidth="9.140625" defaultRowHeight="15.75"/>
  <cols>
    <col min="1" max="1" width="21.42578125" style="94" customWidth="1"/>
    <col min="2" max="2" width="4" style="94" customWidth="1"/>
    <col min="3" max="3" width="5.42578125" style="94" customWidth="1"/>
    <col min="4" max="4" width="6.85546875" style="94" customWidth="1"/>
    <col min="5" max="11" width="4" style="94" customWidth="1"/>
    <col min="12" max="12" width="6.140625" style="144" customWidth="1"/>
    <col min="13" max="14" width="4" style="144" customWidth="1"/>
    <col min="15" max="15" width="4" style="147" customWidth="1"/>
    <col min="16" max="17" width="4" style="94" customWidth="1"/>
    <col min="18" max="19" width="4" style="144" customWidth="1"/>
    <col min="20" max="20" width="4" style="147" customWidth="1"/>
    <col min="21" max="22" width="4" style="94" customWidth="1"/>
    <col min="23" max="23" width="4" style="110" customWidth="1"/>
    <col min="24" max="30" width="4" style="94" customWidth="1"/>
    <col min="31" max="31" width="4.140625" style="94" customWidth="1"/>
    <col min="32" max="32" width="4" style="94" customWidth="1"/>
    <col min="33" max="16384" width="9.140625" style="94"/>
  </cols>
  <sheetData>
    <row r="1" spans="1:32" ht="15.75" customHeight="1">
      <c r="A1" s="150"/>
      <c r="B1" s="151" t="s">
        <v>51</v>
      </c>
      <c r="C1" s="3" t="s">
        <v>2168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62"/>
    </row>
    <row r="2" spans="1:32" ht="15.75" customHeight="1">
      <c r="A2" s="150"/>
      <c r="B2" s="151" t="s">
        <v>52</v>
      </c>
      <c r="C2" s="3">
        <v>7010117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62"/>
    </row>
    <row r="3" spans="1:32">
      <c r="A3" s="150"/>
      <c r="B3" s="151" t="s">
        <v>53</v>
      </c>
      <c r="C3" s="374" t="s">
        <v>1857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62"/>
    </row>
    <row r="4" spans="1:32">
      <c r="A4" s="150"/>
      <c r="B4" s="151" t="s">
        <v>54</v>
      </c>
      <c r="C4" s="7" t="s">
        <v>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63"/>
    </row>
    <row r="5" spans="1:32" ht="12.75" customHeight="1">
      <c r="A5" s="20"/>
      <c r="C5" s="95"/>
    </row>
    <row r="6" spans="1:32" s="149" customFormat="1" ht="34.5" customHeight="1">
      <c r="A6" s="690" t="s">
        <v>55</v>
      </c>
      <c r="B6" s="692" t="s">
        <v>1870</v>
      </c>
      <c r="C6" s="692" t="s">
        <v>1871</v>
      </c>
      <c r="D6" s="693" t="s">
        <v>1832</v>
      </c>
      <c r="E6" s="689" t="s">
        <v>56</v>
      </c>
      <c r="F6" s="689"/>
      <c r="G6" s="689"/>
      <c r="H6" s="689"/>
      <c r="I6" s="690" t="s">
        <v>57</v>
      </c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89" t="s">
        <v>58</v>
      </c>
      <c r="AE6" s="689"/>
      <c r="AF6" s="689"/>
    </row>
    <row r="7" spans="1:32" ht="47.25" customHeight="1">
      <c r="A7" s="690"/>
      <c r="B7" s="692"/>
      <c r="C7" s="692"/>
      <c r="D7" s="694"/>
      <c r="E7" s="694" t="s">
        <v>1833</v>
      </c>
      <c r="F7" s="694" t="s">
        <v>59</v>
      </c>
      <c r="G7" s="694" t="s">
        <v>60</v>
      </c>
      <c r="H7" s="695" t="s">
        <v>61</v>
      </c>
      <c r="I7" s="694" t="s">
        <v>62</v>
      </c>
      <c r="J7" s="694" t="s">
        <v>63</v>
      </c>
      <c r="K7" s="694" t="s">
        <v>64</v>
      </c>
      <c r="L7" s="691" t="s">
        <v>65</v>
      </c>
      <c r="M7" s="691"/>
      <c r="N7" s="691"/>
      <c r="O7" s="691"/>
      <c r="P7" s="691"/>
      <c r="Q7" s="694" t="s">
        <v>66</v>
      </c>
      <c r="R7" s="694" t="s">
        <v>67</v>
      </c>
      <c r="S7" s="689" t="s">
        <v>68</v>
      </c>
      <c r="T7" s="689"/>
      <c r="U7" s="689"/>
      <c r="V7" s="689"/>
      <c r="W7" s="689"/>
      <c r="X7" s="689"/>
      <c r="Y7" s="694" t="s">
        <v>69</v>
      </c>
      <c r="Z7" s="694" t="s">
        <v>70</v>
      </c>
      <c r="AA7" s="694" t="s">
        <v>71</v>
      </c>
      <c r="AB7" s="694" t="s">
        <v>72</v>
      </c>
      <c r="AC7" s="694" t="s">
        <v>73</v>
      </c>
      <c r="AD7" s="689"/>
      <c r="AE7" s="689"/>
      <c r="AF7" s="689"/>
    </row>
    <row r="8" spans="1:32" ht="87" customHeight="1">
      <c r="A8" s="690"/>
      <c r="B8" s="692"/>
      <c r="C8" s="692"/>
      <c r="D8" s="694"/>
      <c r="E8" s="694"/>
      <c r="F8" s="694"/>
      <c r="G8" s="694"/>
      <c r="H8" s="695"/>
      <c r="I8" s="694"/>
      <c r="J8" s="694"/>
      <c r="K8" s="694"/>
      <c r="L8" s="114" t="s">
        <v>1833</v>
      </c>
      <c r="M8" s="114" t="s">
        <v>59</v>
      </c>
      <c r="N8" s="114" t="s">
        <v>60</v>
      </c>
      <c r="O8" s="114" t="s">
        <v>72</v>
      </c>
      <c r="P8" s="154" t="s">
        <v>74</v>
      </c>
      <c r="Q8" s="694"/>
      <c r="R8" s="694"/>
      <c r="S8" s="114" t="s">
        <v>1833</v>
      </c>
      <c r="T8" s="114" t="s">
        <v>59</v>
      </c>
      <c r="U8" s="114" t="s">
        <v>75</v>
      </c>
      <c r="V8" s="154" t="s">
        <v>76</v>
      </c>
      <c r="W8" s="154" t="s">
        <v>77</v>
      </c>
      <c r="X8" s="154" t="s">
        <v>78</v>
      </c>
      <c r="Y8" s="694"/>
      <c r="Z8" s="694"/>
      <c r="AA8" s="694"/>
      <c r="AB8" s="694"/>
      <c r="AC8" s="694"/>
      <c r="AD8" s="114" t="s">
        <v>79</v>
      </c>
      <c r="AE8" s="114" t="s">
        <v>80</v>
      </c>
      <c r="AF8" s="114" t="s">
        <v>81</v>
      </c>
    </row>
    <row r="9" spans="1:32" s="112" customFormat="1">
      <c r="A9" s="458" t="s">
        <v>1872</v>
      </c>
      <c r="B9" s="618">
        <v>681</v>
      </c>
      <c r="C9" s="116">
        <v>1839</v>
      </c>
      <c r="D9" s="619">
        <f>C9/H9/3.65</f>
        <v>25.19178082191781</v>
      </c>
      <c r="E9" s="116">
        <v>20</v>
      </c>
      <c r="F9" s="116"/>
      <c r="G9" s="620"/>
      <c r="H9" s="119">
        <f>SUM(E9:G9)</f>
        <v>20</v>
      </c>
      <c r="I9" s="621">
        <v>5</v>
      </c>
      <c r="J9" s="621">
        <v>1</v>
      </c>
      <c r="K9" s="621">
        <v>2</v>
      </c>
      <c r="L9" s="622">
        <v>6</v>
      </c>
      <c r="M9" s="623"/>
      <c r="N9" s="623"/>
      <c r="O9" s="620"/>
      <c r="P9" s="624">
        <f>SUM(L9:O9)</f>
        <v>6</v>
      </c>
      <c r="Q9" s="145">
        <f>I9-P9</f>
        <v>-1</v>
      </c>
      <c r="R9" s="625">
        <v>9</v>
      </c>
      <c r="S9" s="626">
        <v>9</v>
      </c>
      <c r="T9" s="627"/>
      <c r="U9" s="627"/>
      <c r="V9" s="627"/>
      <c r="W9" s="620"/>
      <c r="X9" s="624">
        <f>SUM(S9:W9)</f>
        <v>9</v>
      </c>
      <c r="Y9" s="145">
        <f>R9-X9</f>
        <v>0</v>
      </c>
      <c r="Z9" s="621"/>
      <c r="AA9" s="116"/>
      <c r="AB9" s="116"/>
      <c r="AC9" s="628">
        <f t="shared" ref="AC9:AC10" si="0">Z9-(AA9+AB9)</f>
        <v>0</v>
      </c>
      <c r="AD9" s="621"/>
      <c r="AE9" s="621"/>
      <c r="AF9" s="621"/>
    </row>
    <row r="10" spans="1:32" ht="15.75" customHeight="1">
      <c r="A10" s="155"/>
      <c r="B10" s="119">
        <f>SUM(B9:B9)</f>
        <v>681</v>
      </c>
      <c r="C10" s="119">
        <f>SUM(C9:C9)</f>
        <v>1839</v>
      </c>
      <c r="D10" s="629">
        <f t="shared" ref="D10" si="1">C10/H10/3.65</f>
        <v>25.19178082191781</v>
      </c>
      <c r="E10" s="119">
        <f>SUM(E9:E9)</f>
        <v>20</v>
      </c>
      <c r="F10" s="119">
        <f>SUM(F9:F9)</f>
        <v>0</v>
      </c>
      <c r="G10" s="119">
        <f>SUM(G9:G9)</f>
        <v>0</v>
      </c>
      <c r="H10" s="119">
        <f t="shared" ref="H10" si="2">SUM(E10:G10)</f>
        <v>20</v>
      </c>
      <c r="I10" s="119">
        <f t="shared" ref="I10:O10" si="3">SUM(I9:I9)</f>
        <v>5</v>
      </c>
      <c r="J10" s="119">
        <f t="shared" si="3"/>
        <v>1</v>
      </c>
      <c r="K10" s="119">
        <f t="shared" si="3"/>
        <v>2</v>
      </c>
      <c r="L10" s="119">
        <f t="shared" si="3"/>
        <v>6</v>
      </c>
      <c r="M10" s="119">
        <f t="shared" si="3"/>
        <v>0</v>
      </c>
      <c r="N10" s="119">
        <f t="shared" si="3"/>
        <v>0</v>
      </c>
      <c r="O10" s="119">
        <f t="shared" si="3"/>
        <v>0</v>
      </c>
      <c r="P10" s="624">
        <f t="shared" ref="P10" si="4">SUM(L10:O10)</f>
        <v>6</v>
      </c>
      <c r="Q10" s="630">
        <f t="shared" ref="Q10" si="5">I10-P10</f>
        <v>-1</v>
      </c>
      <c r="R10" s="119">
        <f t="shared" ref="R10:W10" si="6">SUM(R9:R9)</f>
        <v>9</v>
      </c>
      <c r="S10" s="119">
        <f t="shared" si="6"/>
        <v>9</v>
      </c>
      <c r="T10" s="119">
        <f t="shared" si="6"/>
        <v>0</v>
      </c>
      <c r="U10" s="119">
        <f t="shared" si="6"/>
        <v>0</v>
      </c>
      <c r="V10" s="119">
        <f t="shared" si="6"/>
        <v>0</v>
      </c>
      <c r="W10" s="119">
        <f t="shared" si="6"/>
        <v>0</v>
      </c>
      <c r="X10" s="624">
        <f t="shared" ref="X10" si="7">SUM(S10:W10)</f>
        <v>9</v>
      </c>
      <c r="Y10" s="630">
        <f t="shared" ref="Y10" si="8">R10-X10</f>
        <v>0</v>
      </c>
      <c r="Z10" s="119">
        <f>SUM(Z9:Z9)</f>
        <v>0</v>
      </c>
      <c r="AA10" s="119">
        <f>SUM(AA9:AA9)</f>
        <v>0</v>
      </c>
      <c r="AB10" s="119">
        <f>SUM(AB9:AB9)</f>
        <v>0</v>
      </c>
      <c r="AC10" s="118">
        <f t="shared" si="0"/>
        <v>0</v>
      </c>
      <c r="AD10" s="119">
        <f>SUM(AD9:AD9)</f>
        <v>0</v>
      </c>
      <c r="AE10" s="119">
        <f>SUM(AE9:AE9)</f>
        <v>0</v>
      </c>
      <c r="AF10" s="119">
        <f>SUM(AF9:AF9)</f>
        <v>0</v>
      </c>
    </row>
    <row r="11" spans="1:32">
      <c r="A11" s="156"/>
      <c r="B11" s="156"/>
      <c r="C11" s="156"/>
      <c r="D11" s="156"/>
      <c r="E11" s="156"/>
      <c r="F11" s="156"/>
      <c r="G11" s="110"/>
      <c r="H11" s="110"/>
      <c r="L11" s="111"/>
      <c r="M11" s="111"/>
      <c r="N11" s="111"/>
      <c r="O11" s="159"/>
      <c r="R11" s="111"/>
      <c r="S11" s="111"/>
      <c r="T11" s="159"/>
    </row>
    <row r="12" spans="1:32">
      <c r="A12" s="156"/>
      <c r="B12" s="156"/>
      <c r="C12" s="156"/>
      <c r="D12" s="156"/>
      <c r="E12" s="156"/>
      <c r="F12" s="156"/>
      <c r="G12" s="110"/>
      <c r="H12" s="110"/>
      <c r="L12" s="111"/>
      <c r="M12" s="111"/>
      <c r="N12" s="111"/>
      <c r="O12" s="159"/>
      <c r="R12" s="111"/>
      <c r="S12" s="111"/>
      <c r="T12" s="159"/>
    </row>
    <row r="13" spans="1:32">
      <c r="A13" s="157"/>
      <c r="B13" s="157"/>
      <c r="C13" s="157"/>
      <c r="D13" s="157"/>
      <c r="E13" s="157"/>
      <c r="F13" s="157"/>
      <c r="G13" s="158"/>
      <c r="H13" s="158"/>
      <c r="L13" s="160"/>
      <c r="M13" s="160"/>
      <c r="N13" s="160"/>
      <c r="O13" s="161"/>
      <c r="R13" s="160"/>
      <c r="S13" s="160"/>
      <c r="T13" s="161"/>
    </row>
    <row r="14" spans="1:32">
      <c r="A14" s="157"/>
      <c r="B14" s="157"/>
      <c r="C14" s="157"/>
      <c r="D14" s="157"/>
      <c r="E14" s="157"/>
      <c r="F14" s="157"/>
      <c r="G14" s="158"/>
      <c r="H14" s="158"/>
      <c r="L14" s="160"/>
      <c r="M14" s="160"/>
      <c r="N14" s="160"/>
      <c r="O14" s="161"/>
      <c r="R14" s="160"/>
      <c r="S14" s="160"/>
      <c r="T14" s="161"/>
    </row>
    <row r="15" spans="1:32">
      <c r="A15" s="157"/>
      <c r="B15" s="157"/>
      <c r="C15" s="157"/>
      <c r="D15" s="157"/>
      <c r="E15" s="157"/>
      <c r="F15" s="157"/>
      <c r="G15" s="158"/>
      <c r="H15" s="158"/>
      <c r="L15" s="160"/>
      <c r="M15" s="160"/>
      <c r="N15" s="160"/>
      <c r="O15" s="161"/>
      <c r="R15" s="160"/>
      <c r="S15" s="160"/>
      <c r="T15" s="161"/>
    </row>
    <row r="16" spans="1:32">
      <c r="A16" s="157"/>
      <c r="B16" s="157"/>
      <c r="C16" s="157"/>
      <c r="D16" s="157"/>
      <c r="E16" s="157"/>
      <c r="F16" s="157"/>
      <c r="G16" s="158"/>
      <c r="H16" s="158"/>
      <c r="L16" s="160"/>
      <c r="M16" s="160"/>
      <c r="N16" s="160"/>
      <c r="O16" s="161"/>
      <c r="R16" s="160"/>
      <c r="S16" s="160"/>
      <c r="T16" s="161"/>
    </row>
    <row r="17" spans="1:6">
      <c r="A17" s="122"/>
      <c r="B17" s="122"/>
      <c r="C17" s="122"/>
      <c r="D17" s="122"/>
      <c r="E17" s="122"/>
      <c r="F17" s="122"/>
    </row>
    <row r="18" spans="1:6">
      <c r="A18" s="122"/>
      <c r="B18" s="122"/>
      <c r="C18" s="122"/>
      <c r="D18" s="122"/>
      <c r="E18" s="122"/>
      <c r="F18" s="122"/>
    </row>
    <row r="19" spans="1:6">
      <c r="A19" s="122"/>
      <c r="B19" s="122"/>
      <c r="C19" s="122"/>
      <c r="D19" s="122"/>
      <c r="E19" s="122"/>
      <c r="F19" s="122"/>
    </row>
    <row r="20" spans="1:6">
      <c r="A20" s="122"/>
      <c r="B20" s="122"/>
      <c r="C20" s="122"/>
      <c r="D20" s="122"/>
      <c r="E20" s="122"/>
      <c r="F20" s="122"/>
    </row>
    <row r="21" spans="1:6">
      <c r="A21" s="122"/>
      <c r="B21" s="122"/>
      <c r="C21" s="122"/>
      <c r="D21" s="122"/>
      <c r="E21" s="122"/>
      <c r="F21" s="122"/>
    </row>
  </sheetData>
  <mergeCells count="23">
    <mergeCell ref="AC7:AC8"/>
    <mergeCell ref="AD6:AF7"/>
    <mergeCell ref="R7:R8"/>
    <mergeCell ref="Y7:Y8"/>
    <mergeCell ref="Z7:Z8"/>
    <mergeCell ref="AA7:AA8"/>
    <mergeCell ref="AB7:AB8"/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B19"/>
  <sheetViews>
    <sheetView topLeftCell="A6" zoomScaleNormal="100" zoomScaleSheetLayoutView="100" workbookViewId="0">
      <selection activeCell="T10" sqref="T10:V10"/>
    </sheetView>
  </sheetViews>
  <sheetFormatPr defaultColWidth="9" defaultRowHeight="12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10" width="5.28515625" customWidth="1"/>
    <col min="11" max="11" width="5.85546875" customWidth="1"/>
    <col min="12" max="12" width="6.140625" customWidth="1"/>
    <col min="13" max="13" width="5.28515625" customWidth="1"/>
    <col min="14" max="14" width="4.85546875" customWidth="1"/>
    <col min="15" max="15" width="6.28515625" customWidth="1"/>
    <col min="16" max="16" width="5.5703125" customWidth="1"/>
    <col min="17" max="17" width="5.28515625" customWidth="1"/>
    <col min="18" max="22" width="5.5703125" customWidth="1"/>
    <col min="23" max="23" width="6.28515625" customWidth="1"/>
    <col min="24" max="24" width="5.5703125" customWidth="1"/>
    <col min="25" max="25" width="6.140625" customWidth="1"/>
    <col min="26" max="26" width="5.7109375" customWidth="1"/>
    <col min="27" max="27" width="7.28515625" customWidth="1"/>
    <col min="28" max="28" width="7" customWidth="1"/>
  </cols>
  <sheetData>
    <row r="1" spans="1:28" ht="12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5"/>
      <c r="G1" s="399"/>
      <c r="H1" s="399"/>
      <c r="I1" s="399"/>
      <c r="J1" s="399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3"/>
    </row>
    <row r="2" spans="1:28" ht="12.75">
      <c r="A2" s="1"/>
      <c r="B2" s="2" t="s">
        <v>52</v>
      </c>
      <c r="C2" s="3">
        <f>Kadar.ode.!C2</f>
        <v>7010117</v>
      </c>
      <c r="D2" s="4"/>
      <c r="E2" s="4"/>
      <c r="F2" s="5"/>
      <c r="G2" s="399"/>
      <c r="H2" s="399"/>
      <c r="I2" s="399"/>
      <c r="J2" s="399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3"/>
    </row>
    <row r="3" spans="1:28" ht="12.75">
      <c r="A3" s="1"/>
      <c r="B3" s="2"/>
      <c r="C3" s="3" t="s">
        <v>1857</v>
      </c>
      <c r="D3" s="4"/>
      <c r="E3" s="4"/>
      <c r="F3" s="5"/>
      <c r="G3" s="399"/>
      <c r="H3" s="399"/>
      <c r="I3" s="399"/>
      <c r="J3" s="399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3"/>
    </row>
    <row r="4" spans="1:28" ht="14.25">
      <c r="A4" s="1"/>
      <c r="B4" s="2" t="s">
        <v>1647</v>
      </c>
      <c r="C4" s="7" t="s">
        <v>38</v>
      </c>
      <c r="D4" s="8"/>
      <c r="E4" s="8"/>
      <c r="F4" s="9"/>
      <c r="G4" s="168"/>
      <c r="H4" s="168"/>
      <c r="I4" s="168"/>
      <c r="J4" s="168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</row>
    <row r="5" spans="1:28" ht="12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3"/>
    </row>
    <row r="6" spans="1:28" ht="12.75" customHeight="1">
      <c r="A6" s="785" t="s">
        <v>185</v>
      </c>
      <c r="B6" s="785" t="s">
        <v>1648</v>
      </c>
      <c r="C6" s="787" t="s">
        <v>1649</v>
      </c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7" t="s">
        <v>1650</v>
      </c>
      <c r="P6" s="788"/>
      <c r="Q6" s="788"/>
      <c r="R6" s="788"/>
      <c r="S6" s="788"/>
      <c r="T6" s="788"/>
      <c r="U6" s="788"/>
      <c r="V6" s="788"/>
      <c r="W6" s="788"/>
      <c r="X6" s="788"/>
      <c r="Y6" s="788"/>
      <c r="Z6" s="788"/>
      <c r="AA6" s="776" t="s">
        <v>1651</v>
      </c>
      <c r="AB6" s="776" t="s">
        <v>1652</v>
      </c>
    </row>
    <row r="7" spans="1:28" ht="24.95" customHeight="1" thickBot="1">
      <c r="A7" s="786"/>
      <c r="B7" s="786"/>
      <c r="C7" s="789" t="s">
        <v>1828</v>
      </c>
      <c r="D7" s="790"/>
      <c r="E7" s="790"/>
      <c r="F7" s="791"/>
      <c r="G7" s="789" t="s">
        <v>1858</v>
      </c>
      <c r="H7" s="790"/>
      <c r="I7" s="790"/>
      <c r="J7" s="791"/>
      <c r="K7" s="789" t="s">
        <v>1866</v>
      </c>
      <c r="L7" s="790"/>
      <c r="M7" s="790"/>
      <c r="N7" s="791"/>
      <c r="O7" s="789" t="s">
        <v>1828</v>
      </c>
      <c r="P7" s="790"/>
      <c r="Q7" s="790"/>
      <c r="R7" s="791"/>
      <c r="S7" s="789" t="s">
        <v>1858</v>
      </c>
      <c r="T7" s="790"/>
      <c r="U7" s="790"/>
      <c r="V7" s="791"/>
      <c r="W7" s="789" t="s">
        <v>1866</v>
      </c>
      <c r="X7" s="790"/>
      <c r="Y7" s="790"/>
      <c r="Z7" s="791"/>
      <c r="AA7" s="777"/>
      <c r="AB7" s="777"/>
    </row>
    <row r="8" spans="1:28" ht="24" thickTop="1" thickBot="1">
      <c r="A8" s="289"/>
      <c r="B8" s="290"/>
      <c r="C8" s="291" t="s">
        <v>127</v>
      </c>
      <c r="D8" s="291" t="s">
        <v>1653</v>
      </c>
      <c r="E8" s="291" t="s">
        <v>1654</v>
      </c>
      <c r="F8" s="291" t="s">
        <v>1655</v>
      </c>
      <c r="G8" s="291" t="s">
        <v>127</v>
      </c>
      <c r="H8" s="291" t="s">
        <v>1653</v>
      </c>
      <c r="I8" s="291" t="s">
        <v>1654</v>
      </c>
      <c r="J8" s="291" t="s">
        <v>1655</v>
      </c>
      <c r="K8" s="291" t="s">
        <v>127</v>
      </c>
      <c r="L8" s="291" t="s">
        <v>1653</v>
      </c>
      <c r="M8" s="291" t="s">
        <v>1654</v>
      </c>
      <c r="N8" s="291" t="s">
        <v>1655</v>
      </c>
      <c r="O8" s="291" t="s">
        <v>127</v>
      </c>
      <c r="P8" s="291" t="s">
        <v>1653</v>
      </c>
      <c r="Q8" s="291" t="s">
        <v>1654</v>
      </c>
      <c r="R8" s="291" t="s">
        <v>1655</v>
      </c>
      <c r="S8" s="291" t="s">
        <v>127</v>
      </c>
      <c r="T8" s="291" t="s">
        <v>1653</v>
      </c>
      <c r="U8" s="291" t="s">
        <v>1654</v>
      </c>
      <c r="V8" s="291" t="s">
        <v>1655</v>
      </c>
      <c r="W8" s="291" t="s">
        <v>127</v>
      </c>
      <c r="X8" s="291" t="s">
        <v>1653</v>
      </c>
      <c r="Y8" s="291" t="s">
        <v>1654</v>
      </c>
      <c r="Z8" s="291" t="s">
        <v>1655</v>
      </c>
      <c r="AA8" s="778"/>
      <c r="AB8" s="778"/>
    </row>
    <row r="9" spans="1:28" ht="13.5" customHeight="1" thickTop="1">
      <c r="A9" s="292" t="s">
        <v>1656</v>
      </c>
      <c r="B9" s="293"/>
      <c r="C9" s="294">
        <f>SUM(D9+E9+F9)</f>
        <v>0</v>
      </c>
      <c r="D9" s="294">
        <f>SUM(D10:D12)</f>
        <v>0</v>
      </c>
      <c r="E9" s="294">
        <f t="shared" ref="E9:F9" si="0">SUM(E10:E12)</f>
        <v>0</v>
      </c>
      <c r="F9" s="294">
        <f t="shared" si="0"/>
        <v>0</v>
      </c>
      <c r="G9" s="294">
        <f>SUM(H9+I9+J9)</f>
        <v>0</v>
      </c>
      <c r="H9" s="294">
        <f>SUM(H10:H12)</f>
        <v>0</v>
      </c>
      <c r="I9" s="294">
        <f t="shared" ref="I9:J9" si="1">SUM(I10:I12)</f>
        <v>0</v>
      </c>
      <c r="J9" s="294">
        <f t="shared" si="1"/>
        <v>0</v>
      </c>
      <c r="K9" s="400" t="e">
        <f>G9/C9*100</f>
        <v>#DIV/0!</v>
      </c>
      <c r="L9" s="400" t="e">
        <f t="shared" ref="L9:L19" si="2">H9/D9*100</f>
        <v>#DIV/0!</v>
      </c>
      <c r="M9" s="400" t="e">
        <f t="shared" ref="M9:M19" si="3">I9/E9*100</f>
        <v>#DIV/0!</v>
      </c>
      <c r="N9" s="400" t="e">
        <f t="shared" ref="N9:N19" si="4">J9/F9*100</f>
        <v>#DIV/0!</v>
      </c>
      <c r="O9" s="294">
        <f>SUM(P9+Q9+R9)</f>
        <v>0</v>
      </c>
      <c r="P9" s="294">
        <f>SUM(P10:P12)</f>
        <v>0</v>
      </c>
      <c r="Q9" s="294">
        <f t="shared" ref="Q9:R9" si="5">SUM(Q10:Q12)</f>
        <v>0</v>
      </c>
      <c r="R9" s="294">
        <f t="shared" si="5"/>
        <v>0</v>
      </c>
      <c r="S9" s="294">
        <f>SUM(T9+U9+V9)</f>
        <v>0</v>
      </c>
      <c r="T9" s="295">
        <f>SUM(T10:T12)</f>
        <v>0</v>
      </c>
      <c r="U9" s="295">
        <f t="shared" ref="U9:V9" si="6">SUM(U10:U12)</f>
        <v>0</v>
      </c>
      <c r="V9" s="296">
        <f t="shared" si="6"/>
        <v>0</v>
      </c>
      <c r="W9" s="400" t="e">
        <f t="shared" ref="W9:W19" si="7">S9/O9*100</f>
        <v>#DIV/0!</v>
      </c>
      <c r="X9" s="405" t="e">
        <f t="shared" ref="X9:X19" si="8">T9/P9*100</f>
        <v>#DIV/0!</v>
      </c>
      <c r="Y9" s="405" t="e">
        <f t="shared" ref="Y9:Y19" si="9">U9/Q9*100</f>
        <v>#DIV/0!</v>
      </c>
      <c r="Z9" s="454" t="e">
        <f t="shared" ref="Z9:Z19" si="10">V9/R9*100</f>
        <v>#DIV/0!</v>
      </c>
      <c r="AA9" s="297"/>
      <c r="AB9" s="298"/>
    </row>
    <row r="10" spans="1:28" ht="12.75">
      <c r="A10" s="299" t="s">
        <v>1657</v>
      </c>
      <c r="B10" s="299" t="s">
        <v>1658</v>
      </c>
      <c r="C10" s="300">
        <f t="shared" ref="C10:C16" si="11">SUM(D10+E10+F10)</f>
        <v>0</v>
      </c>
      <c r="D10" s="301"/>
      <c r="E10" s="301"/>
      <c r="F10" s="301"/>
      <c r="G10" s="300">
        <f t="shared" ref="G10:G18" si="12">SUM(H10+I10+J10)</f>
        <v>0</v>
      </c>
      <c r="H10" s="301"/>
      <c r="I10" s="301"/>
      <c r="J10" s="301"/>
      <c r="K10" s="401" t="e">
        <f t="shared" ref="K10:K19" si="13">G10/C10*100</f>
        <v>#DIV/0!</v>
      </c>
      <c r="L10" s="402" t="e">
        <f t="shared" si="2"/>
        <v>#DIV/0!</v>
      </c>
      <c r="M10" s="402" t="e">
        <f t="shared" si="3"/>
        <v>#DIV/0!</v>
      </c>
      <c r="N10" s="402" t="e">
        <f t="shared" si="4"/>
        <v>#DIV/0!</v>
      </c>
      <c r="O10" s="300">
        <f t="shared" ref="O10:O18" si="14">SUM(P10+Q10+R10)</f>
        <v>0</v>
      </c>
      <c r="P10" s="301"/>
      <c r="Q10" s="301"/>
      <c r="R10" s="301"/>
      <c r="S10" s="300">
        <f>SUM(T10+U10+V10)</f>
        <v>0</v>
      </c>
      <c r="T10" s="301"/>
      <c r="U10" s="301"/>
      <c r="V10" s="302"/>
      <c r="W10" s="401" t="e">
        <f t="shared" si="7"/>
        <v>#DIV/0!</v>
      </c>
      <c r="X10" s="402" t="e">
        <f t="shared" si="8"/>
        <v>#DIV/0!</v>
      </c>
      <c r="Y10" s="402" t="e">
        <f t="shared" si="9"/>
        <v>#DIV/0!</v>
      </c>
      <c r="Z10" s="455" t="e">
        <f t="shared" si="10"/>
        <v>#DIV/0!</v>
      </c>
      <c r="AA10" s="302"/>
      <c r="AB10" s="303"/>
    </row>
    <row r="11" spans="1:28" ht="12.75">
      <c r="A11" s="299" t="s">
        <v>1657</v>
      </c>
      <c r="B11" s="299" t="s">
        <v>1659</v>
      </c>
      <c r="C11" s="304">
        <f t="shared" si="11"/>
        <v>0</v>
      </c>
      <c r="D11" s="305"/>
      <c r="E11" s="305"/>
      <c r="F11" s="305"/>
      <c r="G11" s="304">
        <f t="shared" si="12"/>
        <v>0</v>
      </c>
      <c r="H11" s="305"/>
      <c r="I11" s="305"/>
      <c r="J11" s="305"/>
      <c r="K11" s="403" t="e">
        <f t="shared" si="13"/>
        <v>#DIV/0!</v>
      </c>
      <c r="L11" s="404" t="e">
        <f t="shared" si="2"/>
        <v>#DIV/0!</v>
      </c>
      <c r="M11" s="404" t="e">
        <f t="shared" si="3"/>
        <v>#DIV/0!</v>
      </c>
      <c r="N11" s="404" t="e">
        <f t="shared" si="4"/>
        <v>#DIV/0!</v>
      </c>
      <c r="O11" s="304">
        <f t="shared" si="14"/>
        <v>0</v>
      </c>
      <c r="P11" s="305"/>
      <c r="Q11" s="305"/>
      <c r="R11" s="305"/>
      <c r="S11" s="304">
        <f t="shared" ref="S11:S18" si="15">SUM(T11+U11+V11)</f>
        <v>0</v>
      </c>
      <c r="T11" s="305"/>
      <c r="U11" s="305"/>
      <c r="V11" s="302"/>
      <c r="W11" s="403" t="e">
        <f t="shared" si="7"/>
        <v>#DIV/0!</v>
      </c>
      <c r="X11" s="404" t="e">
        <f t="shared" si="8"/>
        <v>#DIV/0!</v>
      </c>
      <c r="Y11" s="404" t="e">
        <f t="shared" si="9"/>
        <v>#DIV/0!</v>
      </c>
      <c r="Z11" s="455" t="e">
        <f t="shared" si="10"/>
        <v>#DIV/0!</v>
      </c>
      <c r="AA11" s="296"/>
      <c r="AB11" s="303"/>
    </row>
    <row r="12" spans="1:28" ht="12.75">
      <c r="A12" s="299" t="s">
        <v>1660</v>
      </c>
      <c r="B12" s="299" t="s">
        <v>1661</v>
      </c>
      <c r="C12" s="300">
        <f t="shared" si="11"/>
        <v>0</v>
      </c>
      <c r="D12" s="301"/>
      <c r="E12" s="301"/>
      <c r="F12" s="301"/>
      <c r="G12" s="300">
        <f t="shared" si="12"/>
        <v>0</v>
      </c>
      <c r="H12" s="301"/>
      <c r="I12" s="301"/>
      <c r="J12" s="301"/>
      <c r="K12" s="401" t="e">
        <f t="shared" si="13"/>
        <v>#DIV/0!</v>
      </c>
      <c r="L12" s="402" t="e">
        <f t="shared" si="2"/>
        <v>#DIV/0!</v>
      </c>
      <c r="M12" s="402" t="e">
        <f t="shared" si="3"/>
        <v>#DIV/0!</v>
      </c>
      <c r="N12" s="402" t="e">
        <f t="shared" si="4"/>
        <v>#DIV/0!</v>
      </c>
      <c r="O12" s="300">
        <f t="shared" si="14"/>
        <v>0</v>
      </c>
      <c r="P12" s="301"/>
      <c r="Q12" s="301"/>
      <c r="R12" s="301"/>
      <c r="S12" s="300">
        <f t="shared" si="15"/>
        <v>0</v>
      </c>
      <c r="T12" s="301"/>
      <c r="U12" s="301"/>
      <c r="V12" s="302"/>
      <c r="W12" s="401" t="e">
        <f t="shared" si="7"/>
        <v>#DIV/0!</v>
      </c>
      <c r="X12" s="402" t="e">
        <f t="shared" si="8"/>
        <v>#DIV/0!</v>
      </c>
      <c r="Y12" s="402" t="e">
        <f t="shared" si="9"/>
        <v>#DIV/0!</v>
      </c>
      <c r="Z12" s="455" t="e">
        <f t="shared" si="10"/>
        <v>#DIV/0!</v>
      </c>
      <c r="AA12" s="302"/>
      <c r="AB12" s="303"/>
    </row>
    <row r="13" spans="1:28" ht="12.75" customHeight="1">
      <c r="A13" s="779" t="s">
        <v>1662</v>
      </c>
      <c r="B13" s="780"/>
      <c r="C13" s="294">
        <f>SUM(D13+E13+F13)</f>
        <v>0</v>
      </c>
      <c r="D13" s="294">
        <f>SUM(D14:D16)</f>
        <v>0</v>
      </c>
      <c r="E13" s="294">
        <f t="shared" ref="E13:F13" si="16">SUM(E14:E16)</f>
        <v>0</v>
      </c>
      <c r="F13" s="294">
        <f t="shared" si="16"/>
        <v>0</v>
      </c>
      <c r="G13" s="294">
        <f t="shared" si="12"/>
        <v>0</v>
      </c>
      <c r="H13" s="294">
        <f>SUM(H14:H16)</f>
        <v>0</v>
      </c>
      <c r="I13" s="294">
        <f t="shared" ref="I13:J13" si="17">SUM(I14:I16)</f>
        <v>0</v>
      </c>
      <c r="J13" s="294">
        <f t="shared" si="17"/>
        <v>0</v>
      </c>
      <c r="K13" s="400" t="e">
        <f t="shared" si="13"/>
        <v>#DIV/0!</v>
      </c>
      <c r="L13" s="400" t="e">
        <f t="shared" si="2"/>
        <v>#DIV/0!</v>
      </c>
      <c r="M13" s="400" t="e">
        <f t="shared" si="3"/>
        <v>#DIV/0!</v>
      </c>
      <c r="N13" s="400" t="e">
        <f t="shared" si="4"/>
        <v>#DIV/0!</v>
      </c>
      <c r="O13" s="294">
        <f t="shared" si="14"/>
        <v>0</v>
      </c>
      <c r="P13" s="294">
        <f>SUM(P14:P16)</f>
        <v>0</v>
      </c>
      <c r="Q13" s="294">
        <f t="shared" ref="Q13:R13" si="18">SUM(Q14:Q16)</f>
        <v>0</v>
      </c>
      <c r="R13" s="294">
        <f t="shared" si="18"/>
        <v>0</v>
      </c>
      <c r="S13" s="294">
        <f t="shared" si="15"/>
        <v>0</v>
      </c>
      <c r="T13" s="294">
        <f>SUM(T14:T16)</f>
        <v>0</v>
      </c>
      <c r="U13" s="294">
        <f t="shared" ref="U13:V13" si="19">SUM(U14:U16)</f>
        <v>0</v>
      </c>
      <c r="V13" s="306">
        <f t="shared" si="19"/>
        <v>0</v>
      </c>
      <c r="W13" s="400" t="e">
        <f t="shared" si="7"/>
        <v>#DIV/0!</v>
      </c>
      <c r="X13" s="400" t="e">
        <f t="shared" si="8"/>
        <v>#DIV/0!</v>
      </c>
      <c r="Y13" s="400" t="e">
        <f t="shared" si="9"/>
        <v>#DIV/0!</v>
      </c>
      <c r="Z13" s="456" t="e">
        <f t="shared" si="10"/>
        <v>#DIV/0!</v>
      </c>
      <c r="AA13" s="297"/>
      <c r="AB13" s="298"/>
    </row>
    <row r="14" spans="1:28" ht="22.5">
      <c r="A14" s="299" t="s">
        <v>1663</v>
      </c>
      <c r="B14" s="299" t="s">
        <v>1845</v>
      </c>
      <c r="C14" s="300">
        <f t="shared" si="11"/>
        <v>0</v>
      </c>
      <c r="D14" s="301"/>
      <c r="E14" s="301"/>
      <c r="F14" s="301"/>
      <c r="G14" s="300">
        <f t="shared" si="12"/>
        <v>0</v>
      </c>
      <c r="H14" s="301"/>
      <c r="I14" s="301"/>
      <c r="J14" s="301"/>
      <c r="K14" s="401" t="e">
        <f t="shared" si="13"/>
        <v>#DIV/0!</v>
      </c>
      <c r="L14" s="402" t="e">
        <f t="shared" si="2"/>
        <v>#DIV/0!</v>
      </c>
      <c r="M14" s="402" t="e">
        <f t="shared" si="3"/>
        <v>#DIV/0!</v>
      </c>
      <c r="N14" s="402" t="e">
        <f t="shared" si="4"/>
        <v>#DIV/0!</v>
      </c>
      <c r="O14" s="300">
        <f t="shared" si="14"/>
        <v>0</v>
      </c>
      <c r="P14" s="301"/>
      <c r="Q14" s="301"/>
      <c r="R14" s="301"/>
      <c r="S14" s="300">
        <f t="shared" si="15"/>
        <v>0</v>
      </c>
      <c r="T14" s="301"/>
      <c r="U14" s="301"/>
      <c r="V14" s="302"/>
      <c r="W14" s="401" t="e">
        <f t="shared" si="7"/>
        <v>#DIV/0!</v>
      </c>
      <c r="X14" s="402" t="e">
        <f t="shared" si="8"/>
        <v>#DIV/0!</v>
      </c>
      <c r="Y14" s="402" t="e">
        <f t="shared" si="9"/>
        <v>#DIV/0!</v>
      </c>
      <c r="Z14" s="455" t="e">
        <f t="shared" si="10"/>
        <v>#DIV/0!</v>
      </c>
      <c r="AA14" s="302"/>
      <c r="AB14" s="303"/>
    </row>
    <row r="15" spans="1:28" ht="22.5">
      <c r="A15" s="299" t="s">
        <v>1663</v>
      </c>
      <c r="B15" s="299" t="s">
        <v>1846</v>
      </c>
      <c r="C15" s="300">
        <f t="shared" si="11"/>
        <v>0</v>
      </c>
      <c r="D15" s="301"/>
      <c r="E15" s="301"/>
      <c r="F15" s="301"/>
      <c r="G15" s="300">
        <f t="shared" si="12"/>
        <v>0</v>
      </c>
      <c r="H15" s="301"/>
      <c r="I15" s="301"/>
      <c r="J15" s="301"/>
      <c r="K15" s="401" t="e">
        <f t="shared" si="13"/>
        <v>#DIV/0!</v>
      </c>
      <c r="L15" s="402" t="e">
        <f t="shared" si="2"/>
        <v>#DIV/0!</v>
      </c>
      <c r="M15" s="402" t="e">
        <f t="shared" si="3"/>
        <v>#DIV/0!</v>
      </c>
      <c r="N15" s="402" t="e">
        <f t="shared" si="4"/>
        <v>#DIV/0!</v>
      </c>
      <c r="O15" s="300">
        <f t="shared" si="14"/>
        <v>0</v>
      </c>
      <c r="P15" s="301"/>
      <c r="Q15" s="301"/>
      <c r="R15" s="301"/>
      <c r="S15" s="300">
        <f t="shared" si="15"/>
        <v>0</v>
      </c>
      <c r="T15" s="301"/>
      <c r="U15" s="301"/>
      <c r="V15" s="302"/>
      <c r="W15" s="401" t="e">
        <f t="shared" si="7"/>
        <v>#DIV/0!</v>
      </c>
      <c r="X15" s="402" t="e">
        <f t="shared" si="8"/>
        <v>#DIV/0!</v>
      </c>
      <c r="Y15" s="402" t="e">
        <f t="shared" si="9"/>
        <v>#DIV/0!</v>
      </c>
      <c r="Z15" s="455" t="e">
        <f t="shared" si="10"/>
        <v>#DIV/0!</v>
      </c>
      <c r="AA15" s="302"/>
      <c r="AB15" s="303"/>
    </row>
    <row r="16" spans="1:28" ht="33.75">
      <c r="A16" s="299" t="s">
        <v>1664</v>
      </c>
      <c r="B16" s="299" t="s">
        <v>1847</v>
      </c>
      <c r="C16" s="294">
        <f t="shared" si="11"/>
        <v>0</v>
      </c>
      <c r="D16" s="295"/>
      <c r="E16" s="295"/>
      <c r="F16" s="295"/>
      <c r="G16" s="294">
        <f t="shared" si="12"/>
        <v>0</v>
      </c>
      <c r="H16" s="295"/>
      <c r="I16" s="295"/>
      <c r="J16" s="295"/>
      <c r="K16" s="400" t="e">
        <f t="shared" si="13"/>
        <v>#DIV/0!</v>
      </c>
      <c r="L16" s="405" t="e">
        <f t="shared" si="2"/>
        <v>#DIV/0!</v>
      </c>
      <c r="M16" s="405" t="e">
        <f t="shared" si="3"/>
        <v>#DIV/0!</v>
      </c>
      <c r="N16" s="405" t="e">
        <f t="shared" si="4"/>
        <v>#DIV/0!</v>
      </c>
      <c r="O16" s="294">
        <f t="shared" si="14"/>
        <v>0</v>
      </c>
      <c r="P16" s="295"/>
      <c r="Q16" s="295"/>
      <c r="R16" s="295"/>
      <c r="S16" s="294">
        <f t="shared" si="15"/>
        <v>0</v>
      </c>
      <c r="T16" s="295"/>
      <c r="U16" s="295"/>
      <c r="V16" s="302"/>
      <c r="W16" s="400" t="e">
        <f t="shared" si="7"/>
        <v>#DIV/0!</v>
      </c>
      <c r="X16" s="405" t="e">
        <f t="shared" si="8"/>
        <v>#DIV/0!</v>
      </c>
      <c r="Y16" s="405" t="e">
        <f t="shared" si="9"/>
        <v>#DIV/0!</v>
      </c>
      <c r="Z16" s="455" t="e">
        <f t="shared" si="10"/>
        <v>#DIV/0!</v>
      </c>
      <c r="AA16" s="297"/>
      <c r="AB16" s="298"/>
    </row>
    <row r="17" spans="1:28" ht="12.75" customHeight="1">
      <c r="A17" s="781" t="s">
        <v>1848</v>
      </c>
      <c r="B17" s="782"/>
      <c r="C17" s="307">
        <f>SUM(D17+E17+F17)</f>
        <v>0</v>
      </c>
      <c r="D17" s="307">
        <f>SUM(D18)</f>
        <v>0</v>
      </c>
      <c r="E17" s="307">
        <f t="shared" ref="E17:F17" si="20">SUM(E18)</f>
        <v>0</v>
      </c>
      <c r="F17" s="307">
        <f t="shared" si="20"/>
        <v>0</v>
      </c>
      <c r="G17" s="307">
        <f t="shared" si="12"/>
        <v>0</v>
      </c>
      <c r="H17" s="307">
        <f>SUM(H18)</f>
        <v>0</v>
      </c>
      <c r="I17" s="307">
        <f t="shared" ref="I17:J17" si="21">SUM(I18)</f>
        <v>0</v>
      </c>
      <c r="J17" s="307">
        <f t="shared" si="21"/>
        <v>0</v>
      </c>
      <c r="K17" s="406" t="e">
        <f t="shared" si="13"/>
        <v>#DIV/0!</v>
      </c>
      <c r="L17" s="406" t="e">
        <f t="shared" si="2"/>
        <v>#DIV/0!</v>
      </c>
      <c r="M17" s="406" t="e">
        <f t="shared" si="3"/>
        <v>#DIV/0!</v>
      </c>
      <c r="N17" s="406" t="e">
        <f t="shared" si="4"/>
        <v>#DIV/0!</v>
      </c>
      <c r="O17" s="307">
        <f t="shared" si="14"/>
        <v>0</v>
      </c>
      <c r="P17" s="307">
        <f>SUM(P18)</f>
        <v>0</v>
      </c>
      <c r="Q17" s="307">
        <f t="shared" ref="Q17:R17" si="22">SUM(Q18)</f>
        <v>0</v>
      </c>
      <c r="R17" s="307">
        <f t="shared" si="22"/>
        <v>0</v>
      </c>
      <c r="S17" s="307">
        <f t="shared" si="15"/>
        <v>0</v>
      </c>
      <c r="T17" s="307">
        <f>SUM(T18)</f>
        <v>0</v>
      </c>
      <c r="U17" s="307">
        <f t="shared" ref="U17:V17" si="23">SUM(U18)</f>
        <v>0</v>
      </c>
      <c r="V17" s="308">
        <f t="shared" si="23"/>
        <v>0</v>
      </c>
      <c r="W17" s="406" t="e">
        <f t="shared" si="7"/>
        <v>#DIV/0!</v>
      </c>
      <c r="X17" s="406" t="e">
        <f t="shared" si="8"/>
        <v>#DIV/0!</v>
      </c>
      <c r="Y17" s="406" t="e">
        <f t="shared" si="9"/>
        <v>#DIV/0!</v>
      </c>
      <c r="Z17" s="457" t="e">
        <f t="shared" si="10"/>
        <v>#DIV/0!</v>
      </c>
      <c r="AA17" s="308"/>
      <c r="AB17" s="309"/>
    </row>
    <row r="18" spans="1:28" ht="12.75">
      <c r="A18" s="310" t="s">
        <v>1665</v>
      </c>
      <c r="B18" s="311" t="s">
        <v>1849</v>
      </c>
      <c r="C18" s="312">
        <f>SUM(D18+E18+F18)</f>
        <v>0</v>
      </c>
      <c r="D18" s="312"/>
      <c r="E18" s="312"/>
      <c r="F18" s="312"/>
      <c r="G18" s="312">
        <f t="shared" si="12"/>
        <v>0</v>
      </c>
      <c r="H18" s="312"/>
      <c r="I18" s="312"/>
      <c r="J18" s="312"/>
      <c r="K18" s="407" t="e">
        <f t="shared" si="13"/>
        <v>#DIV/0!</v>
      </c>
      <c r="L18" s="407" t="e">
        <f t="shared" si="2"/>
        <v>#DIV/0!</v>
      </c>
      <c r="M18" s="407" t="e">
        <f t="shared" si="3"/>
        <v>#DIV/0!</v>
      </c>
      <c r="N18" s="407" t="e">
        <f t="shared" si="4"/>
        <v>#DIV/0!</v>
      </c>
      <c r="O18" s="312">
        <f t="shared" si="14"/>
        <v>0</v>
      </c>
      <c r="P18" s="312"/>
      <c r="Q18" s="312"/>
      <c r="R18" s="312"/>
      <c r="S18" s="312">
        <f t="shared" si="15"/>
        <v>0</v>
      </c>
      <c r="T18" s="312"/>
      <c r="U18" s="312"/>
      <c r="V18" s="313"/>
      <c r="W18" s="407" t="e">
        <f t="shared" si="7"/>
        <v>#DIV/0!</v>
      </c>
      <c r="X18" s="407" t="e">
        <f t="shared" si="8"/>
        <v>#DIV/0!</v>
      </c>
      <c r="Y18" s="407" t="e">
        <f t="shared" si="9"/>
        <v>#DIV/0!</v>
      </c>
      <c r="Z18" s="408" t="e">
        <f t="shared" si="10"/>
        <v>#DIV/0!</v>
      </c>
      <c r="AA18" s="313"/>
      <c r="AB18" s="314"/>
    </row>
    <row r="19" spans="1:28" ht="12.75">
      <c r="A19" s="783" t="s">
        <v>127</v>
      </c>
      <c r="B19" s="784"/>
      <c r="C19" s="313">
        <f>SUM(C9+C13+C17)</f>
        <v>0</v>
      </c>
      <c r="D19" s="313">
        <f t="shared" ref="D19:AB19" si="24">SUM(D9+D13+D17)</f>
        <v>0</v>
      </c>
      <c r="E19" s="313">
        <f t="shared" si="24"/>
        <v>0</v>
      </c>
      <c r="F19" s="313">
        <f t="shared" si="24"/>
        <v>0</v>
      </c>
      <c r="G19" s="313">
        <f t="shared" ref="G19:J19" si="25">SUM(G9+G13+G17)</f>
        <v>0</v>
      </c>
      <c r="H19" s="313">
        <f t="shared" si="25"/>
        <v>0</v>
      </c>
      <c r="I19" s="313">
        <f t="shared" si="25"/>
        <v>0</v>
      </c>
      <c r="J19" s="313">
        <f t="shared" si="25"/>
        <v>0</v>
      </c>
      <c r="K19" s="408" t="e">
        <f t="shared" si="13"/>
        <v>#DIV/0!</v>
      </c>
      <c r="L19" s="408" t="e">
        <f t="shared" si="2"/>
        <v>#DIV/0!</v>
      </c>
      <c r="M19" s="408" t="e">
        <f t="shared" si="3"/>
        <v>#DIV/0!</v>
      </c>
      <c r="N19" s="408" t="e">
        <f t="shared" si="4"/>
        <v>#DIV/0!</v>
      </c>
      <c r="O19" s="313">
        <f t="shared" si="24"/>
        <v>0</v>
      </c>
      <c r="P19" s="313">
        <f t="shared" si="24"/>
        <v>0</v>
      </c>
      <c r="Q19" s="313">
        <f t="shared" si="24"/>
        <v>0</v>
      </c>
      <c r="R19" s="313">
        <f t="shared" si="24"/>
        <v>0</v>
      </c>
      <c r="S19" s="313">
        <f t="shared" ref="S19:V19" si="26">SUM(S9+S13+S17)</f>
        <v>0</v>
      </c>
      <c r="T19" s="313">
        <f t="shared" si="26"/>
        <v>0</v>
      </c>
      <c r="U19" s="313">
        <f t="shared" si="26"/>
        <v>0</v>
      </c>
      <c r="V19" s="313">
        <f t="shared" si="26"/>
        <v>0</v>
      </c>
      <c r="W19" s="408" t="e">
        <f t="shared" si="7"/>
        <v>#DIV/0!</v>
      </c>
      <c r="X19" s="408" t="e">
        <f t="shared" si="8"/>
        <v>#DIV/0!</v>
      </c>
      <c r="Y19" s="408" t="e">
        <f t="shared" si="9"/>
        <v>#DIV/0!</v>
      </c>
      <c r="Z19" s="408" t="e">
        <f t="shared" si="10"/>
        <v>#DIV/0!</v>
      </c>
      <c r="AA19" s="315">
        <f t="shared" si="24"/>
        <v>0</v>
      </c>
      <c r="AB19" s="316">
        <f t="shared" si="24"/>
        <v>0</v>
      </c>
    </row>
  </sheetData>
  <mergeCells count="15">
    <mergeCell ref="AB6:AB8"/>
    <mergeCell ref="A13:B13"/>
    <mergeCell ref="A17:B17"/>
    <mergeCell ref="A19:B19"/>
    <mergeCell ref="A6:A7"/>
    <mergeCell ref="B6:B7"/>
    <mergeCell ref="AA6:AA8"/>
    <mergeCell ref="C6:N6"/>
    <mergeCell ref="O6:Z6"/>
    <mergeCell ref="C7:F7"/>
    <mergeCell ref="K7:N7"/>
    <mergeCell ref="O7:R7"/>
    <mergeCell ref="W7:Z7"/>
    <mergeCell ref="G7:J7"/>
    <mergeCell ref="S7:V7"/>
  </mergeCells>
  <pageMargins left="0" right="0" top="0.35433070866141703" bottom="0.35433070866141703" header="0.31496062992126" footer="0.31496062992126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R74"/>
  <sheetViews>
    <sheetView view="pageBreakPreview" topLeftCell="A25" zoomScaleNormal="100" workbookViewId="0">
      <selection activeCell="M48" sqref="M48"/>
    </sheetView>
  </sheetViews>
  <sheetFormatPr defaultColWidth="9.140625" defaultRowHeight="12.75"/>
  <cols>
    <col min="1" max="1" width="9" style="17" customWidth="1"/>
    <col min="2" max="2" width="43.140625" style="17" customWidth="1"/>
    <col min="3" max="3" width="14.140625" style="17" customWidth="1"/>
    <col min="4" max="4" width="11.28515625" style="17" customWidth="1"/>
    <col min="5" max="5" width="8.140625" style="17" customWidth="1"/>
    <col min="6" max="17" width="8" style="17" customWidth="1"/>
    <col min="18" max="16384" width="9.140625" style="17"/>
  </cols>
  <sheetData>
    <row r="1" spans="1:18" s="27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5"/>
      <c r="P1" s="18"/>
      <c r="Q1" s="18"/>
      <c r="R1" s="30"/>
    </row>
    <row r="2" spans="1:18" s="27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5"/>
      <c r="P2" s="18"/>
      <c r="Q2" s="18"/>
      <c r="R2" s="30"/>
    </row>
    <row r="3" spans="1:18" s="27" customFormat="1" ht="15.75">
      <c r="A3" s="1"/>
      <c r="B3" s="2"/>
      <c r="C3" s="3" t="s">
        <v>1857</v>
      </c>
      <c r="D3" s="4"/>
      <c r="E3" s="4"/>
      <c r="F3" s="4"/>
      <c r="G3" s="4"/>
      <c r="H3" s="5"/>
      <c r="P3" s="18"/>
      <c r="Q3" s="18"/>
      <c r="R3" s="30"/>
    </row>
    <row r="4" spans="1:18" s="27" customFormat="1" ht="15.75">
      <c r="A4" s="1"/>
      <c r="B4" s="2" t="s">
        <v>1666</v>
      </c>
      <c r="C4" s="7" t="s">
        <v>40</v>
      </c>
      <c r="D4" s="8"/>
      <c r="E4" s="8"/>
      <c r="F4" s="8"/>
      <c r="G4" s="8"/>
      <c r="H4" s="9"/>
      <c r="P4" s="18"/>
      <c r="Q4" s="18"/>
    </row>
    <row r="5" spans="1:18" s="27" customFormat="1" ht="15.75">
      <c r="P5" s="18"/>
      <c r="Q5" s="18"/>
    </row>
    <row r="6" spans="1:18" s="27" customFormat="1" ht="12.75" customHeight="1">
      <c r="A6" s="799" t="s">
        <v>185</v>
      </c>
      <c r="B6" s="799" t="s">
        <v>186</v>
      </c>
      <c r="C6" s="799" t="s">
        <v>1667</v>
      </c>
      <c r="D6" s="800" t="s">
        <v>1668</v>
      </c>
      <c r="E6" s="801" t="s">
        <v>127</v>
      </c>
      <c r="F6" s="801"/>
      <c r="G6" s="801"/>
      <c r="H6" s="801"/>
      <c r="I6" s="410"/>
      <c r="J6" s="410"/>
    </row>
    <row r="7" spans="1:18" s="28" customFormat="1" ht="24.95" customHeight="1">
      <c r="A7" s="799"/>
      <c r="B7" s="799"/>
      <c r="C7" s="799"/>
      <c r="D7" s="800"/>
      <c r="E7" s="799" t="s">
        <v>1828</v>
      </c>
      <c r="F7" s="799"/>
      <c r="G7" s="792" t="s">
        <v>1858</v>
      </c>
      <c r="H7" s="793"/>
      <c r="I7" s="792" t="s">
        <v>1866</v>
      </c>
      <c r="J7" s="793"/>
    </row>
    <row r="8" spans="1:18" s="28" customFormat="1" ht="22.5">
      <c r="A8" s="799"/>
      <c r="B8" s="799"/>
      <c r="C8" s="799"/>
      <c r="D8" s="800"/>
      <c r="E8" s="385" t="s">
        <v>1669</v>
      </c>
      <c r="F8" s="385" t="s">
        <v>1670</v>
      </c>
      <c r="G8" s="409" t="s">
        <v>1669</v>
      </c>
      <c r="H8" s="409" t="s">
        <v>1670</v>
      </c>
      <c r="I8" s="409" t="s">
        <v>1669</v>
      </c>
      <c r="J8" s="409" t="s">
        <v>1670</v>
      </c>
    </row>
    <row r="9" spans="1:18" s="28" customFormat="1" ht="51" customHeight="1">
      <c r="A9" s="415"/>
      <c r="B9" s="796" t="s">
        <v>1671</v>
      </c>
      <c r="C9" s="797"/>
      <c r="D9" s="797"/>
      <c r="E9" s="797"/>
      <c r="F9" s="797"/>
      <c r="G9" s="797"/>
      <c r="H9" s="798"/>
      <c r="I9" s="410"/>
      <c r="J9" s="410"/>
    </row>
    <row r="10" spans="1:18" s="28" customFormat="1">
      <c r="A10" s="416" t="s">
        <v>1672</v>
      </c>
      <c r="B10" s="417" t="s">
        <v>1673</v>
      </c>
      <c r="C10" s="416" t="s">
        <v>1674</v>
      </c>
      <c r="D10" s="418">
        <v>5889.37</v>
      </c>
      <c r="E10" s="411"/>
      <c r="F10" s="412">
        <f t="shared" ref="F10:F45" si="0">D10*E10</f>
        <v>0</v>
      </c>
      <c r="G10" s="411"/>
      <c r="H10" s="412">
        <f t="shared" ref="H10:H45" si="1">D10*G10</f>
        <v>0</v>
      </c>
      <c r="I10" s="411"/>
      <c r="J10" s="412">
        <f t="shared" ref="J10:J17" si="2">F10*I10</f>
        <v>0</v>
      </c>
    </row>
    <row r="11" spans="1:18" s="28" customFormat="1">
      <c r="A11" s="416" t="s">
        <v>1675</v>
      </c>
      <c r="B11" s="417" t="s">
        <v>1676</v>
      </c>
      <c r="C11" s="416" t="s">
        <v>1674</v>
      </c>
      <c r="D11" s="418">
        <v>5889.37</v>
      </c>
      <c r="E11" s="411"/>
      <c r="F11" s="412">
        <f t="shared" si="0"/>
        <v>0</v>
      </c>
      <c r="G11" s="411"/>
      <c r="H11" s="412">
        <f t="shared" si="1"/>
        <v>0</v>
      </c>
      <c r="I11" s="411"/>
      <c r="J11" s="412">
        <f t="shared" si="2"/>
        <v>0</v>
      </c>
    </row>
    <row r="12" spans="1:18" s="28" customFormat="1">
      <c r="A12" s="416" t="s">
        <v>1677</v>
      </c>
      <c r="B12" s="417" t="s">
        <v>1678</v>
      </c>
      <c r="C12" s="416" t="s">
        <v>1674</v>
      </c>
      <c r="D12" s="418">
        <v>7067.24</v>
      </c>
      <c r="E12" s="411"/>
      <c r="F12" s="412">
        <f t="shared" si="0"/>
        <v>0</v>
      </c>
      <c r="G12" s="411"/>
      <c r="H12" s="412">
        <f t="shared" si="1"/>
        <v>0</v>
      </c>
      <c r="I12" s="411"/>
      <c r="J12" s="412">
        <f t="shared" si="2"/>
        <v>0</v>
      </c>
    </row>
    <row r="13" spans="1:18" s="28" customFormat="1">
      <c r="A13" s="416" t="s">
        <v>1679</v>
      </c>
      <c r="B13" s="417" t="s">
        <v>1680</v>
      </c>
      <c r="C13" s="416" t="s">
        <v>1674</v>
      </c>
      <c r="D13" s="418">
        <v>3121.37</v>
      </c>
      <c r="E13" s="411"/>
      <c r="F13" s="412">
        <f t="shared" si="0"/>
        <v>0</v>
      </c>
      <c r="G13" s="411"/>
      <c r="H13" s="412">
        <f t="shared" si="1"/>
        <v>0</v>
      </c>
      <c r="I13" s="411"/>
      <c r="J13" s="412">
        <f t="shared" si="2"/>
        <v>0</v>
      </c>
    </row>
    <row r="14" spans="1:18" s="28" customFormat="1">
      <c r="A14" s="416" t="s">
        <v>1681</v>
      </c>
      <c r="B14" s="417" t="s">
        <v>1682</v>
      </c>
      <c r="C14" s="416" t="s">
        <v>1674</v>
      </c>
      <c r="D14" s="418">
        <v>3710.3</v>
      </c>
      <c r="E14" s="411"/>
      <c r="F14" s="412">
        <f t="shared" si="0"/>
        <v>0</v>
      </c>
      <c r="G14" s="411"/>
      <c r="H14" s="412">
        <f t="shared" si="1"/>
        <v>0</v>
      </c>
      <c r="I14" s="411"/>
      <c r="J14" s="412">
        <f t="shared" si="2"/>
        <v>0</v>
      </c>
    </row>
    <row r="15" spans="1:18" s="28" customFormat="1">
      <c r="A15" s="416" t="s">
        <v>1683</v>
      </c>
      <c r="B15" s="417" t="s">
        <v>1684</v>
      </c>
      <c r="C15" s="416" t="s">
        <v>1674</v>
      </c>
      <c r="D15" s="418">
        <v>2179.0700000000002</v>
      </c>
      <c r="E15" s="411"/>
      <c r="F15" s="412">
        <f t="shared" si="0"/>
        <v>0</v>
      </c>
      <c r="G15" s="411"/>
      <c r="H15" s="412">
        <f t="shared" si="1"/>
        <v>0</v>
      </c>
      <c r="I15" s="411"/>
      <c r="J15" s="412">
        <f t="shared" si="2"/>
        <v>0</v>
      </c>
    </row>
    <row r="16" spans="1:18" s="28" customFormat="1">
      <c r="A16" s="416" t="s">
        <v>1685</v>
      </c>
      <c r="B16" s="417" t="s">
        <v>1686</v>
      </c>
      <c r="C16" s="416" t="s">
        <v>1674</v>
      </c>
      <c r="D16" s="418">
        <v>1177.8699999999999</v>
      </c>
      <c r="E16" s="411"/>
      <c r="F16" s="412">
        <f t="shared" si="0"/>
        <v>0</v>
      </c>
      <c r="G16" s="411"/>
      <c r="H16" s="412">
        <f t="shared" si="1"/>
        <v>0</v>
      </c>
      <c r="I16" s="411"/>
      <c r="J16" s="412">
        <f t="shared" si="2"/>
        <v>0</v>
      </c>
    </row>
    <row r="17" spans="1:10" s="28" customFormat="1">
      <c r="A17" s="416" t="s">
        <v>1687</v>
      </c>
      <c r="B17" s="417" t="s">
        <v>1688</v>
      </c>
      <c r="C17" s="416" t="s">
        <v>1674</v>
      </c>
      <c r="D17" s="418">
        <v>1177.8699999999999</v>
      </c>
      <c r="E17" s="411"/>
      <c r="F17" s="412">
        <f t="shared" si="0"/>
        <v>0</v>
      </c>
      <c r="G17" s="411"/>
      <c r="H17" s="412">
        <f t="shared" si="1"/>
        <v>0</v>
      </c>
      <c r="I17" s="411"/>
      <c r="J17" s="412">
        <f t="shared" si="2"/>
        <v>0</v>
      </c>
    </row>
    <row r="18" spans="1:10" s="28" customFormat="1" ht="51.75" customHeight="1">
      <c r="A18" s="415"/>
      <c r="B18" s="796" t="s">
        <v>1689</v>
      </c>
      <c r="C18" s="797"/>
      <c r="D18" s="797"/>
      <c r="E18" s="797"/>
      <c r="F18" s="797"/>
      <c r="G18" s="797"/>
      <c r="H18" s="798"/>
      <c r="I18" s="410"/>
      <c r="J18" s="410"/>
    </row>
    <row r="19" spans="1:10" s="29" customFormat="1">
      <c r="A19" s="416">
        <v>540100</v>
      </c>
      <c r="B19" s="419" t="s">
        <v>1673</v>
      </c>
      <c r="C19" s="416" t="s">
        <v>1690</v>
      </c>
      <c r="D19" s="418">
        <v>11.2</v>
      </c>
      <c r="E19" s="412"/>
      <c r="F19" s="412">
        <f t="shared" si="0"/>
        <v>0</v>
      </c>
      <c r="G19" s="412"/>
      <c r="H19" s="412">
        <f t="shared" si="1"/>
        <v>0</v>
      </c>
      <c r="I19" s="412"/>
      <c r="J19" s="412">
        <f t="shared" ref="J19:J45" si="3">F19*I19</f>
        <v>0</v>
      </c>
    </row>
    <row r="20" spans="1:10" s="29" customFormat="1">
      <c r="A20" s="416">
        <v>540101</v>
      </c>
      <c r="B20" s="419" t="s">
        <v>1691</v>
      </c>
      <c r="C20" s="416" t="s">
        <v>1690</v>
      </c>
      <c r="D20" s="418">
        <v>13.72</v>
      </c>
      <c r="E20" s="412"/>
      <c r="F20" s="412">
        <f t="shared" si="0"/>
        <v>0</v>
      </c>
      <c r="G20" s="412"/>
      <c r="H20" s="412">
        <f t="shared" si="1"/>
        <v>0</v>
      </c>
      <c r="I20" s="412"/>
      <c r="J20" s="412">
        <f t="shared" si="3"/>
        <v>0</v>
      </c>
    </row>
    <row r="21" spans="1:10" s="29" customFormat="1">
      <c r="A21" s="416">
        <v>540102</v>
      </c>
      <c r="B21" s="419" t="s">
        <v>1692</v>
      </c>
      <c r="C21" s="416" t="s">
        <v>1690</v>
      </c>
      <c r="D21" s="418">
        <v>17.190000000000001</v>
      </c>
      <c r="E21" s="412"/>
      <c r="F21" s="412">
        <f t="shared" si="0"/>
        <v>0</v>
      </c>
      <c r="G21" s="412"/>
      <c r="H21" s="412">
        <f t="shared" si="1"/>
        <v>0</v>
      </c>
      <c r="I21" s="412"/>
      <c r="J21" s="412">
        <f t="shared" si="3"/>
        <v>0</v>
      </c>
    </row>
    <row r="22" spans="1:10" s="29" customFormat="1">
      <c r="A22" s="416">
        <v>540103</v>
      </c>
      <c r="B22" s="419" t="s">
        <v>1693</v>
      </c>
      <c r="C22" s="416" t="s">
        <v>1690</v>
      </c>
      <c r="D22" s="418">
        <v>14.17</v>
      </c>
      <c r="E22" s="412"/>
      <c r="F22" s="412">
        <f t="shared" si="0"/>
        <v>0</v>
      </c>
      <c r="G22" s="412"/>
      <c r="H22" s="412">
        <f t="shared" si="1"/>
        <v>0</v>
      </c>
      <c r="I22" s="412"/>
      <c r="J22" s="412">
        <f t="shared" si="3"/>
        <v>0</v>
      </c>
    </row>
    <row r="23" spans="1:10" s="29" customFormat="1">
      <c r="A23" s="416">
        <v>540104</v>
      </c>
      <c r="B23" s="419" t="s">
        <v>1694</v>
      </c>
      <c r="C23" s="416" t="s">
        <v>1690</v>
      </c>
      <c r="D23" s="418">
        <v>11.46</v>
      </c>
      <c r="E23" s="412"/>
      <c r="F23" s="412">
        <f t="shared" si="0"/>
        <v>0</v>
      </c>
      <c r="G23" s="412"/>
      <c r="H23" s="412">
        <f t="shared" si="1"/>
        <v>0</v>
      </c>
      <c r="I23" s="412"/>
      <c r="J23" s="412">
        <f t="shared" si="3"/>
        <v>0</v>
      </c>
    </row>
    <row r="24" spans="1:10" s="29" customFormat="1" ht="22.5">
      <c r="A24" s="416">
        <v>540105</v>
      </c>
      <c r="B24" s="419" t="s">
        <v>1695</v>
      </c>
      <c r="C24" s="416" t="s">
        <v>1690</v>
      </c>
      <c r="D24" s="418">
        <v>12.08</v>
      </c>
      <c r="E24" s="412"/>
      <c r="F24" s="412">
        <f t="shared" si="0"/>
        <v>0</v>
      </c>
      <c r="G24" s="412"/>
      <c r="H24" s="412">
        <f t="shared" si="1"/>
        <v>0</v>
      </c>
      <c r="I24" s="412"/>
      <c r="J24" s="412">
        <f t="shared" si="3"/>
        <v>0</v>
      </c>
    </row>
    <row r="25" spans="1:10" s="29" customFormat="1">
      <c r="A25" s="416">
        <v>560100</v>
      </c>
      <c r="B25" s="419" t="s">
        <v>1696</v>
      </c>
      <c r="C25" s="416" t="s">
        <v>1690</v>
      </c>
      <c r="D25" s="418">
        <v>11.2</v>
      </c>
      <c r="E25" s="412"/>
      <c r="F25" s="412">
        <f t="shared" si="0"/>
        <v>0</v>
      </c>
      <c r="G25" s="412"/>
      <c r="H25" s="412">
        <f t="shared" si="1"/>
        <v>0</v>
      </c>
      <c r="I25" s="412"/>
      <c r="J25" s="412">
        <f t="shared" si="3"/>
        <v>0</v>
      </c>
    </row>
    <row r="26" spans="1:10" s="29" customFormat="1" ht="22.5">
      <c r="A26" s="416">
        <v>560101</v>
      </c>
      <c r="B26" s="419" t="s">
        <v>1697</v>
      </c>
      <c r="C26" s="416" t="s">
        <v>1690</v>
      </c>
      <c r="D26" s="418" t="s">
        <v>1698</v>
      </c>
      <c r="E26" s="412"/>
      <c r="F26" s="412" t="e">
        <f t="shared" si="0"/>
        <v>#VALUE!</v>
      </c>
      <c r="G26" s="412"/>
      <c r="H26" s="412" t="e">
        <f t="shared" si="1"/>
        <v>#VALUE!</v>
      </c>
      <c r="I26" s="412"/>
      <c r="J26" s="412" t="e">
        <f>F26*I26</f>
        <v>#VALUE!</v>
      </c>
    </row>
    <row r="27" spans="1:10" s="29" customFormat="1">
      <c r="A27" s="416">
        <v>560200</v>
      </c>
      <c r="B27" s="419" t="s">
        <v>1699</v>
      </c>
      <c r="C27" s="416" t="s">
        <v>1690</v>
      </c>
      <c r="D27" s="418">
        <v>17.27</v>
      </c>
      <c r="E27" s="412"/>
      <c r="F27" s="412">
        <f t="shared" si="0"/>
        <v>0</v>
      </c>
      <c r="G27" s="412"/>
      <c r="H27" s="412">
        <f t="shared" si="1"/>
        <v>0</v>
      </c>
      <c r="I27" s="412"/>
      <c r="J27" s="412">
        <f t="shared" si="3"/>
        <v>0</v>
      </c>
    </row>
    <row r="28" spans="1:10" s="29" customFormat="1">
      <c r="A28" s="416">
        <v>560800</v>
      </c>
      <c r="B28" s="419" t="s">
        <v>1700</v>
      </c>
      <c r="C28" s="416" t="s">
        <v>1690</v>
      </c>
      <c r="D28" s="418">
        <v>18.78</v>
      </c>
      <c r="E28" s="412"/>
      <c r="F28" s="412">
        <f t="shared" si="0"/>
        <v>0</v>
      </c>
      <c r="G28" s="412"/>
      <c r="H28" s="412">
        <f t="shared" si="1"/>
        <v>0</v>
      </c>
      <c r="I28" s="412"/>
      <c r="J28" s="412">
        <f t="shared" si="3"/>
        <v>0</v>
      </c>
    </row>
    <row r="29" spans="1:10" s="29" customFormat="1">
      <c r="A29" s="416">
        <v>560300</v>
      </c>
      <c r="B29" s="419" t="s">
        <v>1701</v>
      </c>
      <c r="C29" s="416" t="s">
        <v>1690</v>
      </c>
      <c r="D29" s="418">
        <v>12.08</v>
      </c>
      <c r="E29" s="412"/>
      <c r="F29" s="412">
        <f t="shared" si="0"/>
        <v>0</v>
      </c>
      <c r="G29" s="412"/>
      <c r="H29" s="412">
        <f t="shared" si="1"/>
        <v>0</v>
      </c>
      <c r="I29" s="412"/>
      <c r="J29" s="412">
        <f t="shared" si="3"/>
        <v>0</v>
      </c>
    </row>
    <row r="30" spans="1:10" s="29" customFormat="1">
      <c r="A30" s="416">
        <v>560102</v>
      </c>
      <c r="B30" s="419" t="s">
        <v>1702</v>
      </c>
      <c r="C30" s="416" t="s">
        <v>1690</v>
      </c>
      <c r="D30" s="418">
        <v>19.89</v>
      </c>
      <c r="E30" s="412"/>
      <c r="F30" s="412">
        <f t="shared" si="0"/>
        <v>0</v>
      </c>
      <c r="G30" s="412"/>
      <c r="H30" s="412">
        <f t="shared" si="1"/>
        <v>0</v>
      </c>
      <c r="I30" s="412"/>
      <c r="J30" s="412">
        <f t="shared" si="3"/>
        <v>0</v>
      </c>
    </row>
    <row r="31" spans="1:10" s="29" customFormat="1" ht="22.5">
      <c r="A31" s="416">
        <v>560301</v>
      </c>
      <c r="B31" s="419" t="s">
        <v>1703</v>
      </c>
      <c r="C31" s="416" t="s">
        <v>1690</v>
      </c>
      <c r="D31" s="418">
        <v>13.31</v>
      </c>
      <c r="E31" s="412"/>
      <c r="F31" s="412">
        <f t="shared" si="0"/>
        <v>0</v>
      </c>
      <c r="G31" s="412"/>
      <c r="H31" s="412">
        <f t="shared" si="1"/>
        <v>0</v>
      </c>
      <c r="I31" s="412"/>
      <c r="J31" s="412">
        <f t="shared" si="3"/>
        <v>0</v>
      </c>
    </row>
    <row r="32" spans="1:10" s="29" customFormat="1" ht="22.5">
      <c r="A32" s="416">
        <v>510110</v>
      </c>
      <c r="B32" s="419" t="s">
        <v>1704</v>
      </c>
      <c r="C32" s="416" t="s">
        <v>1705</v>
      </c>
      <c r="D32" s="418" t="s">
        <v>1706</v>
      </c>
      <c r="E32" s="412"/>
      <c r="F32" s="412" t="e">
        <f t="shared" si="0"/>
        <v>#VALUE!</v>
      </c>
      <c r="G32" s="412"/>
      <c r="H32" s="412" t="e">
        <f t="shared" si="1"/>
        <v>#VALUE!</v>
      </c>
      <c r="I32" s="412"/>
      <c r="J32" s="412" t="e">
        <f t="shared" si="3"/>
        <v>#VALUE!</v>
      </c>
    </row>
    <row r="33" spans="1:10" s="29" customFormat="1" ht="22.5">
      <c r="A33" s="416">
        <v>510200</v>
      </c>
      <c r="B33" s="419" t="s">
        <v>1707</v>
      </c>
      <c r="C33" s="416" t="s">
        <v>1690</v>
      </c>
      <c r="D33" s="418" t="s">
        <v>1708</v>
      </c>
      <c r="E33" s="412"/>
      <c r="F33" s="412" t="e">
        <f t="shared" si="0"/>
        <v>#VALUE!</v>
      </c>
      <c r="G33" s="412"/>
      <c r="H33" s="412" t="e">
        <f t="shared" si="1"/>
        <v>#VALUE!</v>
      </c>
      <c r="I33" s="412"/>
      <c r="J33" s="412" t="e">
        <f t="shared" si="3"/>
        <v>#VALUE!</v>
      </c>
    </row>
    <row r="34" spans="1:10" s="29" customFormat="1" ht="22.5">
      <c r="A34" s="416">
        <v>510299</v>
      </c>
      <c r="B34" s="419" t="s">
        <v>1709</v>
      </c>
      <c r="C34" s="416" t="s">
        <v>1690</v>
      </c>
      <c r="D34" s="418" t="s">
        <v>1710</v>
      </c>
      <c r="E34" s="412"/>
      <c r="F34" s="412" t="e">
        <f t="shared" si="0"/>
        <v>#VALUE!</v>
      </c>
      <c r="G34" s="412"/>
      <c r="H34" s="412" t="e">
        <f t="shared" si="1"/>
        <v>#VALUE!</v>
      </c>
      <c r="I34" s="412"/>
      <c r="J34" s="412" t="e">
        <f t="shared" si="3"/>
        <v>#VALUE!</v>
      </c>
    </row>
    <row r="35" spans="1:10" s="29" customFormat="1" ht="22.5">
      <c r="A35" s="416">
        <v>510500</v>
      </c>
      <c r="B35" s="419" t="s">
        <v>1711</v>
      </c>
      <c r="C35" s="416" t="s">
        <v>1705</v>
      </c>
      <c r="D35" s="418" t="s">
        <v>1712</v>
      </c>
      <c r="E35" s="412"/>
      <c r="F35" s="412" t="e">
        <f t="shared" si="0"/>
        <v>#VALUE!</v>
      </c>
      <c r="G35" s="412"/>
      <c r="H35" s="412" t="e">
        <f t="shared" si="1"/>
        <v>#VALUE!</v>
      </c>
      <c r="I35" s="412"/>
      <c r="J35" s="412" t="e">
        <f t="shared" si="3"/>
        <v>#VALUE!</v>
      </c>
    </row>
    <row r="36" spans="1:10" s="29" customFormat="1">
      <c r="A36" s="416">
        <v>520100</v>
      </c>
      <c r="B36" s="419" t="s">
        <v>1713</v>
      </c>
      <c r="C36" s="416" t="s">
        <v>1690</v>
      </c>
      <c r="D36" s="418">
        <v>10.66</v>
      </c>
      <c r="E36" s="412"/>
      <c r="F36" s="412">
        <f t="shared" si="0"/>
        <v>0</v>
      </c>
      <c r="G36" s="412"/>
      <c r="H36" s="412">
        <f t="shared" si="1"/>
        <v>0</v>
      </c>
      <c r="I36" s="412"/>
      <c r="J36" s="412">
        <f t="shared" si="3"/>
        <v>0</v>
      </c>
    </row>
    <row r="37" spans="1:10" s="29" customFormat="1">
      <c r="A37" s="416">
        <v>520101</v>
      </c>
      <c r="B37" s="419" t="s">
        <v>1714</v>
      </c>
      <c r="C37" s="416" t="s">
        <v>1690</v>
      </c>
      <c r="D37" s="418">
        <v>20.02</v>
      </c>
      <c r="E37" s="412"/>
      <c r="F37" s="412">
        <f t="shared" si="0"/>
        <v>0</v>
      </c>
      <c r="G37" s="412"/>
      <c r="H37" s="412">
        <f t="shared" si="1"/>
        <v>0</v>
      </c>
      <c r="I37" s="412"/>
      <c r="J37" s="412">
        <f t="shared" si="3"/>
        <v>0</v>
      </c>
    </row>
    <row r="38" spans="1:10" s="29" customFormat="1">
      <c r="A38" s="416">
        <v>520102</v>
      </c>
      <c r="B38" s="419" t="s">
        <v>1715</v>
      </c>
      <c r="C38" s="416" t="s">
        <v>1690</v>
      </c>
      <c r="D38" s="418">
        <v>17.690000000000001</v>
      </c>
      <c r="E38" s="412"/>
      <c r="F38" s="412">
        <f t="shared" si="0"/>
        <v>0</v>
      </c>
      <c r="G38" s="412"/>
      <c r="H38" s="412">
        <f t="shared" si="1"/>
        <v>0</v>
      </c>
      <c r="I38" s="412"/>
      <c r="J38" s="412">
        <f t="shared" si="3"/>
        <v>0</v>
      </c>
    </row>
    <row r="39" spans="1:10" s="29" customFormat="1">
      <c r="A39" s="416">
        <v>521000</v>
      </c>
      <c r="B39" s="419" t="s">
        <v>1684</v>
      </c>
      <c r="C39" s="416" t="s">
        <v>1705</v>
      </c>
      <c r="D39" s="420">
        <v>2950.57</v>
      </c>
      <c r="E39" s="412"/>
      <c r="F39" s="412">
        <f t="shared" si="0"/>
        <v>0</v>
      </c>
      <c r="G39" s="412"/>
      <c r="H39" s="412">
        <f t="shared" si="1"/>
        <v>0</v>
      </c>
      <c r="I39" s="412"/>
      <c r="J39" s="412">
        <f t="shared" si="3"/>
        <v>0</v>
      </c>
    </row>
    <row r="40" spans="1:10" s="29" customFormat="1">
      <c r="A40" s="416">
        <v>510000</v>
      </c>
      <c r="B40" s="419" t="s">
        <v>1716</v>
      </c>
      <c r="C40" s="416" t="s">
        <v>1705</v>
      </c>
      <c r="D40" s="420">
        <v>7928.48</v>
      </c>
      <c r="E40" s="412"/>
      <c r="F40" s="412">
        <f t="shared" si="0"/>
        <v>0</v>
      </c>
      <c r="G40" s="412"/>
      <c r="H40" s="412">
        <f t="shared" si="1"/>
        <v>0</v>
      </c>
      <c r="I40" s="412"/>
      <c r="J40" s="412">
        <f t="shared" si="3"/>
        <v>0</v>
      </c>
    </row>
    <row r="41" spans="1:10" s="29" customFormat="1" ht="22.5">
      <c r="A41" s="416">
        <v>570100</v>
      </c>
      <c r="B41" s="419" t="s">
        <v>1717</v>
      </c>
      <c r="C41" s="416" t="s">
        <v>1705</v>
      </c>
      <c r="D41" s="418" t="s">
        <v>1718</v>
      </c>
      <c r="E41" s="412"/>
      <c r="F41" s="412" t="e">
        <f t="shared" si="0"/>
        <v>#VALUE!</v>
      </c>
      <c r="G41" s="412"/>
      <c r="H41" s="412" t="e">
        <f t="shared" si="1"/>
        <v>#VALUE!</v>
      </c>
      <c r="I41" s="412"/>
      <c r="J41" s="412" t="e">
        <f t="shared" si="3"/>
        <v>#VALUE!</v>
      </c>
    </row>
    <row r="42" spans="1:10" s="29" customFormat="1">
      <c r="A42" s="416">
        <v>580100</v>
      </c>
      <c r="B42" s="419" t="s">
        <v>1719</v>
      </c>
      <c r="C42" s="416" t="s">
        <v>1690</v>
      </c>
      <c r="D42" s="418">
        <v>13.31</v>
      </c>
      <c r="E42" s="412"/>
      <c r="F42" s="412">
        <f t="shared" si="0"/>
        <v>0</v>
      </c>
      <c r="G42" s="412"/>
      <c r="H42" s="412">
        <f t="shared" si="1"/>
        <v>0</v>
      </c>
      <c r="I42" s="412"/>
      <c r="J42" s="412">
        <f t="shared" si="3"/>
        <v>0</v>
      </c>
    </row>
    <row r="43" spans="1:10" s="29" customFormat="1">
      <c r="A43" s="416">
        <v>580101</v>
      </c>
      <c r="B43" s="419" t="s">
        <v>1720</v>
      </c>
      <c r="C43" s="416" t="s">
        <v>1690</v>
      </c>
      <c r="D43" s="418">
        <v>10.23</v>
      </c>
      <c r="E43" s="412"/>
      <c r="F43" s="412">
        <f t="shared" si="0"/>
        <v>0</v>
      </c>
      <c r="G43" s="412"/>
      <c r="H43" s="412">
        <f t="shared" si="1"/>
        <v>0</v>
      </c>
      <c r="I43" s="412"/>
      <c r="J43" s="412">
        <f t="shared" si="3"/>
        <v>0</v>
      </c>
    </row>
    <row r="44" spans="1:10" s="29" customFormat="1">
      <c r="A44" s="416">
        <v>580102</v>
      </c>
      <c r="B44" s="419" t="s">
        <v>1721</v>
      </c>
      <c r="C44" s="416" t="s">
        <v>1690</v>
      </c>
      <c r="D44" s="418">
        <v>12.99</v>
      </c>
      <c r="E44" s="412"/>
      <c r="F44" s="412">
        <f t="shared" si="0"/>
        <v>0</v>
      </c>
      <c r="G44" s="412"/>
      <c r="H44" s="412">
        <f t="shared" si="1"/>
        <v>0</v>
      </c>
      <c r="I44" s="412"/>
      <c r="J44" s="412">
        <f t="shared" si="3"/>
        <v>0</v>
      </c>
    </row>
    <row r="45" spans="1:10" s="29" customFormat="1" ht="22.5">
      <c r="A45" s="416">
        <v>590100</v>
      </c>
      <c r="B45" s="419" t="s">
        <v>1722</v>
      </c>
      <c r="C45" s="416" t="s">
        <v>1690</v>
      </c>
      <c r="D45" s="418">
        <v>26.6</v>
      </c>
      <c r="E45" s="412"/>
      <c r="F45" s="412">
        <f t="shared" si="0"/>
        <v>0</v>
      </c>
      <c r="G45" s="412"/>
      <c r="H45" s="412">
        <f t="shared" si="1"/>
        <v>0</v>
      </c>
      <c r="I45" s="412"/>
      <c r="J45" s="412">
        <f t="shared" si="3"/>
        <v>0</v>
      </c>
    </row>
    <row r="46" spans="1:10" ht="48.75" customHeight="1">
      <c r="A46" s="415"/>
      <c r="B46" s="796" t="s">
        <v>1723</v>
      </c>
      <c r="C46" s="797"/>
      <c r="D46" s="797"/>
      <c r="E46" s="797"/>
      <c r="F46" s="797"/>
      <c r="G46" s="797"/>
      <c r="H46" s="798"/>
      <c r="I46" s="173"/>
      <c r="J46" s="173"/>
    </row>
    <row r="47" spans="1:10">
      <c r="A47" s="416">
        <v>590101</v>
      </c>
      <c r="B47" s="419" t="s">
        <v>1673</v>
      </c>
      <c r="C47" s="416" t="s">
        <v>1690</v>
      </c>
      <c r="D47" s="418">
        <v>6.38</v>
      </c>
      <c r="E47" s="413"/>
      <c r="F47" s="412">
        <f t="shared" ref="F47:F73" si="4">D47*E47</f>
        <v>0</v>
      </c>
      <c r="G47" s="413"/>
      <c r="H47" s="412">
        <f t="shared" ref="H47:H73" si="5">D47*G47</f>
        <v>0</v>
      </c>
      <c r="I47" s="413"/>
      <c r="J47" s="412">
        <f t="shared" ref="J47:J73" si="6">F47*I47</f>
        <v>0</v>
      </c>
    </row>
    <row r="48" spans="1:10">
      <c r="A48" s="416">
        <v>590102</v>
      </c>
      <c r="B48" s="419" t="s">
        <v>1691</v>
      </c>
      <c r="C48" s="416" t="s">
        <v>1690</v>
      </c>
      <c r="D48" s="418">
        <v>7.82</v>
      </c>
      <c r="E48" s="413"/>
      <c r="F48" s="412">
        <f t="shared" si="4"/>
        <v>0</v>
      </c>
      <c r="G48" s="413"/>
      <c r="H48" s="412">
        <f t="shared" si="5"/>
        <v>0</v>
      </c>
      <c r="I48" s="413"/>
      <c r="J48" s="412">
        <f t="shared" si="6"/>
        <v>0</v>
      </c>
    </row>
    <row r="49" spans="1:10">
      <c r="A49" s="416">
        <v>590103</v>
      </c>
      <c r="B49" s="419" t="s">
        <v>1692</v>
      </c>
      <c r="C49" s="416" t="s">
        <v>1690</v>
      </c>
      <c r="D49" s="418">
        <v>9.8000000000000007</v>
      </c>
      <c r="E49" s="413"/>
      <c r="F49" s="412">
        <f t="shared" si="4"/>
        <v>0</v>
      </c>
      <c r="G49" s="413"/>
      <c r="H49" s="412">
        <f t="shared" si="5"/>
        <v>0</v>
      </c>
      <c r="I49" s="413"/>
      <c r="J49" s="412">
        <f t="shared" si="6"/>
        <v>0</v>
      </c>
    </row>
    <row r="50" spans="1:10">
      <c r="A50" s="416">
        <v>590104</v>
      </c>
      <c r="B50" s="419" t="s">
        <v>1693</v>
      </c>
      <c r="C50" s="416" t="s">
        <v>1690</v>
      </c>
      <c r="D50" s="418">
        <v>8.08</v>
      </c>
      <c r="E50" s="414"/>
      <c r="F50" s="412">
        <f t="shared" si="4"/>
        <v>0</v>
      </c>
      <c r="G50" s="414"/>
      <c r="H50" s="412">
        <f t="shared" si="5"/>
        <v>0</v>
      </c>
      <c r="I50" s="414"/>
      <c r="J50" s="412">
        <f t="shared" si="6"/>
        <v>0</v>
      </c>
    </row>
    <row r="51" spans="1:10">
      <c r="A51" s="416">
        <v>590105</v>
      </c>
      <c r="B51" s="419" t="s">
        <v>1694</v>
      </c>
      <c r="C51" s="416" t="s">
        <v>1690</v>
      </c>
      <c r="D51" s="418">
        <v>6.53</v>
      </c>
      <c r="E51" s="414"/>
      <c r="F51" s="412">
        <f t="shared" si="4"/>
        <v>0</v>
      </c>
      <c r="G51" s="414"/>
      <c r="H51" s="412">
        <f t="shared" si="5"/>
        <v>0</v>
      </c>
      <c r="I51" s="414"/>
      <c r="J51" s="412">
        <f t="shared" si="6"/>
        <v>0</v>
      </c>
    </row>
    <row r="52" spans="1:10" ht="22.5">
      <c r="A52" s="416">
        <v>590106</v>
      </c>
      <c r="B52" s="419" t="s">
        <v>1695</v>
      </c>
      <c r="C52" s="416" t="s">
        <v>1690</v>
      </c>
      <c r="D52" s="418">
        <v>6.88</v>
      </c>
      <c r="E52" s="414"/>
      <c r="F52" s="412">
        <f t="shared" si="4"/>
        <v>0</v>
      </c>
      <c r="G52" s="414"/>
      <c r="H52" s="412">
        <f t="shared" si="5"/>
        <v>0</v>
      </c>
      <c r="I52" s="414"/>
      <c r="J52" s="412">
        <f t="shared" si="6"/>
        <v>0</v>
      </c>
    </row>
    <row r="53" spans="1:10">
      <c r="A53" s="416">
        <v>590107</v>
      </c>
      <c r="B53" s="419" t="s">
        <v>1696</v>
      </c>
      <c r="C53" s="416" t="s">
        <v>1690</v>
      </c>
      <c r="D53" s="418">
        <v>6.38</v>
      </c>
      <c r="E53" s="414"/>
      <c r="F53" s="412">
        <f t="shared" si="4"/>
        <v>0</v>
      </c>
      <c r="G53" s="414"/>
      <c r="H53" s="412">
        <f t="shared" si="5"/>
        <v>0</v>
      </c>
      <c r="I53" s="414"/>
      <c r="J53" s="412">
        <f t="shared" si="6"/>
        <v>0</v>
      </c>
    </row>
    <row r="54" spans="1:10" ht="22.5">
      <c r="A54" s="416">
        <v>590108</v>
      </c>
      <c r="B54" s="419" t="s">
        <v>1697</v>
      </c>
      <c r="C54" s="416" t="s">
        <v>1690</v>
      </c>
      <c r="D54" s="418" t="s">
        <v>1724</v>
      </c>
      <c r="E54" s="414"/>
      <c r="F54" s="412" t="e">
        <f t="shared" si="4"/>
        <v>#VALUE!</v>
      </c>
      <c r="G54" s="414"/>
      <c r="H54" s="412" t="e">
        <f t="shared" si="5"/>
        <v>#VALUE!</v>
      </c>
      <c r="I54" s="414"/>
      <c r="J54" s="412" t="e">
        <f t="shared" si="6"/>
        <v>#VALUE!</v>
      </c>
    </row>
    <row r="55" spans="1:10">
      <c r="A55" s="416">
        <v>590109</v>
      </c>
      <c r="B55" s="419" t="s">
        <v>1699</v>
      </c>
      <c r="C55" s="416" t="s">
        <v>1690</v>
      </c>
      <c r="D55" s="418">
        <v>9.84</v>
      </c>
      <c r="E55" s="414"/>
      <c r="F55" s="412">
        <f t="shared" si="4"/>
        <v>0</v>
      </c>
      <c r="G55" s="414"/>
      <c r="H55" s="412">
        <f t="shared" si="5"/>
        <v>0</v>
      </c>
      <c r="I55" s="414"/>
      <c r="J55" s="412">
        <f t="shared" si="6"/>
        <v>0</v>
      </c>
    </row>
    <row r="56" spans="1:10">
      <c r="A56" s="416">
        <v>590110</v>
      </c>
      <c r="B56" s="419" t="s">
        <v>1700</v>
      </c>
      <c r="C56" s="416" t="s">
        <v>1690</v>
      </c>
      <c r="D56" s="418">
        <v>10.7</v>
      </c>
      <c r="E56" s="414"/>
      <c r="F56" s="412">
        <f t="shared" si="4"/>
        <v>0</v>
      </c>
      <c r="G56" s="414"/>
      <c r="H56" s="412">
        <f t="shared" si="5"/>
        <v>0</v>
      </c>
      <c r="I56" s="414"/>
      <c r="J56" s="412">
        <f t="shared" si="6"/>
        <v>0</v>
      </c>
    </row>
    <row r="57" spans="1:10">
      <c r="A57" s="416">
        <v>590111</v>
      </c>
      <c r="B57" s="419" t="s">
        <v>1701</v>
      </c>
      <c r="C57" s="416" t="s">
        <v>1690</v>
      </c>
      <c r="D57" s="418">
        <v>6.88</v>
      </c>
      <c r="E57" s="414"/>
      <c r="F57" s="412">
        <f t="shared" si="4"/>
        <v>0</v>
      </c>
      <c r="G57" s="414"/>
      <c r="H57" s="412">
        <f t="shared" si="5"/>
        <v>0</v>
      </c>
      <c r="I57" s="414"/>
      <c r="J57" s="412">
        <f t="shared" si="6"/>
        <v>0</v>
      </c>
    </row>
    <row r="58" spans="1:10">
      <c r="A58" s="416">
        <v>590112</v>
      </c>
      <c r="B58" s="419" t="s">
        <v>1702</v>
      </c>
      <c r="C58" s="416" t="s">
        <v>1690</v>
      </c>
      <c r="D58" s="418">
        <v>11.34</v>
      </c>
      <c r="E58" s="414"/>
      <c r="F58" s="412">
        <f t="shared" si="4"/>
        <v>0</v>
      </c>
      <c r="G58" s="414"/>
      <c r="H58" s="412">
        <f t="shared" si="5"/>
        <v>0</v>
      </c>
      <c r="I58" s="414"/>
      <c r="J58" s="412">
        <f t="shared" si="6"/>
        <v>0</v>
      </c>
    </row>
    <row r="59" spans="1:10" ht="22.5">
      <c r="A59" s="416">
        <v>590113</v>
      </c>
      <c r="B59" s="419" t="s">
        <v>1703</v>
      </c>
      <c r="C59" s="416" t="s">
        <v>1690</v>
      </c>
      <c r="D59" s="418">
        <v>7.59</v>
      </c>
      <c r="E59" s="414"/>
      <c r="F59" s="412">
        <f t="shared" si="4"/>
        <v>0</v>
      </c>
      <c r="G59" s="414"/>
      <c r="H59" s="412">
        <f t="shared" si="5"/>
        <v>0</v>
      </c>
      <c r="I59" s="414"/>
      <c r="J59" s="412">
        <f t="shared" si="6"/>
        <v>0</v>
      </c>
    </row>
    <row r="60" spans="1:10" ht="22.5">
      <c r="A60" s="416">
        <v>590114</v>
      </c>
      <c r="B60" s="419" t="s">
        <v>1704</v>
      </c>
      <c r="C60" s="416" t="s">
        <v>1705</v>
      </c>
      <c r="D60" s="418" t="s">
        <v>1725</v>
      </c>
      <c r="E60" s="414"/>
      <c r="F60" s="412" t="e">
        <f t="shared" si="4"/>
        <v>#VALUE!</v>
      </c>
      <c r="G60" s="414"/>
      <c r="H60" s="412" t="e">
        <f t="shared" si="5"/>
        <v>#VALUE!</v>
      </c>
      <c r="I60" s="414"/>
      <c r="J60" s="412" t="e">
        <f t="shared" si="6"/>
        <v>#VALUE!</v>
      </c>
    </row>
    <row r="61" spans="1:10" ht="22.5">
      <c r="A61" s="416">
        <v>590115</v>
      </c>
      <c r="B61" s="419" t="s">
        <v>1707</v>
      </c>
      <c r="C61" s="416" t="s">
        <v>1690</v>
      </c>
      <c r="D61" s="418" t="s">
        <v>1726</v>
      </c>
      <c r="E61" s="414"/>
      <c r="F61" s="412" t="e">
        <f t="shared" si="4"/>
        <v>#VALUE!</v>
      </c>
      <c r="G61" s="414"/>
      <c r="H61" s="412" t="e">
        <f t="shared" si="5"/>
        <v>#VALUE!</v>
      </c>
      <c r="I61" s="414"/>
      <c r="J61" s="412" t="e">
        <f t="shared" si="6"/>
        <v>#VALUE!</v>
      </c>
    </row>
    <row r="62" spans="1:10" ht="22.5">
      <c r="A62" s="416">
        <v>590116</v>
      </c>
      <c r="B62" s="419" t="s">
        <v>1709</v>
      </c>
      <c r="C62" s="416" t="s">
        <v>1690</v>
      </c>
      <c r="D62" s="418" t="s">
        <v>1727</v>
      </c>
      <c r="E62" s="414"/>
      <c r="F62" s="412" t="e">
        <f t="shared" si="4"/>
        <v>#VALUE!</v>
      </c>
      <c r="G62" s="414"/>
      <c r="H62" s="412" t="e">
        <f t="shared" si="5"/>
        <v>#VALUE!</v>
      </c>
      <c r="I62" s="414"/>
      <c r="J62" s="412" t="e">
        <f t="shared" si="6"/>
        <v>#VALUE!</v>
      </c>
    </row>
    <row r="63" spans="1:10" ht="22.5">
      <c r="A63" s="416">
        <v>590117</v>
      </c>
      <c r="B63" s="419" t="s">
        <v>1711</v>
      </c>
      <c r="C63" s="416" t="s">
        <v>1705</v>
      </c>
      <c r="D63" s="418" t="s">
        <v>1728</v>
      </c>
      <c r="E63" s="414"/>
      <c r="F63" s="412" t="e">
        <f t="shared" si="4"/>
        <v>#VALUE!</v>
      </c>
      <c r="G63" s="414"/>
      <c r="H63" s="412" t="e">
        <f t="shared" si="5"/>
        <v>#VALUE!</v>
      </c>
      <c r="I63" s="414"/>
      <c r="J63" s="412" t="e">
        <f t="shared" si="6"/>
        <v>#VALUE!</v>
      </c>
    </row>
    <row r="64" spans="1:10">
      <c r="A64" s="416">
        <v>590118</v>
      </c>
      <c r="B64" s="419" t="s">
        <v>1713</v>
      </c>
      <c r="C64" s="416" t="s">
        <v>1690</v>
      </c>
      <c r="D64" s="418">
        <v>6.07</v>
      </c>
      <c r="E64" s="414"/>
      <c r="F64" s="412">
        <f t="shared" si="4"/>
        <v>0</v>
      </c>
      <c r="G64" s="414"/>
      <c r="H64" s="412">
        <f t="shared" si="5"/>
        <v>0</v>
      </c>
      <c r="I64" s="414"/>
      <c r="J64" s="412">
        <f t="shared" si="6"/>
        <v>0</v>
      </c>
    </row>
    <row r="65" spans="1:10">
      <c r="A65" s="416">
        <v>590119</v>
      </c>
      <c r="B65" s="419" t="s">
        <v>1714</v>
      </c>
      <c r="C65" s="416" t="s">
        <v>1690</v>
      </c>
      <c r="D65" s="418">
        <v>11.41</v>
      </c>
      <c r="E65" s="414"/>
      <c r="F65" s="412">
        <f t="shared" si="4"/>
        <v>0</v>
      </c>
      <c r="G65" s="414"/>
      <c r="H65" s="412">
        <f t="shared" si="5"/>
        <v>0</v>
      </c>
      <c r="I65" s="414"/>
      <c r="J65" s="412">
        <f t="shared" si="6"/>
        <v>0</v>
      </c>
    </row>
    <row r="66" spans="1:10">
      <c r="A66" s="416">
        <v>590120</v>
      </c>
      <c r="B66" s="419" t="s">
        <v>1715</v>
      </c>
      <c r="C66" s="416" t="s">
        <v>1690</v>
      </c>
      <c r="D66" s="418">
        <v>10.08</v>
      </c>
      <c r="E66" s="414"/>
      <c r="F66" s="412">
        <f t="shared" si="4"/>
        <v>0</v>
      </c>
      <c r="G66" s="414"/>
      <c r="H66" s="412">
        <f t="shared" si="5"/>
        <v>0</v>
      </c>
      <c r="I66" s="414"/>
      <c r="J66" s="412">
        <f t="shared" si="6"/>
        <v>0</v>
      </c>
    </row>
    <row r="67" spans="1:10">
      <c r="A67" s="416">
        <v>590121</v>
      </c>
      <c r="B67" s="419" t="s">
        <v>1684</v>
      </c>
      <c r="C67" s="416" t="s">
        <v>1705</v>
      </c>
      <c r="D67" s="418">
        <v>1681.83</v>
      </c>
      <c r="E67" s="414"/>
      <c r="F67" s="412">
        <f t="shared" si="4"/>
        <v>0</v>
      </c>
      <c r="G67" s="414"/>
      <c r="H67" s="412">
        <f t="shared" si="5"/>
        <v>0</v>
      </c>
      <c r="I67" s="414"/>
      <c r="J67" s="412">
        <f t="shared" si="6"/>
        <v>0</v>
      </c>
    </row>
    <row r="68" spans="1:10">
      <c r="A68" s="416">
        <v>590122</v>
      </c>
      <c r="B68" s="419" t="s">
        <v>1716</v>
      </c>
      <c r="C68" s="416" t="s">
        <v>1705</v>
      </c>
      <c r="D68" s="418">
        <v>4519.2299999999996</v>
      </c>
      <c r="E68" s="414"/>
      <c r="F68" s="412">
        <f t="shared" si="4"/>
        <v>0</v>
      </c>
      <c r="G68" s="414"/>
      <c r="H68" s="412">
        <f t="shared" si="5"/>
        <v>0</v>
      </c>
      <c r="I68" s="414"/>
      <c r="J68" s="412">
        <f t="shared" si="6"/>
        <v>0</v>
      </c>
    </row>
    <row r="69" spans="1:10" ht="22.5">
      <c r="A69" s="416">
        <v>590123</v>
      </c>
      <c r="B69" s="419" t="s">
        <v>1717</v>
      </c>
      <c r="C69" s="416" t="s">
        <v>1705</v>
      </c>
      <c r="D69" s="418" t="s">
        <v>1729</v>
      </c>
      <c r="E69" s="414"/>
      <c r="F69" s="412" t="e">
        <f t="shared" si="4"/>
        <v>#VALUE!</v>
      </c>
      <c r="G69" s="414"/>
      <c r="H69" s="412" t="e">
        <f t="shared" si="5"/>
        <v>#VALUE!</v>
      </c>
      <c r="I69" s="414"/>
      <c r="J69" s="412" t="e">
        <f t="shared" si="6"/>
        <v>#VALUE!</v>
      </c>
    </row>
    <row r="70" spans="1:10">
      <c r="A70" s="416">
        <v>590124</v>
      </c>
      <c r="B70" s="419" t="s">
        <v>1719</v>
      </c>
      <c r="C70" s="416" t="s">
        <v>1690</v>
      </c>
      <c r="D70" s="418">
        <v>7.59</v>
      </c>
      <c r="E70" s="414"/>
      <c r="F70" s="412">
        <f t="shared" si="4"/>
        <v>0</v>
      </c>
      <c r="G70" s="414"/>
      <c r="H70" s="412">
        <f t="shared" si="5"/>
        <v>0</v>
      </c>
      <c r="I70" s="414"/>
      <c r="J70" s="412">
        <f t="shared" si="6"/>
        <v>0</v>
      </c>
    </row>
    <row r="71" spans="1:10">
      <c r="A71" s="416">
        <v>590125</v>
      </c>
      <c r="B71" s="419" t="s">
        <v>1720</v>
      </c>
      <c r="C71" s="416" t="s">
        <v>1690</v>
      </c>
      <c r="D71" s="418">
        <v>5.83</v>
      </c>
      <c r="E71" s="414"/>
      <c r="F71" s="412">
        <f t="shared" si="4"/>
        <v>0</v>
      </c>
      <c r="G71" s="414"/>
      <c r="H71" s="412">
        <f t="shared" si="5"/>
        <v>0</v>
      </c>
      <c r="I71" s="414"/>
      <c r="J71" s="412">
        <f t="shared" si="6"/>
        <v>0</v>
      </c>
    </row>
    <row r="72" spans="1:10">
      <c r="A72" s="416">
        <v>590126</v>
      </c>
      <c r="B72" s="419" t="s">
        <v>1721</v>
      </c>
      <c r="C72" s="416" t="s">
        <v>1690</v>
      </c>
      <c r="D72" s="418">
        <v>7.4</v>
      </c>
      <c r="E72" s="414"/>
      <c r="F72" s="412">
        <f t="shared" si="4"/>
        <v>0</v>
      </c>
      <c r="G72" s="414"/>
      <c r="H72" s="412">
        <f t="shared" si="5"/>
        <v>0</v>
      </c>
      <c r="I72" s="414"/>
      <c r="J72" s="412">
        <f t="shared" si="6"/>
        <v>0</v>
      </c>
    </row>
    <row r="73" spans="1:10" ht="23.25" thickBot="1">
      <c r="A73" s="416">
        <v>590127</v>
      </c>
      <c r="B73" s="419" t="s">
        <v>1722</v>
      </c>
      <c r="C73" s="416" t="s">
        <v>1690</v>
      </c>
      <c r="D73" s="418">
        <v>15.16</v>
      </c>
      <c r="E73" s="414"/>
      <c r="F73" s="412">
        <f t="shared" si="4"/>
        <v>0</v>
      </c>
      <c r="G73" s="414"/>
      <c r="H73" s="412">
        <f t="shared" si="5"/>
        <v>0</v>
      </c>
      <c r="I73" s="414"/>
      <c r="J73" s="412">
        <f t="shared" si="6"/>
        <v>0</v>
      </c>
    </row>
    <row r="74" spans="1:10" s="319" customFormat="1" ht="21" customHeight="1" thickBot="1">
      <c r="A74" s="794" t="s">
        <v>1850</v>
      </c>
      <c r="B74" s="795"/>
      <c r="C74" s="795"/>
      <c r="D74" s="795"/>
      <c r="E74" s="795"/>
      <c r="F74" s="317" t="e">
        <f>SUM(F10:F17,F19:F45,F47:F73)</f>
        <v>#VALUE!</v>
      </c>
      <c r="G74" s="318"/>
      <c r="H74" s="317" t="e">
        <f>SUM(H10:H17,H19:H45,H47:H73)</f>
        <v>#VALUE!</v>
      </c>
    </row>
  </sheetData>
  <mergeCells count="12">
    <mergeCell ref="I7:J7"/>
    <mergeCell ref="A74:E74"/>
    <mergeCell ref="B46:H46"/>
    <mergeCell ref="A6:A8"/>
    <mergeCell ref="B6:B8"/>
    <mergeCell ref="C6:C8"/>
    <mergeCell ref="D6:D8"/>
    <mergeCell ref="E6:H6"/>
    <mergeCell ref="E7:F7"/>
    <mergeCell ref="G7:H7"/>
    <mergeCell ref="B9:H9"/>
    <mergeCell ref="B18:H18"/>
  </mergeCells>
  <pageMargins left="0" right="0" top="0" bottom="0" header="0" footer="0"/>
  <pageSetup paperSize="9" scale="8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4" zoomScaleNormal="100" zoomScaleSheetLayoutView="100" workbookViewId="0">
      <selection activeCell="Q41" sqref="Q41"/>
    </sheetView>
  </sheetViews>
  <sheetFormatPr defaultColWidth="9.140625" defaultRowHeight="12.75"/>
  <cols>
    <col min="1" max="1" width="20.5703125" style="17" customWidth="1"/>
    <col min="2" max="2" width="7.85546875" style="17" customWidth="1"/>
    <col min="3" max="3" width="22.7109375" style="17" customWidth="1"/>
    <col min="4" max="4" width="12.5703125" style="17" customWidth="1"/>
    <col min="5" max="5" width="10.85546875" style="17" customWidth="1"/>
    <col min="6" max="6" width="8.85546875" style="17" customWidth="1"/>
    <col min="7" max="7" width="10" style="17" customWidth="1"/>
    <col min="8" max="8" width="9.85546875" style="17" customWidth="1"/>
    <col min="9" max="9" width="8.85546875" style="17" customWidth="1"/>
    <col min="10" max="10" width="8.7109375" style="17" customWidth="1"/>
    <col min="11" max="11" width="9.42578125" style="17" customWidth="1"/>
    <col min="12" max="16384" width="9.140625" style="17"/>
  </cols>
  <sheetData>
    <row r="1" spans="1:17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7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17">
      <c r="A3" s="1"/>
      <c r="B3" s="2"/>
      <c r="C3" s="3" t="s">
        <v>1857</v>
      </c>
      <c r="D3" s="4"/>
      <c r="E3" s="4"/>
      <c r="F3" s="4"/>
      <c r="G3" s="5"/>
    </row>
    <row r="4" spans="1:17" ht="14.25">
      <c r="A4" s="1"/>
      <c r="B4" s="2" t="s">
        <v>1730</v>
      </c>
      <c r="C4" s="7" t="s">
        <v>42</v>
      </c>
      <c r="D4" s="8"/>
      <c r="E4" s="8"/>
      <c r="F4" s="8"/>
      <c r="G4" s="9"/>
    </row>
    <row r="5" spans="1:17" ht="15.75">
      <c r="J5" s="18"/>
      <c r="K5" s="18"/>
      <c r="L5" s="25"/>
    </row>
    <row r="6" spans="1:17" ht="32.25" customHeight="1">
      <c r="A6" s="744" t="s">
        <v>1731</v>
      </c>
      <c r="B6" s="744" t="s">
        <v>1732</v>
      </c>
      <c r="C6" s="744" t="s">
        <v>1733</v>
      </c>
      <c r="D6" s="744" t="s">
        <v>1734</v>
      </c>
      <c r="E6" s="744" t="s">
        <v>1735</v>
      </c>
      <c r="F6" s="748" t="s">
        <v>1828</v>
      </c>
      <c r="G6" s="748"/>
      <c r="H6" s="748"/>
      <c r="I6" s="748" t="s">
        <v>1858</v>
      </c>
      <c r="J6" s="748"/>
      <c r="K6" s="748"/>
      <c r="L6" s="801" t="s">
        <v>1866</v>
      </c>
      <c r="M6" s="801"/>
      <c r="N6" s="801"/>
    </row>
    <row r="7" spans="1:17" ht="23.25" thickBot="1">
      <c r="A7" s="744"/>
      <c r="B7" s="744"/>
      <c r="C7" s="744"/>
      <c r="D7" s="744"/>
      <c r="E7" s="744"/>
      <c r="F7" s="287" t="s">
        <v>1669</v>
      </c>
      <c r="G7" s="320" t="s">
        <v>1736</v>
      </c>
      <c r="H7" s="321" t="s">
        <v>1737</v>
      </c>
      <c r="I7" s="287" t="s">
        <v>1669</v>
      </c>
      <c r="J7" s="320" t="s">
        <v>1736</v>
      </c>
      <c r="K7" s="321" t="s">
        <v>1737</v>
      </c>
      <c r="L7" s="412" t="s">
        <v>1669</v>
      </c>
      <c r="M7" s="385" t="s">
        <v>1736</v>
      </c>
      <c r="N7" s="421" t="s">
        <v>1737</v>
      </c>
    </row>
    <row r="8" spans="1:17" ht="13.5" thickBot="1">
      <c r="A8" s="302" t="s">
        <v>1738</v>
      </c>
      <c r="B8" s="302"/>
      <c r="C8" s="302"/>
      <c r="D8" s="302"/>
      <c r="E8" s="302"/>
      <c r="F8" s="302"/>
      <c r="G8" s="322"/>
      <c r="H8" s="323">
        <f>SUM(H9:H11)</f>
        <v>0</v>
      </c>
      <c r="I8" s="324"/>
      <c r="J8" s="325"/>
      <c r="K8" s="323">
        <f>SUM(K9:K11)</f>
        <v>0</v>
      </c>
      <c r="L8" s="422" t="e">
        <f>I8/F8*100</f>
        <v>#DIV/0!</v>
      </c>
      <c r="M8" s="423" t="e">
        <f t="shared" ref="M8:M33" si="0">J8/G8*100</f>
        <v>#DIV/0!</v>
      </c>
      <c r="N8" s="424" t="e">
        <f t="shared" ref="N8:N33" si="1">K8/H8*100</f>
        <v>#DIV/0!</v>
      </c>
    </row>
    <row r="9" spans="1:17" ht="11.1" customHeight="1">
      <c r="A9" s="326"/>
      <c r="B9" s="326"/>
      <c r="C9" s="326"/>
      <c r="D9" s="326"/>
      <c r="E9" s="326"/>
      <c r="F9" s="326"/>
      <c r="G9" s="326"/>
      <c r="H9" s="327"/>
      <c r="I9" s="326"/>
      <c r="J9" s="311"/>
      <c r="K9" s="327"/>
      <c r="L9" s="425" t="e">
        <f t="shared" ref="L9:L33" si="2">I9/F9*100</f>
        <v>#DIV/0!</v>
      </c>
      <c r="M9" s="426" t="e">
        <f t="shared" si="0"/>
        <v>#DIV/0!</v>
      </c>
      <c r="N9" s="427" t="e">
        <f t="shared" si="1"/>
        <v>#DIV/0!</v>
      </c>
    </row>
    <row r="10" spans="1:17" ht="11.1" customHeight="1">
      <c r="A10" s="326"/>
      <c r="B10" s="326"/>
      <c r="C10" s="326"/>
      <c r="D10" s="326"/>
      <c r="E10" s="326"/>
      <c r="F10" s="326"/>
      <c r="G10" s="326"/>
      <c r="H10" s="326"/>
      <c r="I10" s="326"/>
      <c r="J10" s="311"/>
      <c r="K10" s="326"/>
      <c r="L10" s="425" t="e">
        <f t="shared" si="2"/>
        <v>#DIV/0!</v>
      </c>
      <c r="M10" s="426" t="e">
        <f t="shared" si="0"/>
        <v>#DIV/0!</v>
      </c>
      <c r="N10" s="425" t="e">
        <f t="shared" si="1"/>
        <v>#DIV/0!</v>
      </c>
      <c r="P10" s="26"/>
      <c r="Q10" s="26"/>
    </row>
    <row r="11" spans="1:17" ht="11.1" customHeight="1" thickBot="1">
      <c r="A11" s="326"/>
      <c r="B11" s="326"/>
      <c r="C11" s="326"/>
      <c r="D11" s="326"/>
      <c r="E11" s="326"/>
      <c r="F11" s="326"/>
      <c r="G11" s="326"/>
      <c r="H11" s="328"/>
      <c r="I11" s="326"/>
      <c r="J11" s="311"/>
      <c r="K11" s="328"/>
      <c r="L11" s="425" t="e">
        <f t="shared" si="2"/>
        <v>#DIV/0!</v>
      </c>
      <c r="M11" s="426" t="e">
        <f t="shared" si="0"/>
        <v>#DIV/0!</v>
      </c>
      <c r="N11" s="428" t="e">
        <f t="shared" si="1"/>
        <v>#DIV/0!</v>
      </c>
      <c r="P11" s="26"/>
      <c r="Q11" s="26"/>
    </row>
    <row r="12" spans="1:17" ht="15.75" thickBot="1">
      <c r="A12" s="302" t="s">
        <v>1739</v>
      </c>
      <c r="B12" s="302"/>
      <c r="C12" s="302"/>
      <c r="D12" s="302"/>
      <c r="E12" s="302"/>
      <c r="F12" s="302"/>
      <c r="G12" s="322"/>
      <c r="H12" s="323">
        <f>SUM(H13:H15)</f>
        <v>0</v>
      </c>
      <c r="I12" s="324"/>
      <c r="J12" s="325"/>
      <c r="K12" s="323">
        <f>SUM(K13:K15)</f>
        <v>0</v>
      </c>
      <c r="L12" s="422" t="e">
        <f t="shared" si="2"/>
        <v>#DIV/0!</v>
      </c>
      <c r="M12" s="423" t="e">
        <f t="shared" si="0"/>
        <v>#DIV/0!</v>
      </c>
      <c r="N12" s="424" t="e">
        <f t="shared" si="1"/>
        <v>#DIV/0!</v>
      </c>
      <c r="P12" s="26"/>
      <c r="Q12" s="26"/>
    </row>
    <row r="13" spans="1:17" ht="11.1" customHeight="1">
      <c r="A13" s="326"/>
      <c r="B13" s="326"/>
      <c r="C13" s="326"/>
      <c r="D13" s="326"/>
      <c r="E13" s="326"/>
      <c r="F13" s="326"/>
      <c r="G13" s="326"/>
      <c r="H13" s="327"/>
      <c r="I13" s="326"/>
      <c r="J13" s="311"/>
      <c r="K13" s="327"/>
      <c r="L13" s="425" t="e">
        <f t="shared" si="2"/>
        <v>#DIV/0!</v>
      </c>
      <c r="M13" s="426" t="e">
        <f t="shared" si="0"/>
        <v>#DIV/0!</v>
      </c>
      <c r="N13" s="427" t="e">
        <f t="shared" si="1"/>
        <v>#DIV/0!</v>
      </c>
      <c r="P13" s="26"/>
      <c r="Q13" s="26"/>
    </row>
    <row r="14" spans="1:17" ht="11.1" customHeight="1">
      <c r="A14" s="326"/>
      <c r="B14" s="326"/>
      <c r="C14" s="326"/>
      <c r="D14" s="326"/>
      <c r="E14" s="326"/>
      <c r="F14" s="326"/>
      <c r="G14" s="326"/>
      <c r="H14" s="326"/>
      <c r="I14" s="326"/>
      <c r="J14" s="311"/>
      <c r="K14" s="326"/>
      <c r="L14" s="425" t="e">
        <f t="shared" si="2"/>
        <v>#DIV/0!</v>
      </c>
      <c r="M14" s="426" t="e">
        <f t="shared" si="0"/>
        <v>#DIV/0!</v>
      </c>
      <c r="N14" s="425" t="e">
        <f t="shared" si="1"/>
        <v>#DIV/0!</v>
      </c>
      <c r="P14" s="26"/>
      <c r="Q14" s="26"/>
    </row>
    <row r="15" spans="1:17" ht="11.1" customHeight="1" thickBot="1">
      <c r="A15" s="326"/>
      <c r="B15" s="326"/>
      <c r="C15" s="326"/>
      <c r="D15" s="326"/>
      <c r="E15" s="326"/>
      <c r="F15" s="326"/>
      <c r="G15" s="326"/>
      <c r="H15" s="328"/>
      <c r="I15" s="326"/>
      <c r="J15" s="311"/>
      <c r="K15" s="328"/>
      <c r="L15" s="425" t="e">
        <f t="shared" si="2"/>
        <v>#DIV/0!</v>
      </c>
      <c r="M15" s="426" t="e">
        <f t="shared" si="0"/>
        <v>#DIV/0!</v>
      </c>
      <c r="N15" s="428" t="e">
        <f t="shared" si="1"/>
        <v>#DIV/0!</v>
      </c>
      <c r="P15" s="26"/>
      <c r="Q15" s="26"/>
    </row>
    <row r="16" spans="1:17" ht="15.75" thickBot="1">
      <c r="A16" s="302" t="s">
        <v>1740</v>
      </c>
      <c r="B16" s="302"/>
      <c r="C16" s="302"/>
      <c r="D16" s="302"/>
      <c r="E16" s="302"/>
      <c r="F16" s="302"/>
      <c r="G16" s="322"/>
      <c r="H16" s="323">
        <f>SUM(H17:H18)</f>
        <v>0</v>
      </c>
      <c r="I16" s="324"/>
      <c r="J16" s="325"/>
      <c r="K16" s="323">
        <f>SUM(K17:K18)</f>
        <v>0</v>
      </c>
      <c r="L16" s="422" t="e">
        <f t="shared" si="2"/>
        <v>#DIV/0!</v>
      </c>
      <c r="M16" s="423" t="e">
        <f t="shared" si="0"/>
        <v>#DIV/0!</v>
      </c>
      <c r="N16" s="424" t="e">
        <f t="shared" si="1"/>
        <v>#DIV/0!</v>
      </c>
      <c r="P16" s="26"/>
      <c r="Q16" s="26"/>
    </row>
    <row r="17" spans="1:14" ht="11.1" customHeight="1">
      <c r="A17" s="326"/>
      <c r="B17" s="326"/>
      <c r="C17" s="326"/>
      <c r="D17" s="326"/>
      <c r="E17" s="326"/>
      <c r="F17" s="326"/>
      <c r="G17" s="326"/>
      <c r="H17" s="327"/>
      <c r="I17" s="326"/>
      <c r="J17" s="311"/>
      <c r="K17" s="327"/>
      <c r="L17" s="425" t="e">
        <f t="shared" si="2"/>
        <v>#DIV/0!</v>
      </c>
      <c r="M17" s="426" t="e">
        <f t="shared" si="0"/>
        <v>#DIV/0!</v>
      </c>
      <c r="N17" s="427" t="e">
        <f t="shared" si="1"/>
        <v>#DIV/0!</v>
      </c>
    </row>
    <row r="18" spans="1:14" ht="11.1" customHeight="1" thickBot="1">
      <c r="A18" s="326"/>
      <c r="B18" s="326"/>
      <c r="C18" s="326"/>
      <c r="D18" s="326"/>
      <c r="E18" s="326"/>
      <c r="F18" s="326"/>
      <c r="G18" s="326"/>
      <c r="H18" s="328"/>
      <c r="I18" s="326"/>
      <c r="J18" s="311"/>
      <c r="K18" s="328"/>
      <c r="L18" s="425" t="e">
        <f t="shared" si="2"/>
        <v>#DIV/0!</v>
      </c>
      <c r="M18" s="426" t="e">
        <f t="shared" si="0"/>
        <v>#DIV/0!</v>
      </c>
      <c r="N18" s="428" t="e">
        <f t="shared" si="1"/>
        <v>#DIV/0!</v>
      </c>
    </row>
    <row r="19" spans="1:14" ht="13.5" thickBot="1">
      <c r="A19" s="302" t="s">
        <v>1741</v>
      </c>
      <c r="B19" s="302"/>
      <c r="C19" s="302"/>
      <c r="D19" s="302"/>
      <c r="E19" s="302"/>
      <c r="F19" s="302"/>
      <c r="G19" s="322"/>
      <c r="H19" s="323">
        <f>SUM(H20:H33)</f>
        <v>0</v>
      </c>
      <c r="I19" s="324"/>
      <c r="J19" s="325"/>
      <c r="K19" s="323">
        <f>SUM(K20:K33)</f>
        <v>0</v>
      </c>
      <c r="L19" s="422" t="e">
        <f t="shared" si="2"/>
        <v>#DIV/0!</v>
      </c>
      <c r="M19" s="423" t="e">
        <f t="shared" si="0"/>
        <v>#DIV/0!</v>
      </c>
      <c r="N19" s="424" t="e">
        <f t="shared" si="1"/>
        <v>#DIV/0!</v>
      </c>
    </row>
    <row r="20" spans="1:14" ht="13.5" customHeight="1">
      <c r="A20" s="302" t="s">
        <v>1742</v>
      </c>
      <c r="B20" s="326" t="s">
        <v>1743</v>
      </c>
      <c r="C20" s="310"/>
      <c r="D20" s="310"/>
      <c r="E20" s="310"/>
      <c r="F20" s="310"/>
      <c r="G20" s="310"/>
      <c r="H20" s="327"/>
      <c r="I20" s="329"/>
      <c r="J20" s="330"/>
      <c r="K20" s="327"/>
      <c r="L20" s="429" t="e">
        <f t="shared" si="2"/>
        <v>#DIV/0!</v>
      </c>
      <c r="M20" s="430" t="e">
        <f t="shared" si="0"/>
        <v>#DIV/0!</v>
      </c>
      <c r="N20" s="427" t="e">
        <f t="shared" si="1"/>
        <v>#DIV/0!</v>
      </c>
    </row>
    <row r="21" spans="1:14" ht="13.5" customHeight="1">
      <c r="A21" s="302" t="s">
        <v>1744</v>
      </c>
      <c r="B21" s="326" t="s">
        <v>1745</v>
      </c>
      <c r="C21" s="310"/>
      <c r="D21" s="310"/>
      <c r="E21" s="310"/>
      <c r="F21" s="310"/>
      <c r="G21" s="310"/>
      <c r="H21" s="326"/>
      <c r="I21" s="329"/>
      <c r="J21" s="330"/>
      <c r="K21" s="326"/>
      <c r="L21" s="429" t="e">
        <f t="shared" si="2"/>
        <v>#DIV/0!</v>
      </c>
      <c r="M21" s="430" t="e">
        <f t="shared" si="0"/>
        <v>#DIV/0!</v>
      </c>
      <c r="N21" s="425" t="e">
        <f t="shared" si="1"/>
        <v>#DIV/0!</v>
      </c>
    </row>
    <row r="22" spans="1:14" ht="13.5" customHeight="1">
      <c r="A22" s="302" t="s">
        <v>1746</v>
      </c>
      <c r="B22" s="326" t="s">
        <v>1747</v>
      </c>
      <c r="C22" s="310"/>
      <c r="D22" s="310"/>
      <c r="E22" s="310"/>
      <c r="F22" s="310"/>
      <c r="G22" s="310"/>
      <c r="H22" s="326"/>
      <c r="I22" s="329"/>
      <c r="J22" s="330"/>
      <c r="K22" s="326"/>
      <c r="L22" s="429" t="e">
        <f t="shared" si="2"/>
        <v>#DIV/0!</v>
      </c>
      <c r="M22" s="430" t="e">
        <f t="shared" si="0"/>
        <v>#DIV/0!</v>
      </c>
      <c r="N22" s="425" t="e">
        <f t="shared" si="1"/>
        <v>#DIV/0!</v>
      </c>
    </row>
    <row r="23" spans="1:14" ht="13.5" customHeight="1">
      <c r="A23" s="302" t="s">
        <v>1748</v>
      </c>
      <c r="B23" s="326" t="s">
        <v>1749</v>
      </c>
      <c r="C23" s="310"/>
      <c r="D23" s="310"/>
      <c r="E23" s="310"/>
      <c r="F23" s="310"/>
      <c r="G23" s="310"/>
      <c r="H23" s="326"/>
      <c r="I23" s="329"/>
      <c r="J23" s="330"/>
      <c r="K23" s="326"/>
      <c r="L23" s="429" t="e">
        <f t="shared" si="2"/>
        <v>#DIV/0!</v>
      </c>
      <c r="M23" s="430" t="e">
        <f t="shared" si="0"/>
        <v>#DIV/0!</v>
      </c>
      <c r="N23" s="425" t="e">
        <f t="shared" si="1"/>
        <v>#DIV/0!</v>
      </c>
    </row>
    <row r="24" spans="1:14" ht="24.75" customHeight="1">
      <c r="A24" s="302" t="s">
        <v>1750</v>
      </c>
      <c r="B24" s="326" t="s">
        <v>1751</v>
      </c>
      <c r="C24" s="310"/>
      <c r="D24" s="310"/>
      <c r="E24" s="310"/>
      <c r="F24" s="310"/>
      <c r="G24" s="310"/>
      <c r="H24" s="326"/>
      <c r="I24" s="329"/>
      <c r="J24" s="330"/>
      <c r="K24" s="326"/>
      <c r="L24" s="429" t="e">
        <f t="shared" si="2"/>
        <v>#DIV/0!</v>
      </c>
      <c r="M24" s="430" t="e">
        <f t="shared" si="0"/>
        <v>#DIV/0!</v>
      </c>
      <c r="N24" s="425" t="e">
        <f t="shared" si="1"/>
        <v>#DIV/0!</v>
      </c>
    </row>
    <row r="25" spans="1:14" ht="13.5" customHeight="1">
      <c r="A25" s="302" t="s">
        <v>1752</v>
      </c>
      <c r="B25" s="326" t="s">
        <v>1753</v>
      </c>
      <c r="C25" s="310"/>
      <c r="D25" s="310"/>
      <c r="E25" s="310"/>
      <c r="F25" s="310"/>
      <c r="G25" s="310"/>
      <c r="H25" s="326"/>
      <c r="I25" s="329"/>
      <c r="J25" s="330"/>
      <c r="K25" s="326"/>
      <c r="L25" s="429" t="e">
        <f t="shared" si="2"/>
        <v>#DIV/0!</v>
      </c>
      <c r="M25" s="430" t="e">
        <f t="shared" si="0"/>
        <v>#DIV/0!</v>
      </c>
      <c r="N25" s="425" t="e">
        <f t="shared" si="1"/>
        <v>#DIV/0!</v>
      </c>
    </row>
    <row r="26" spans="1:14" ht="13.5" customHeight="1">
      <c r="A26" s="302" t="s">
        <v>1754</v>
      </c>
      <c r="B26" s="326" t="s">
        <v>1755</v>
      </c>
      <c r="C26" s="310"/>
      <c r="D26" s="310"/>
      <c r="E26" s="310"/>
      <c r="F26" s="310"/>
      <c r="G26" s="310"/>
      <c r="H26" s="326"/>
      <c r="I26" s="329"/>
      <c r="J26" s="330"/>
      <c r="K26" s="326"/>
      <c r="L26" s="429" t="e">
        <f t="shared" si="2"/>
        <v>#DIV/0!</v>
      </c>
      <c r="M26" s="430" t="e">
        <f t="shared" si="0"/>
        <v>#DIV/0!</v>
      </c>
      <c r="N26" s="425" t="e">
        <f t="shared" si="1"/>
        <v>#DIV/0!</v>
      </c>
    </row>
    <row r="27" spans="1:14" ht="13.5" customHeight="1">
      <c r="A27" s="302" t="s">
        <v>1756</v>
      </c>
      <c r="B27" s="326" t="s">
        <v>1757</v>
      </c>
      <c r="C27" s="310"/>
      <c r="D27" s="310"/>
      <c r="E27" s="310"/>
      <c r="F27" s="310"/>
      <c r="G27" s="310"/>
      <c r="H27" s="326"/>
      <c r="I27" s="329"/>
      <c r="J27" s="330"/>
      <c r="K27" s="326"/>
      <c r="L27" s="429" t="e">
        <f t="shared" si="2"/>
        <v>#DIV/0!</v>
      </c>
      <c r="M27" s="430" t="e">
        <f t="shared" si="0"/>
        <v>#DIV/0!</v>
      </c>
      <c r="N27" s="425" t="e">
        <f t="shared" si="1"/>
        <v>#DIV/0!</v>
      </c>
    </row>
    <row r="28" spans="1:14" ht="13.5" customHeight="1">
      <c r="A28" s="302" t="s">
        <v>1758</v>
      </c>
      <c r="B28" s="326" t="s">
        <v>1759</v>
      </c>
      <c r="C28" s="310"/>
      <c r="D28" s="310"/>
      <c r="E28" s="310"/>
      <c r="F28" s="310"/>
      <c r="G28" s="310"/>
      <c r="H28" s="326"/>
      <c r="I28" s="329"/>
      <c r="J28" s="330"/>
      <c r="K28" s="326"/>
      <c r="L28" s="429" t="e">
        <f t="shared" si="2"/>
        <v>#DIV/0!</v>
      </c>
      <c r="M28" s="430" t="e">
        <f t="shared" si="0"/>
        <v>#DIV/0!</v>
      </c>
      <c r="N28" s="425" t="e">
        <f t="shared" si="1"/>
        <v>#DIV/0!</v>
      </c>
    </row>
    <row r="29" spans="1:14" ht="13.5" customHeight="1">
      <c r="A29" s="302" t="s">
        <v>1760</v>
      </c>
      <c r="B29" s="326" t="s">
        <v>1761</v>
      </c>
      <c r="C29" s="310"/>
      <c r="D29" s="310"/>
      <c r="E29" s="310"/>
      <c r="F29" s="310"/>
      <c r="G29" s="310"/>
      <c r="H29" s="326"/>
      <c r="I29" s="329"/>
      <c r="J29" s="330"/>
      <c r="K29" s="326"/>
      <c r="L29" s="429" t="e">
        <f t="shared" si="2"/>
        <v>#DIV/0!</v>
      </c>
      <c r="M29" s="430" t="e">
        <f t="shared" si="0"/>
        <v>#DIV/0!</v>
      </c>
      <c r="N29" s="425" t="e">
        <f t="shared" si="1"/>
        <v>#DIV/0!</v>
      </c>
    </row>
    <row r="30" spans="1:14" ht="13.5" customHeight="1">
      <c r="A30" s="302" t="s">
        <v>1762</v>
      </c>
      <c r="B30" s="326" t="s">
        <v>1763</v>
      </c>
      <c r="C30" s="310"/>
      <c r="D30" s="310"/>
      <c r="E30" s="310"/>
      <c r="F30" s="310"/>
      <c r="G30" s="310"/>
      <c r="H30" s="326"/>
      <c r="I30" s="329"/>
      <c r="J30" s="329"/>
      <c r="K30" s="326"/>
      <c r="L30" s="429" t="e">
        <f t="shared" si="2"/>
        <v>#DIV/0!</v>
      </c>
      <c r="M30" s="429" t="e">
        <f t="shared" si="0"/>
        <v>#DIV/0!</v>
      </c>
      <c r="N30" s="425" t="e">
        <f t="shared" si="1"/>
        <v>#DIV/0!</v>
      </c>
    </row>
    <row r="31" spans="1:14" ht="13.5" customHeight="1">
      <c r="A31" s="302" t="s">
        <v>1764</v>
      </c>
      <c r="B31" s="326" t="s">
        <v>1765</v>
      </c>
      <c r="C31" s="310"/>
      <c r="D31" s="310"/>
      <c r="E31" s="310"/>
      <c r="F31" s="310"/>
      <c r="G31" s="310"/>
      <c r="H31" s="326"/>
      <c r="I31" s="329"/>
      <c r="J31" s="329"/>
      <c r="K31" s="326"/>
      <c r="L31" s="429" t="e">
        <f t="shared" si="2"/>
        <v>#DIV/0!</v>
      </c>
      <c r="M31" s="429" t="e">
        <f t="shared" si="0"/>
        <v>#DIV/0!</v>
      </c>
      <c r="N31" s="425" t="e">
        <f t="shared" si="1"/>
        <v>#DIV/0!</v>
      </c>
    </row>
    <row r="32" spans="1:14" ht="13.5" customHeight="1">
      <c r="A32" s="302" t="s">
        <v>1766</v>
      </c>
      <c r="B32" s="326" t="s">
        <v>1767</v>
      </c>
      <c r="C32" s="310"/>
      <c r="D32" s="310"/>
      <c r="E32" s="310"/>
      <c r="F32" s="310"/>
      <c r="G32" s="310"/>
      <c r="H32" s="326"/>
      <c r="I32" s="329"/>
      <c r="J32" s="329"/>
      <c r="K32" s="326"/>
      <c r="L32" s="429" t="e">
        <f t="shared" si="2"/>
        <v>#DIV/0!</v>
      </c>
      <c r="M32" s="429" t="e">
        <f t="shared" si="0"/>
        <v>#DIV/0!</v>
      </c>
      <c r="N32" s="425" t="e">
        <f t="shared" si="1"/>
        <v>#DIV/0!</v>
      </c>
    </row>
    <row r="33" spans="1:14" ht="13.5" thickBot="1">
      <c r="A33" s="302" t="s">
        <v>1768</v>
      </c>
      <c r="B33" s="326" t="s">
        <v>1769</v>
      </c>
      <c r="C33" s="310"/>
      <c r="D33" s="310"/>
      <c r="E33" s="310"/>
      <c r="F33" s="310"/>
      <c r="G33" s="310"/>
      <c r="H33" s="328"/>
      <c r="I33" s="329"/>
      <c r="J33" s="329"/>
      <c r="K33" s="328"/>
      <c r="L33" s="429" t="e">
        <f t="shared" si="2"/>
        <v>#DIV/0!</v>
      </c>
      <c r="M33" s="429" t="e">
        <f t="shared" si="0"/>
        <v>#DIV/0!</v>
      </c>
      <c r="N33" s="428" t="e">
        <f t="shared" si="1"/>
        <v>#DIV/0!</v>
      </c>
    </row>
    <row r="34" spans="1:14" ht="14.25">
      <c r="A34" s="802" t="s">
        <v>127</v>
      </c>
      <c r="B34" s="803"/>
      <c r="C34" s="803"/>
      <c r="D34" s="803"/>
      <c r="E34" s="804"/>
      <c r="F34" s="613"/>
      <c r="G34" s="614"/>
      <c r="H34" s="615">
        <v>1212375</v>
      </c>
      <c r="I34" s="616"/>
      <c r="J34" s="614"/>
      <c r="K34" s="615">
        <v>1012599.7800000001</v>
      </c>
      <c r="L34" s="639"/>
      <c r="M34" s="640"/>
      <c r="N34" s="641">
        <f>K34/H34*100</f>
        <v>83.521994432415724</v>
      </c>
    </row>
    <row r="35" spans="1:14">
      <c r="A35" s="515" t="s">
        <v>2169</v>
      </c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</row>
    <row r="36" spans="1:14" s="18" customFormat="1" ht="15.75"/>
  </sheetData>
  <mergeCells count="9">
    <mergeCell ref="L6:N6"/>
    <mergeCell ref="A34:E34"/>
    <mergeCell ref="F6:H6"/>
    <mergeCell ref="I6:K6"/>
    <mergeCell ref="A6:A7"/>
    <mergeCell ref="B6:B7"/>
    <mergeCell ref="C6:C7"/>
    <mergeCell ref="D6:D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landscape" horizontalDpi="1200" verticalDpi="1200" r:id="rId1"/>
  <headerFooter alignWithMargins="0">
    <oddFooter>&amp;R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44"/>
  <sheetViews>
    <sheetView view="pageBreakPreview" topLeftCell="A28" zoomScaleNormal="100" workbookViewId="0">
      <selection activeCell="S36" sqref="S36"/>
    </sheetView>
  </sheetViews>
  <sheetFormatPr defaultColWidth="9.140625" defaultRowHeight="11.25"/>
  <cols>
    <col min="1" max="1" width="9.42578125" style="19" customWidth="1"/>
    <col min="2" max="2" width="28.42578125" style="19" customWidth="1"/>
    <col min="3" max="5" width="7.7109375" style="19" customWidth="1"/>
    <col min="6" max="6" width="9.140625" style="19" customWidth="1"/>
    <col min="7" max="9" width="7.7109375" style="19" customWidth="1"/>
    <col min="10" max="10" width="9.42578125" style="19" customWidth="1"/>
    <col min="11" max="16384" width="9.140625" style="19"/>
  </cols>
  <sheetData>
    <row r="1" spans="1:14" ht="12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14" ht="12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14" ht="12">
      <c r="A3" s="1"/>
      <c r="B3" s="2"/>
      <c r="C3" s="3" t="s">
        <v>1857</v>
      </c>
      <c r="D3" s="4"/>
      <c r="E3" s="4"/>
      <c r="F3" s="4"/>
      <c r="G3" s="5"/>
    </row>
    <row r="4" spans="1:14" ht="14.25">
      <c r="A4" s="1"/>
      <c r="B4" s="2" t="s">
        <v>1770</v>
      </c>
      <c r="C4" s="7" t="s">
        <v>44</v>
      </c>
      <c r="D4" s="8"/>
      <c r="E4" s="8"/>
      <c r="F4" s="8"/>
      <c r="G4" s="9"/>
    </row>
    <row r="5" spans="1:14" s="18" customFormat="1" ht="15.75"/>
    <row r="6" spans="1:14" ht="11.25" customHeight="1">
      <c r="A6" s="744" t="s">
        <v>185</v>
      </c>
      <c r="B6" s="744" t="s">
        <v>1771</v>
      </c>
      <c r="C6" s="805" t="s">
        <v>1828</v>
      </c>
      <c r="D6" s="806"/>
      <c r="E6" s="806"/>
      <c r="F6" s="807"/>
      <c r="G6" s="805" t="s">
        <v>1858</v>
      </c>
      <c r="H6" s="806"/>
      <c r="I6" s="806"/>
      <c r="J6" s="807"/>
      <c r="K6" s="805" t="s">
        <v>1866</v>
      </c>
      <c r="L6" s="806"/>
      <c r="M6" s="806"/>
      <c r="N6" s="807"/>
    </row>
    <row r="7" spans="1:14" ht="67.5">
      <c r="A7" s="744"/>
      <c r="B7" s="744"/>
      <c r="C7" s="287" t="s">
        <v>1669</v>
      </c>
      <c r="D7" s="320" t="s">
        <v>1670</v>
      </c>
      <c r="E7" s="320" t="s">
        <v>1772</v>
      </c>
      <c r="F7" s="320" t="s">
        <v>1773</v>
      </c>
      <c r="G7" s="287" t="s">
        <v>1669</v>
      </c>
      <c r="H7" s="320" t="s">
        <v>1670</v>
      </c>
      <c r="I7" s="320" t="s">
        <v>1772</v>
      </c>
      <c r="J7" s="332" t="s">
        <v>1774</v>
      </c>
      <c r="K7" s="243" t="s">
        <v>1669</v>
      </c>
      <c r="L7" s="220" t="s">
        <v>1670</v>
      </c>
      <c r="M7" s="385" t="s">
        <v>1772</v>
      </c>
      <c r="N7" s="331" t="s">
        <v>1774</v>
      </c>
    </row>
    <row r="8" spans="1:14" ht="12.75">
      <c r="A8" s="333" t="s">
        <v>1851</v>
      </c>
      <c r="B8" s="334"/>
      <c r="C8" s="335">
        <f>SUM(C9:C10)</f>
        <v>0</v>
      </c>
      <c r="D8" s="335">
        <f t="shared" ref="D8:J8" si="0">SUM(D9:D10)</f>
        <v>0</v>
      </c>
      <c r="E8" s="335">
        <f t="shared" si="0"/>
        <v>0</v>
      </c>
      <c r="F8" s="335">
        <f t="shared" si="0"/>
        <v>0</v>
      </c>
      <c r="G8" s="335">
        <f t="shared" si="0"/>
        <v>0</v>
      </c>
      <c r="H8" s="335">
        <f t="shared" si="0"/>
        <v>0</v>
      </c>
      <c r="I8" s="335">
        <f t="shared" si="0"/>
        <v>0</v>
      </c>
      <c r="J8" s="335">
        <f t="shared" si="0"/>
        <v>0</v>
      </c>
      <c r="K8" s="336" t="e">
        <f>G8/C8*100</f>
        <v>#DIV/0!</v>
      </c>
      <c r="L8" s="336" t="e">
        <f>H8/D8*100</f>
        <v>#DIV/0!</v>
      </c>
      <c r="M8" s="431" t="e">
        <f t="shared" ref="M8:M44" si="1">I8/E8*100</f>
        <v>#DIV/0!</v>
      </c>
      <c r="N8" s="336" t="e">
        <f>J8/F8*100</f>
        <v>#DIV/0!</v>
      </c>
    </row>
    <row r="9" spans="1:14" ht="12.75">
      <c r="A9" s="337"/>
      <c r="B9" s="338"/>
      <c r="C9" s="339"/>
      <c r="D9" s="339"/>
      <c r="E9" s="339"/>
      <c r="F9" s="339"/>
      <c r="G9" s="339"/>
      <c r="H9" s="339"/>
      <c r="I9" s="339"/>
      <c r="J9" s="339"/>
      <c r="K9" s="339" t="e">
        <f t="shared" ref="K9:L40" si="2">G9/C9*100</f>
        <v>#DIV/0!</v>
      </c>
      <c r="L9" s="339" t="e">
        <f t="shared" si="2"/>
        <v>#DIV/0!</v>
      </c>
      <c r="M9" s="432" t="e">
        <f t="shared" si="1"/>
        <v>#DIV/0!</v>
      </c>
      <c r="N9" s="339" t="e">
        <f t="shared" ref="N9:N44" si="3">J9/F9*100</f>
        <v>#DIV/0!</v>
      </c>
    </row>
    <row r="10" spans="1:14" ht="12.75">
      <c r="A10" s="337"/>
      <c r="B10" s="338"/>
      <c r="C10" s="339"/>
      <c r="D10" s="339"/>
      <c r="E10" s="339"/>
      <c r="F10" s="339"/>
      <c r="G10" s="339"/>
      <c r="H10" s="339"/>
      <c r="I10" s="339"/>
      <c r="J10" s="339"/>
      <c r="K10" s="339" t="e">
        <f t="shared" si="2"/>
        <v>#DIV/0!</v>
      </c>
      <c r="L10" s="339" t="e">
        <f t="shared" si="2"/>
        <v>#DIV/0!</v>
      </c>
      <c r="M10" s="432" t="e">
        <f t="shared" si="1"/>
        <v>#DIV/0!</v>
      </c>
      <c r="N10" s="339" t="e">
        <f t="shared" si="3"/>
        <v>#DIV/0!</v>
      </c>
    </row>
    <row r="11" spans="1:14" ht="12.75">
      <c r="A11" s="333" t="s">
        <v>1775</v>
      </c>
      <c r="B11" s="334"/>
      <c r="C11" s="335">
        <f>SUM(C12:C13)</f>
        <v>0</v>
      </c>
      <c r="D11" s="335">
        <f t="shared" ref="D11:J11" si="4">SUM(D12:D13)</f>
        <v>0</v>
      </c>
      <c r="E11" s="335">
        <f t="shared" si="4"/>
        <v>0</v>
      </c>
      <c r="F11" s="335">
        <f t="shared" si="4"/>
        <v>0</v>
      </c>
      <c r="G11" s="335">
        <f t="shared" si="4"/>
        <v>0</v>
      </c>
      <c r="H11" s="335">
        <f t="shared" si="4"/>
        <v>0</v>
      </c>
      <c r="I11" s="335">
        <f t="shared" si="4"/>
        <v>0</v>
      </c>
      <c r="J11" s="335">
        <f t="shared" si="4"/>
        <v>0</v>
      </c>
      <c r="K11" s="336" t="e">
        <f t="shared" si="2"/>
        <v>#DIV/0!</v>
      </c>
      <c r="L11" s="336" t="e">
        <f t="shared" si="2"/>
        <v>#DIV/0!</v>
      </c>
      <c r="M11" s="431" t="e">
        <f t="shared" si="1"/>
        <v>#DIV/0!</v>
      </c>
      <c r="N11" s="336" t="e">
        <f t="shared" si="3"/>
        <v>#DIV/0!</v>
      </c>
    </row>
    <row r="12" spans="1:14" ht="12.75">
      <c r="A12" s="337"/>
      <c r="B12" s="338"/>
      <c r="C12" s="339"/>
      <c r="D12" s="339"/>
      <c r="E12" s="339"/>
      <c r="F12" s="339"/>
      <c r="G12" s="339"/>
      <c r="H12" s="339"/>
      <c r="I12" s="339"/>
      <c r="J12" s="339"/>
      <c r="K12" s="339" t="e">
        <f t="shared" si="2"/>
        <v>#DIV/0!</v>
      </c>
      <c r="L12" s="339" t="e">
        <f t="shared" si="2"/>
        <v>#DIV/0!</v>
      </c>
      <c r="M12" s="432" t="e">
        <f t="shared" si="1"/>
        <v>#DIV/0!</v>
      </c>
      <c r="N12" s="339" t="e">
        <f t="shared" si="3"/>
        <v>#DIV/0!</v>
      </c>
    </row>
    <row r="13" spans="1:14" ht="12.75">
      <c r="A13" s="337"/>
      <c r="B13" s="338"/>
      <c r="C13" s="339"/>
      <c r="D13" s="339"/>
      <c r="E13" s="339"/>
      <c r="F13" s="339"/>
      <c r="G13" s="339"/>
      <c r="H13" s="339"/>
      <c r="I13" s="339"/>
      <c r="J13" s="339"/>
      <c r="K13" s="339" t="e">
        <f t="shared" si="2"/>
        <v>#DIV/0!</v>
      </c>
      <c r="L13" s="339" t="e">
        <f t="shared" si="2"/>
        <v>#DIV/0!</v>
      </c>
      <c r="M13" s="432" t="e">
        <f t="shared" si="1"/>
        <v>#DIV/0!</v>
      </c>
      <c r="N13" s="339" t="e">
        <f t="shared" si="3"/>
        <v>#DIV/0!</v>
      </c>
    </row>
    <row r="14" spans="1:14" ht="12.75">
      <c r="A14" s="333" t="s">
        <v>1776</v>
      </c>
      <c r="B14" s="334"/>
      <c r="C14" s="335">
        <f>SUM(C15:C16)</f>
        <v>0</v>
      </c>
      <c r="D14" s="335">
        <f t="shared" ref="D14:J14" si="5">SUM(D15:D16)</f>
        <v>0</v>
      </c>
      <c r="E14" s="335">
        <f t="shared" si="5"/>
        <v>0</v>
      </c>
      <c r="F14" s="335">
        <f t="shared" si="5"/>
        <v>0</v>
      </c>
      <c r="G14" s="335">
        <f t="shared" si="5"/>
        <v>0</v>
      </c>
      <c r="H14" s="335">
        <f t="shared" si="5"/>
        <v>0</v>
      </c>
      <c r="I14" s="335">
        <f t="shared" si="5"/>
        <v>0</v>
      </c>
      <c r="J14" s="335">
        <f t="shared" si="5"/>
        <v>0</v>
      </c>
      <c r="K14" s="336" t="e">
        <f t="shared" si="2"/>
        <v>#DIV/0!</v>
      </c>
      <c r="L14" s="336" t="e">
        <f t="shared" si="2"/>
        <v>#DIV/0!</v>
      </c>
      <c r="M14" s="431" t="e">
        <f t="shared" si="1"/>
        <v>#DIV/0!</v>
      </c>
      <c r="N14" s="336" t="e">
        <f t="shared" si="3"/>
        <v>#DIV/0!</v>
      </c>
    </row>
    <row r="15" spans="1:14" ht="12.75">
      <c r="A15" s="337"/>
      <c r="B15" s="338"/>
      <c r="C15" s="339"/>
      <c r="D15" s="339"/>
      <c r="E15" s="339"/>
      <c r="F15" s="339"/>
      <c r="G15" s="339"/>
      <c r="H15" s="339"/>
      <c r="I15" s="339"/>
      <c r="J15" s="339"/>
      <c r="K15" s="339" t="e">
        <f t="shared" si="2"/>
        <v>#DIV/0!</v>
      </c>
      <c r="L15" s="339" t="e">
        <f t="shared" si="2"/>
        <v>#DIV/0!</v>
      </c>
      <c r="M15" s="432" t="e">
        <f t="shared" si="1"/>
        <v>#DIV/0!</v>
      </c>
      <c r="N15" s="339" t="e">
        <f t="shared" si="3"/>
        <v>#DIV/0!</v>
      </c>
    </row>
    <row r="16" spans="1:14" ht="12.75">
      <c r="A16" s="337"/>
      <c r="B16" s="338"/>
      <c r="C16" s="339"/>
      <c r="D16" s="339"/>
      <c r="E16" s="339"/>
      <c r="F16" s="339"/>
      <c r="G16" s="339"/>
      <c r="H16" s="339"/>
      <c r="I16" s="339"/>
      <c r="J16" s="339"/>
      <c r="K16" s="339" t="e">
        <f t="shared" si="2"/>
        <v>#DIV/0!</v>
      </c>
      <c r="L16" s="339" t="e">
        <f t="shared" si="2"/>
        <v>#DIV/0!</v>
      </c>
      <c r="M16" s="432" t="e">
        <f t="shared" si="1"/>
        <v>#DIV/0!</v>
      </c>
      <c r="N16" s="339" t="e">
        <f t="shared" si="3"/>
        <v>#DIV/0!</v>
      </c>
    </row>
    <row r="17" spans="1:14" ht="12.75">
      <c r="A17" s="333" t="s">
        <v>1777</v>
      </c>
      <c r="B17" s="334"/>
      <c r="C17" s="335">
        <f>SUM(C18:C19)</f>
        <v>0</v>
      </c>
      <c r="D17" s="335">
        <f t="shared" ref="D17:J17" si="6">SUM(D18:D19)</f>
        <v>0</v>
      </c>
      <c r="E17" s="335">
        <f t="shared" si="6"/>
        <v>0</v>
      </c>
      <c r="F17" s="335">
        <f t="shared" si="6"/>
        <v>0</v>
      </c>
      <c r="G17" s="335">
        <f t="shared" si="6"/>
        <v>0</v>
      </c>
      <c r="H17" s="335">
        <f t="shared" si="6"/>
        <v>0</v>
      </c>
      <c r="I17" s="335">
        <f t="shared" si="6"/>
        <v>0</v>
      </c>
      <c r="J17" s="335">
        <f t="shared" si="6"/>
        <v>0</v>
      </c>
      <c r="K17" s="336" t="e">
        <f t="shared" si="2"/>
        <v>#DIV/0!</v>
      </c>
      <c r="L17" s="336" t="e">
        <f t="shared" si="2"/>
        <v>#DIV/0!</v>
      </c>
      <c r="M17" s="431" t="e">
        <f t="shared" si="1"/>
        <v>#DIV/0!</v>
      </c>
      <c r="N17" s="336" t="e">
        <f t="shared" si="3"/>
        <v>#DIV/0!</v>
      </c>
    </row>
    <row r="18" spans="1:14" ht="12.75">
      <c r="A18" s="337"/>
      <c r="B18" s="338"/>
      <c r="C18" s="339"/>
      <c r="D18" s="339"/>
      <c r="E18" s="339"/>
      <c r="F18" s="339"/>
      <c r="G18" s="339"/>
      <c r="H18" s="339"/>
      <c r="I18" s="339"/>
      <c r="J18" s="339"/>
      <c r="K18" s="339" t="e">
        <f t="shared" si="2"/>
        <v>#DIV/0!</v>
      </c>
      <c r="L18" s="339" t="e">
        <f t="shared" si="2"/>
        <v>#DIV/0!</v>
      </c>
      <c r="M18" s="432" t="e">
        <f t="shared" si="1"/>
        <v>#DIV/0!</v>
      </c>
      <c r="N18" s="339" t="e">
        <f t="shared" si="3"/>
        <v>#DIV/0!</v>
      </c>
    </row>
    <row r="19" spans="1:14" ht="12.75">
      <c r="A19" s="337"/>
      <c r="B19" s="338"/>
      <c r="C19" s="339"/>
      <c r="D19" s="339"/>
      <c r="E19" s="339"/>
      <c r="F19" s="339"/>
      <c r="G19" s="339"/>
      <c r="H19" s="339"/>
      <c r="I19" s="339"/>
      <c r="J19" s="339"/>
      <c r="K19" s="339" t="e">
        <f t="shared" si="2"/>
        <v>#DIV/0!</v>
      </c>
      <c r="L19" s="339" t="e">
        <f t="shared" si="2"/>
        <v>#DIV/0!</v>
      </c>
      <c r="M19" s="432" t="e">
        <f t="shared" si="1"/>
        <v>#DIV/0!</v>
      </c>
      <c r="N19" s="339" t="e">
        <f t="shared" si="3"/>
        <v>#DIV/0!</v>
      </c>
    </row>
    <row r="20" spans="1:14" ht="12.75">
      <c r="A20" s="333" t="s">
        <v>1778</v>
      </c>
      <c r="B20" s="334"/>
      <c r="C20" s="335">
        <f>SUM(C21:C22)</f>
        <v>0</v>
      </c>
      <c r="D20" s="335">
        <f t="shared" ref="D20:J20" si="7">SUM(D21:D22)</f>
        <v>0</v>
      </c>
      <c r="E20" s="335">
        <f t="shared" si="7"/>
        <v>0</v>
      </c>
      <c r="F20" s="335">
        <f t="shared" si="7"/>
        <v>0</v>
      </c>
      <c r="G20" s="335">
        <f t="shared" si="7"/>
        <v>0</v>
      </c>
      <c r="H20" s="335">
        <f t="shared" si="7"/>
        <v>0</v>
      </c>
      <c r="I20" s="335">
        <f t="shared" si="7"/>
        <v>0</v>
      </c>
      <c r="J20" s="335">
        <f t="shared" si="7"/>
        <v>0</v>
      </c>
      <c r="K20" s="336" t="e">
        <f t="shared" si="2"/>
        <v>#DIV/0!</v>
      </c>
      <c r="L20" s="336" t="e">
        <f t="shared" si="2"/>
        <v>#DIV/0!</v>
      </c>
      <c r="M20" s="431" t="e">
        <f t="shared" si="1"/>
        <v>#DIV/0!</v>
      </c>
      <c r="N20" s="336" t="e">
        <f t="shared" si="3"/>
        <v>#DIV/0!</v>
      </c>
    </row>
    <row r="21" spans="1:14" ht="12.75">
      <c r="A21" s="337"/>
      <c r="B21" s="338"/>
      <c r="C21" s="339"/>
      <c r="D21" s="339"/>
      <c r="E21" s="339"/>
      <c r="F21" s="339"/>
      <c r="G21" s="339"/>
      <c r="H21" s="339"/>
      <c r="I21" s="339"/>
      <c r="J21" s="339"/>
      <c r="K21" s="339" t="e">
        <f t="shared" si="2"/>
        <v>#DIV/0!</v>
      </c>
      <c r="L21" s="339" t="e">
        <f t="shared" si="2"/>
        <v>#DIV/0!</v>
      </c>
      <c r="M21" s="432" t="e">
        <f t="shared" si="1"/>
        <v>#DIV/0!</v>
      </c>
      <c r="N21" s="339" t="e">
        <f t="shared" si="3"/>
        <v>#DIV/0!</v>
      </c>
    </row>
    <row r="22" spans="1:14" ht="12.75">
      <c r="A22" s="337"/>
      <c r="B22" s="338"/>
      <c r="C22" s="339"/>
      <c r="D22" s="339"/>
      <c r="E22" s="339"/>
      <c r="F22" s="339"/>
      <c r="G22" s="339"/>
      <c r="H22" s="339"/>
      <c r="I22" s="339"/>
      <c r="J22" s="339"/>
      <c r="K22" s="339" t="e">
        <f t="shared" si="2"/>
        <v>#DIV/0!</v>
      </c>
      <c r="L22" s="339" t="e">
        <f t="shared" si="2"/>
        <v>#DIV/0!</v>
      </c>
      <c r="M22" s="432" t="e">
        <f t="shared" si="1"/>
        <v>#DIV/0!</v>
      </c>
      <c r="N22" s="339" t="e">
        <f t="shared" si="3"/>
        <v>#DIV/0!</v>
      </c>
    </row>
    <row r="23" spans="1:14" ht="12.75">
      <c r="A23" s="333" t="s">
        <v>1779</v>
      </c>
      <c r="B23" s="334"/>
      <c r="C23" s="335">
        <f>SUM(C24:C25)</f>
        <v>0</v>
      </c>
      <c r="D23" s="335">
        <f t="shared" ref="D23:J23" si="8">SUM(D24:D25)</f>
        <v>0</v>
      </c>
      <c r="E23" s="335">
        <f t="shared" si="8"/>
        <v>0</v>
      </c>
      <c r="F23" s="335">
        <f t="shared" si="8"/>
        <v>0</v>
      </c>
      <c r="G23" s="335">
        <f t="shared" si="8"/>
        <v>0</v>
      </c>
      <c r="H23" s="335">
        <f t="shared" si="8"/>
        <v>0</v>
      </c>
      <c r="I23" s="335">
        <f t="shared" si="8"/>
        <v>0</v>
      </c>
      <c r="J23" s="335">
        <f t="shared" si="8"/>
        <v>0</v>
      </c>
      <c r="K23" s="336" t="e">
        <f t="shared" si="2"/>
        <v>#DIV/0!</v>
      </c>
      <c r="L23" s="336" t="e">
        <f t="shared" si="2"/>
        <v>#DIV/0!</v>
      </c>
      <c r="M23" s="431" t="e">
        <f t="shared" si="1"/>
        <v>#DIV/0!</v>
      </c>
      <c r="N23" s="336" t="e">
        <f t="shared" si="3"/>
        <v>#DIV/0!</v>
      </c>
    </row>
    <row r="24" spans="1:14" ht="12.75">
      <c r="A24" s="337"/>
      <c r="B24" s="338"/>
      <c r="C24" s="339"/>
      <c r="D24" s="339"/>
      <c r="E24" s="339"/>
      <c r="F24" s="339"/>
      <c r="G24" s="339"/>
      <c r="H24" s="339"/>
      <c r="I24" s="339"/>
      <c r="J24" s="339"/>
      <c r="K24" s="339" t="e">
        <f t="shared" si="2"/>
        <v>#DIV/0!</v>
      </c>
      <c r="L24" s="339" t="e">
        <f t="shared" si="2"/>
        <v>#DIV/0!</v>
      </c>
      <c r="M24" s="432" t="e">
        <f t="shared" si="1"/>
        <v>#DIV/0!</v>
      </c>
      <c r="N24" s="339" t="e">
        <f t="shared" si="3"/>
        <v>#DIV/0!</v>
      </c>
    </row>
    <row r="25" spans="1:14" ht="12.75">
      <c r="A25" s="337"/>
      <c r="B25" s="338"/>
      <c r="C25" s="339"/>
      <c r="D25" s="339"/>
      <c r="E25" s="339"/>
      <c r="F25" s="339"/>
      <c r="G25" s="339"/>
      <c r="H25" s="339"/>
      <c r="I25" s="339"/>
      <c r="J25" s="339"/>
      <c r="K25" s="339" t="e">
        <f t="shared" si="2"/>
        <v>#DIV/0!</v>
      </c>
      <c r="L25" s="339" t="e">
        <f t="shared" si="2"/>
        <v>#DIV/0!</v>
      </c>
      <c r="M25" s="432" t="e">
        <f t="shared" si="1"/>
        <v>#DIV/0!</v>
      </c>
      <c r="N25" s="339" t="e">
        <f t="shared" si="3"/>
        <v>#DIV/0!</v>
      </c>
    </row>
    <row r="26" spans="1:14" ht="12.75">
      <c r="A26" s="333" t="s">
        <v>1780</v>
      </c>
      <c r="B26" s="334"/>
      <c r="C26" s="335">
        <f>SUM(C27:C28)</f>
        <v>0</v>
      </c>
      <c r="D26" s="335">
        <f t="shared" ref="D26:J26" si="9">SUM(D27:D28)</f>
        <v>0</v>
      </c>
      <c r="E26" s="335">
        <f t="shared" si="9"/>
        <v>0</v>
      </c>
      <c r="F26" s="335">
        <f t="shared" si="9"/>
        <v>0</v>
      </c>
      <c r="G26" s="335">
        <f t="shared" si="9"/>
        <v>0</v>
      </c>
      <c r="H26" s="335">
        <f t="shared" si="9"/>
        <v>0</v>
      </c>
      <c r="I26" s="335">
        <f t="shared" si="9"/>
        <v>0</v>
      </c>
      <c r="J26" s="335">
        <f t="shared" si="9"/>
        <v>0</v>
      </c>
      <c r="K26" s="336" t="e">
        <f t="shared" si="2"/>
        <v>#DIV/0!</v>
      </c>
      <c r="L26" s="336" t="e">
        <f t="shared" si="2"/>
        <v>#DIV/0!</v>
      </c>
      <c r="M26" s="431" t="e">
        <f t="shared" si="1"/>
        <v>#DIV/0!</v>
      </c>
      <c r="N26" s="336" t="e">
        <f t="shared" si="3"/>
        <v>#DIV/0!</v>
      </c>
    </row>
    <row r="27" spans="1:14" ht="12.75">
      <c r="A27" s="337"/>
      <c r="B27" s="338"/>
      <c r="C27" s="339"/>
      <c r="D27" s="339"/>
      <c r="E27" s="339"/>
      <c r="F27" s="339"/>
      <c r="G27" s="339"/>
      <c r="H27" s="339"/>
      <c r="I27" s="339"/>
      <c r="J27" s="339"/>
      <c r="K27" s="339" t="e">
        <f t="shared" si="2"/>
        <v>#DIV/0!</v>
      </c>
      <c r="L27" s="339" t="e">
        <f t="shared" si="2"/>
        <v>#DIV/0!</v>
      </c>
      <c r="M27" s="432" t="e">
        <f t="shared" si="1"/>
        <v>#DIV/0!</v>
      </c>
      <c r="N27" s="339" t="e">
        <f t="shared" si="3"/>
        <v>#DIV/0!</v>
      </c>
    </row>
    <row r="28" spans="1:14" ht="12.75">
      <c r="A28" s="337"/>
      <c r="B28" s="338"/>
      <c r="C28" s="339"/>
      <c r="D28" s="339"/>
      <c r="E28" s="339"/>
      <c r="F28" s="339"/>
      <c r="G28" s="339"/>
      <c r="H28" s="339"/>
      <c r="I28" s="339"/>
      <c r="J28" s="339"/>
      <c r="K28" s="339" t="e">
        <f t="shared" si="2"/>
        <v>#DIV/0!</v>
      </c>
      <c r="L28" s="339" t="e">
        <f t="shared" si="2"/>
        <v>#DIV/0!</v>
      </c>
      <c r="M28" s="432" t="e">
        <f t="shared" si="1"/>
        <v>#DIV/0!</v>
      </c>
      <c r="N28" s="339" t="e">
        <f t="shared" si="3"/>
        <v>#DIV/0!</v>
      </c>
    </row>
    <row r="29" spans="1:14" ht="12" customHeight="1">
      <c r="A29" s="336" t="s">
        <v>1781</v>
      </c>
      <c r="B29" s="333"/>
      <c r="C29" s="335">
        <f>SUM(C30:C31)</f>
        <v>0</v>
      </c>
      <c r="D29" s="335">
        <f t="shared" ref="D29:J29" si="10">SUM(D30:D31)</f>
        <v>0</v>
      </c>
      <c r="E29" s="335">
        <f t="shared" si="10"/>
        <v>0</v>
      </c>
      <c r="F29" s="335">
        <f t="shared" si="10"/>
        <v>0</v>
      </c>
      <c r="G29" s="335">
        <f t="shared" si="10"/>
        <v>0</v>
      </c>
      <c r="H29" s="335">
        <f t="shared" si="10"/>
        <v>0</v>
      </c>
      <c r="I29" s="335">
        <f t="shared" si="10"/>
        <v>0</v>
      </c>
      <c r="J29" s="335">
        <f t="shared" si="10"/>
        <v>0</v>
      </c>
      <c r="K29" s="336" t="e">
        <f t="shared" si="2"/>
        <v>#DIV/0!</v>
      </c>
      <c r="L29" s="336" t="e">
        <f t="shared" si="2"/>
        <v>#DIV/0!</v>
      </c>
      <c r="M29" s="431" t="e">
        <f t="shared" si="1"/>
        <v>#DIV/0!</v>
      </c>
      <c r="N29" s="336" t="e">
        <f t="shared" si="3"/>
        <v>#DIV/0!</v>
      </c>
    </row>
    <row r="30" spans="1:14" ht="12" customHeight="1">
      <c r="A30" s="337"/>
      <c r="B30" s="337"/>
      <c r="C30" s="339"/>
      <c r="D30" s="339"/>
      <c r="E30" s="339"/>
      <c r="F30" s="339"/>
      <c r="G30" s="339"/>
      <c r="H30" s="339"/>
      <c r="I30" s="339"/>
      <c r="J30" s="339"/>
      <c r="K30" s="339" t="e">
        <f t="shared" si="2"/>
        <v>#DIV/0!</v>
      </c>
      <c r="L30" s="339" t="e">
        <f t="shared" si="2"/>
        <v>#DIV/0!</v>
      </c>
      <c r="M30" s="432" t="e">
        <f t="shared" si="1"/>
        <v>#DIV/0!</v>
      </c>
      <c r="N30" s="339" t="e">
        <f t="shared" si="3"/>
        <v>#DIV/0!</v>
      </c>
    </row>
    <row r="31" spans="1:14" ht="12" customHeight="1">
      <c r="A31" s="337"/>
      <c r="B31" s="337"/>
      <c r="C31" s="339"/>
      <c r="D31" s="339"/>
      <c r="E31" s="339"/>
      <c r="F31" s="339"/>
      <c r="G31" s="339"/>
      <c r="H31" s="339"/>
      <c r="I31" s="339"/>
      <c r="J31" s="339"/>
      <c r="K31" s="339" t="e">
        <f t="shared" si="2"/>
        <v>#DIV/0!</v>
      </c>
      <c r="L31" s="339" t="e">
        <f t="shared" si="2"/>
        <v>#DIV/0!</v>
      </c>
      <c r="M31" s="432" t="e">
        <f t="shared" si="1"/>
        <v>#DIV/0!</v>
      </c>
      <c r="N31" s="339" t="e">
        <f t="shared" si="3"/>
        <v>#DIV/0!</v>
      </c>
    </row>
    <row r="32" spans="1:14" ht="12" customHeight="1">
      <c r="A32" s="336" t="s">
        <v>1782</v>
      </c>
      <c r="B32" s="333"/>
      <c r="C32" s="335">
        <f>SUM(C33:C34)</f>
        <v>0</v>
      </c>
      <c r="D32" s="335">
        <f t="shared" ref="D32:J32" si="11">SUM(D33:D34)</f>
        <v>0</v>
      </c>
      <c r="E32" s="335">
        <f t="shared" si="11"/>
        <v>0</v>
      </c>
      <c r="F32" s="335">
        <f t="shared" si="11"/>
        <v>0</v>
      </c>
      <c r="G32" s="335">
        <f t="shared" si="11"/>
        <v>0</v>
      </c>
      <c r="H32" s="335">
        <f t="shared" si="11"/>
        <v>0</v>
      </c>
      <c r="I32" s="335">
        <f t="shared" si="11"/>
        <v>0</v>
      </c>
      <c r="J32" s="335">
        <f t="shared" si="11"/>
        <v>0</v>
      </c>
      <c r="K32" s="336" t="e">
        <f t="shared" si="2"/>
        <v>#DIV/0!</v>
      </c>
      <c r="L32" s="336" t="e">
        <f t="shared" si="2"/>
        <v>#DIV/0!</v>
      </c>
      <c r="M32" s="431" t="e">
        <f t="shared" si="1"/>
        <v>#DIV/0!</v>
      </c>
      <c r="N32" s="336" t="e">
        <f t="shared" si="3"/>
        <v>#DIV/0!</v>
      </c>
    </row>
    <row r="33" spans="1:14" ht="12" customHeight="1">
      <c r="A33" s="337"/>
      <c r="B33" s="337"/>
      <c r="C33" s="339"/>
      <c r="D33" s="339"/>
      <c r="E33" s="339"/>
      <c r="F33" s="339"/>
      <c r="G33" s="339"/>
      <c r="H33" s="339"/>
      <c r="I33" s="339"/>
      <c r="J33" s="339"/>
      <c r="K33" s="339" t="e">
        <f t="shared" si="2"/>
        <v>#DIV/0!</v>
      </c>
      <c r="L33" s="339" t="e">
        <f t="shared" si="2"/>
        <v>#DIV/0!</v>
      </c>
      <c r="M33" s="432" t="e">
        <f t="shared" si="1"/>
        <v>#DIV/0!</v>
      </c>
      <c r="N33" s="339" t="e">
        <f t="shared" si="3"/>
        <v>#DIV/0!</v>
      </c>
    </row>
    <row r="34" spans="1:14" s="18" customFormat="1" ht="12" customHeight="1">
      <c r="A34" s="337"/>
      <c r="B34" s="337"/>
      <c r="C34" s="339"/>
      <c r="D34" s="339"/>
      <c r="E34" s="339"/>
      <c r="F34" s="339"/>
      <c r="G34" s="339"/>
      <c r="H34" s="339"/>
      <c r="I34" s="339"/>
      <c r="J34" s="339"/>
      <c r="K34" s="339" t="e">
        <f t="shared" si="2"/>
        <v>#DIV/0!</v>
      </c>
      <c r="L34" s="339" t="e">
        <f t="shared" si="2"/>
        <v>#DIV/0!</v>
      </c>
      <c r="M34" s="432" t="e">
        <f t="shared" si="1"/>
        <v>#DIV/0!</v>
      </c>
      <c r="N34" s="339" t="e">
        <f t="shared" si="3"/>
        <v>#DIV/0!</v>
      </c>
    </row>
    <row r="35" spans="1:14" ht="12" customHeight="1">
      <c r="A35" s="336" t="s">
        <v>1783</v>
      </c>
      <c r="B35" s="333"/>
      <c r="C35" s="335">
        <f>SUM(C36:C37)</f>
        <v>0</v>
      </c>
      <c r="D35" s="335">
        <f t="shared" ref="D35:J35" si="12">SUM(D36:D37)</f>
        <v>0</v>
      </c>
      <c r="E35" s="335">
        <f t="shared" si="12"/>
        <v>0</v>
      </c>
      <c r="F35" s="335">
        <f t="shared" si="12"/>
        <v>0</v>
      </c>
      <c r="G35" s="335">
        <f t="shared" si="12"/>
        <v>0</v>
      </c>
      <c r="H35" s="335">
        <f t="shared" si="12"/>
        <v>0</v>
      </c>
      <c r="I35" s="335">
        <f t="shared" si="12"/>
        <v>0</v>
      </c>
      <c r="J35" s="335">
        <f t="shared" si="12"/>
        <v>0</v>
      </c>
      <c r="K35" s="336" t="e">
        <f t="shared" si="2"/>
        <v>#DIV/0!</v>
      </c>
      <c r="L35" s="336" t="e">
        <f t="shared" si="2"/>
        <v>#DIV/0!</v>
      </c>
      <c r="M35" s="431" t="e">
        <f t="shared" si="1"/>
        <v>#DIV/0!</v>
      </c>
      <c r="N35" s="336" t="e">
        <f t="shared" si="3"/>
        <v>#DIV/0!</v>
      </c>
    </row>
    <row r="36" spans="1:14" ht="12" customHeight="1">
      <c r="A36" s="337"/>
      <c r="B36" s="337"/>
      <c r="C36" s="339"/>
      <c r="D36" s="339"/>
      <c r="E36" s="339"/>
      <c r="F36" s="339"/>
      <c r="G36" s="339"/>
      <c r="H36" s="339"/>
      <c r="I36" s="339"/>
      <c r="J36" s="339"/>
      <c r="K36" s="339" t="e">
        <f t="shared" si="2"/>
        <v>#DIV/0!</v>
      </c>
      <c r="L36" s="339" t="e">
        <f t="shared" si="2"/>
        <v>#DIV/0!</v>
      </c>
      <c r="M36" s="432" t="e">
        <f t="shared" si="1"/>
        <v>#DIV/0!</v>
      </c>
      <c r="N36" s="339" t="e">
        <f t="shared" si="3"/>
        <v>#DIV/0!</v>
      </c>
    </row>
    <row r="37" spans="1:14" ht="12.75">
      <c r="A37" s="337"/>
      <c r="B37" s="338"/>
      <c r="C37" s="339"/>
      <c r="D37" s="339"/>
      <c r="E37" s="339"/>
      <c r="F37" s="339"/>
      <c r="G37" s="339"/>
      <c r="H37" s="339"/>
      <c r="I37" s="339"/>
      <c r="J37" s="339"/>
      <c r="K37" s="339" t="e">
        <f t="shared" si="2"/>
        <v>#DIV/0!</v>
      </c>
      <c r="L37" s="339" t="e">
        <f t="shared" si="2"/>
        <v>#DIV/0!</v>
      </c>
      <c r="M37" s="432" t="e">
        <f t="shared" si="1"/>
        <v>#DIV/0!</v>
      </c>
      <c r="N37" s="339" t="e">
        <f t="shared" si="3"/>
        <v>#DIV/0!</v>
      </c>
    </row>
    <row r="38" spans="1:14" ht="12" customHeight="1">
      <c r="A38" s="336" t="s">
        <v>1784</v>
      </c>
      <c r="B38" s="333"/>
      <c r="C38" s="335">
        <f>SUM(C39:C40)</f>
        <v>0</v>
      </c>
      <c r="D38" s="335">
        <f t="shared" ref="D38:J38" si="13">SUM(D39:D40)</f>
        <v>0</v>
      </c>
      <c r="E38" s="335">
        <f t="shared" si="13"/>
        <v>0</v>
      </c>
      <c r="F38" s="335">
        <f t="shared" si="13"/>
        <v>0</v>
      </c>
      <c r="G38" s="335">
        <f t="shared" si="13"/>
        <v>0</v>
      </c>
      <c r="H38" s="335">
        <f t="shared" si="13"/>
        <v>0</v>
      </c>
      <c r="I38" s="335">
        <f t="shared" si="13"/>
        <v>0</v>
      </c>
      <c r="J38" s="335">
        <f t="shared" si="13"/>
        <v>0</v>
      </c>
      <c r="K38" s="336" t="e">
        <f t="shared" si="2"/>
        <v>#DIV/0!</v>
      </c>
      <c r="L38" s="336" t="e">
        <f t="shared" si="2"/>
        <v>#DIV/0!</v>
      </c>
      <c r="M38" s="431" t="e">
        <f t="shared" si="1"/>
        <v>#DIV/0!</v>
      </c>
      <c r="N38" s="336" t="e">
        <f t="shared" si="3"/>
        <v>#DIV/0!</v>
      </c>
    </row>
    <row r="39" spans="1:14" ht="12" customHeight="1">
      <c r="A39" s="337"/>
      <c r="B39" s="337"/>
      <c r="C39" s="339"/>
      <c r="D39" s="339"/>
      <c r="E39" s="339"/>
      <c r="F39" s="339"/>
      <c r="G39" s="339"/>
      <c r="H39" s="339"/>
      <c r="I39" s="339"/>
      <c r="J39" s="339"/>
      <c r="K39" s="339" t="e">
        <f t="shared" si="2"/>
        <v>#DIV/0!</v>
      </c>
      <c r="L39" s="339" t="e">
        <f t="shared" si="2"/>
        <v>#DIV/0!</v>
      </c>
      <c r="M39" s="432" t="e">
        <f t="shared" si="1"/>
        <v>#DIV/0!</v>
      </c>
      <c r="N39" s="339" t="e">
        <f t="shared" si="3"/>
        <v>#DIV/0!</v>
      </c>
    </row>
    <row r="40" spans="1:14" ht="12.75">
      <c r="A40" s="337"/>
      <c r="B40" s="338"/>
      <c r="C40" s="339"/>
      <c r="D40" s="339"/>
      <c r="E40" s="339"/>
      <c r="F40" s="339"/>
      <c r="G40" s="339"/>
      <c r="H40" s="339"/>
      <c r="I40" s="339"/>
      <c r="J40" s="339"/>
      <c r="K40" s="339" t="e">
        <f t="shared" si="2"/>
        <v>#DIV/0!</v>
      </c>
      <c r="L40" s="339" t="e">
        <f t="shared" si="2"/>
        <v>#DIV/0!</v>
      </c>
      <c r="M40" s="432" t="e">
        <f t="shared" si="1"/>
        <v>#DIV/0!</v>
      </c>
      <c r="N40" s="339" t="e">
        <f t="shared" si="3"/>
        <v>#DIV/0!</v>
      </c>
    </row>
    <row r="41" spans="1:14" ht="12" customHeight="1">
      <c r="A41" s="336" t="s">
        <v>1785</v>
      </c>
      <c r="B41" s="333"/>
      <c r="C41" s="335">
        <f>SUM(C42:C43)</f>
        <v>0</v>
      </c>
      <c r="D41" s="335">
        <f t="shared" ref="D41:J41" si="14">SUM(D42:D43)</f>
        <v>0</v>
      </c>
      <c r="E41" s="335">
        <f t="shared" si="14"/>
        <v>0</v>
      </c>
      <c r="F41" s="335">
        <f t="shared" si="14"/>
        <v>0</v>
      </c>
      <c r="G41" s="335">
        <f t="shared" si="14"/>
        <v>0</v>
      </c>
      <c r="H41" s="335">
        <f t="shared" si="14"/>
        <v>0</v>
      </c>
      <c r="I41" s="335">
        <f t="shared" si="14"/>
        <v>0</v>
      </c>
      <c r="J41" s="335">
        <f t="shared" si="14"/>
        <v>0</v>
      </c>
      <c r="K41" s="336" t="e">
        <f>G41/C41*100</f>
        <v>#DIV/0!</v>
      </c>
      <c r="L41" s="336" t="e">
        <f t="shared" ref="L41:L44" si="15">H41/D41*100</f>
        <v>#DIV/0!</v>
      </c>
      <c r="M41" s="431" t="e">
        <f t="shared" si="1"/>
        <v>#DIV/0!</v>
      </c>
      <c r="N41" s="336" t="e">
        <f t="shared" si="3"/>
        <v>#DIV/0!</v>
      </c>
    </row>
    <row r="42" spans="1:14" ht="12.75">
      <c r="A42" s="337"/>
      <c r="B42" s="337"/>
      <c r="C42" s="339"/>
      <c r="D42" s="339"/>
      <c r="E42" s="339"/>
      <c r="F42" s="339"/>
      <c r="G42" s="339"/>
      <c r="H42" s="339"/>
      <c r="I42" s="339"/>
      <c r="J42" s="339"/>
      <c r="K42" s="339" t="e">
        <f t="shared" ref="K42:K44" si="16">G42/C42*100</f>
        <v>#DIV/0!</v>
      </c>
      <c r="L42" s="339" t="e">
        <f t="shared" si="15"/>
        <v>#DIV/0!</v>
      </c>
      <c r="M42" s="432" t="e">
        <f t="shared" si="1"/>
        <v>#DIV/0!</v>
      </c>
      <c r="N42" s="339" t="e">
        <f t="shared" si="3"/>
        <v>#DIV/0!</v>
      </c>
    </row>
    <row r="43" spans="1:14" ht="12.75">
      <c r="A43" s="337"/>
      <c r="B43" s="337"/>
      <c r="C43" s="339"/>
      <c r="D43" s="339"/>
      <c r="E43" s="339"/>
      <c r="F43" s="339"/>
      <c r="G43" s="339"/>
      <c r="H43" s="339"/>
      <c r="I43" s="339"/>
      <c r="J43" s="339"/>
      <c r="K43" s="339" t="e">
        <f t="shared" si="16"/>
        <v>#DIV/0!</v>
      </c>
      <c r="L43" s="339" t="e">
        <f t="shared" si="15"/>
        <v>#DIV/0!</v>
      </c>
      <c r="M43" s="432" t="e">
        <f t="shared" si="1"/>
        <v>#DIV/0!</v>
      </c>
      <c r="N43" s="339" t="e">
        <f t="shared" si="3"/>
        <v>#DIV/0!</v>
      </c>
    </row>
    <row r="44" spans="1:14" ht="12.75">
      <c r="A44" s="808" t="s">
        <v>127</v>
      </c>
      <c r="B44" s="809"/>
      <c r="C44" s="340">
        <f>SUM(C8+C11+C14+C17+C20+C23+C26+C29+C32+C35+C38+C41)</f>
        <v>0</v>
      </c>
      <c r="D44" s="340">
        <f t="shared" ref="D44:J44" si="17">SUM(D8+D11+D14+D17+D20+D23+D26+D29+D32+D35+D38+D41)</f>
        <v>0</v>
      </c>
      <c r="E44" s="340"/>
      <c r="F44" s="340">
        <f t="shared" si="17"/>
        <v>0</v>
      </c>
      <c r="G44" s="335">
        <f t="shared" si="17"/>
        <v>0</v>
      </c>
      <c r="H44" s="335">
        <f t="shared" si="17"/>
        <v>0</v>
      </c>
      <c r="I44" s="335"/>
      <c r="J44" s="335">
        <f t="shared" si="17"/>
        <v>0</v>
      </c>
      <c r="K44" s="335" t="e">
        <f t="shared" si="16"/>
        <v>#DIV/0!</v>
      </c>
      <c r="L44" s="335" t="e">
        <f t="shared" si="15"/>
        <v>#DIV/0!</v>
      </c>
      <c r="M44" s="433" t="e">
        <f t="shared" si="1"/>
        <v>#DIV/0!</v>
      </c>
      <c r="N44" s="335" t="e">
        <f t="shared" si="3"/>
        <v>#DIV/0!</v>
      </c>
    </row>
  </sheetData>
  <mergeCells count="6">
    <mergeCell ref="K6:N6"/>
    <mergeCell ref="A44:B44"/>
    <mergeCell ref="C6:F6"/>
    <mergeCell ref="G6:J6"/>
    <mergeCell ref="A6:A7"/>
    <mergeCell ref="B6:B7"/>
  </mergeCells>
  <pageMargins left="0.23622047244094499" right="0.23622047244094499" top="0.35433070866141703" bottom="0.35433070866141703" header="0.31496062992126" footer="0.31496062992126"/>
  <pageSetup paperSize="9" scale="79" fitToHeight="0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Normal="100" workbookViewId="0">
      <selection activeCell="I6" sqref="I6"/>
    </sheetView>
  </sheetViews>
  <sheetFormatPr defaultColWidth="9.140625" defaultRowHeight="11.25"/>
  <cols>
    <col min="1" max="1" width="5.42578125" style="19" customWidth="1"/>
    <col min="2" max="2" width="40" style="19" customWidth="1"/>
    <col min="3" max="3" width="12.7109375" style="19" customWidth="1"/>
    <col min="4" max="4" width="12.5703125" style="19" customWidth="1"/>
    <col min="5" max="5" width="10.5703125" style="19" customWidth="1"/>
    <col min="6" max="16384" width="9.140625" style="19"/>
  </cols>
  <sheetData>
    <row r="1" spans="1:7" s="18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7" s="18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7" s="18" customFormat="1" ht="15.75">
      <c r="A3" s="1"/>
      <c r="B3" s="2"/>
      <c r="C3" s="3" t="s">
        <v>1857</v>
      </c>
      <c r="D3" s="4"/>
      <c r="E3" s="4"/>
      <c r="F3" s="4"/>
      <c r="G3" s="5"/>
    </row>
    <row r="4" spans="1:7" ht="14.25">
      <c r="A4" s="1"/>
      <c r="B4" s="2" t="s">
        <v>1786</v>
      </c>
      <c r="C4" s="7" t="s">
        <v>46</v>
      </c>
      <c r="D4" s="8"/>
      <c r="E4" s="8"/>
      <c r="F4" s="8"/>
      <c r="G4" s="9"/>
    </row>
    <row r="5" spans="1:7" ht="15.75">
      <c r="A5" s="20"/>
      <c r="B5" s="21"/>
      <c r="C5" s="11"/>
      <c r="D5" s="22"/>
    </row>
    <row r="6" spans="1:7" ht="12.75" customHeight="1">
      <c r="A6" s="810" t="s">
        <v>197</v>
      </c>
      <c r="B6" s="744" t="s">
        <v>1787</v>
      </c>
      <c r="C6" s="744" t="s">
        <v>1737</v>
      </c>
      <c r="D6" s="744"/>
      <c r="E6" s="744"/>
    </row>
    <row r="7" spans="1:7" ht="24">
      <c r="A7" s="810"/>
      <c r="B7" s="744"/>
      <c r="C7" s="320" t="s">
        <v>1828</v>
      </c>
      <c r="D7" s="320" t="s">
        <v>1858</v>
      </c>
      <c r="E7" s="341" t="s">
        <v>1866</v>
      </c>
    </row>
    <row r="8" spans="1:7">
      <c r="A8" s="342" t="s">
        <v>1788</v>
      </c>
      <c r="B8" s="343" t="s">
        <v>1789</v>
      </c>
      <c r="C8" s="342"/>
      <c r="D8" s="344"/>
      <c r="E8" s="344" t="e">
        <f>D8/C8*100</f>
        <v>#DIV/0!</v>
      </c>
    </row>
    <row r="9" spans="1:7">
      <c r="A9" s="342" t="s">
        <v>1790</v>
      </c>
      <c r="B9" s="343" t="s">
        <v>1791</v>
      </c>
      <c r="C9" s="342"/>
      <c r="D9" s="342"/>
      <c r="E9" s="342" t="e">
        <f t="shared" ref="E9:E15" si="0">D9/C9*100</f>
        <v>#DIV/0!</v>
      </c>
    </row>
    <row r="10" spans="1:7" ht="22.5">
      <c r="A10" s="342" t="s">
        <v>1792</v>
      </c>
      <c r="B10" s="345" t="s">
        <v>1793</v>
      </c>
      <c r="C10" s="346">
        <f>SUM(C11:C12)</f>
        <v>0</v>
      </c>
      <c r="D10" s="346">
        <f>SUM(D11:D12)</f>
        <v>0</v>
      </c>
      <c r="E10" s="346" t="e">
        <f t="shared" si="0"/>
        <v>#DIV/0!</v>
      </c>
    </row>
    <row r="11" spans="1:7">
      <c r="A11" s="342" t="s">
        <v>1794</v>
      </c>
      <c r="B11" s="347" t="s">
        <v>1795</v>
      </c>
      <c r="C11" s="342"/>
      <c r="D11" s="342"/>
      <c r="E11" s="342" t="e">
        <f t="shared" si="0"/>
        <v>#DIV/0!</v>
      </c>
    </row>
    <row r="12" spans="1:7" s="18" customFormat="1" ht="15.75">
      <c r="A12" s="342" t="s">
        <v>1796</v>
      </c>
      <c r="B12" s="343" t="s">
        <v>1797</v>
      </c>
      <c r="C12" s="342"/>
      <c r="D12" s="342"/>
      <c r="E12" s="342" t="e">
        <f t="shared" si="0"/>
        <v>#DIV/0!</v>
      </c>
    </row>
    <row r="13" spans="1:7" s="18" customFormat="1" ht="15.75">
      <c r="A13" s="342" t="s">
        <v>1852</v>
      </c>
      <c r="B13" s="343" t="s">
        <v>1853</v>
      </c>
      <c r="C13" s="342"/>
      <c r="D13" s="342"/>
      <c r="E13" s="342" t="e">
        <f t="shared" si="0"/>
        <v>#DIV/0!</v>
      </c>
    </row>
    <row r="14" spans="1:7" s="18" customFormat="1" ht="23.25">
      <c r="A14" s="348" t="s">
        <v>1798</v>
      </c>
      <c r="B14" s="343" t="s">
        <v>1799</v>
      </c>
      <c r="C14" s="342"/>
      <c r="D14" s="342"/>
      <c r="E14" s="342" t="e">
        <f t="shared" si="0"/>
        <v>#DIV/0!</v>
      </c>
    </row>
    <row r="15" spans="1:7" ht="22.5">
      <c r="A15" s="342" t="s">
        <v>1800</v>
      </c>
      <c r="B15" s="343" t="s">
        <v>1801</v>
      </c>
      <c r="C15" s="342"/>
      <c r="D15" s="342"/>
      <c r="E15" s="342" t="e">
        <f t="shared" si="0"/>
        <v>#DIV/0!</v>
      </c>
    </row>
    <row r="16" spans="1:7" ht="22.5">
      <c r="A16" s="342" t="s">
        <v>21</v>
      </c>
      <c r="B16" s="349" t="s">
        <v>1802</v>
      </c>
      <c r="C16" s="642">
        <v>3166000</v>
      </c>
      <c r="D16" s="642">
        <v>3366877.95</v>
      </c>
      <c r="E16" s="643">
        <v>106.34484996841439</v>
      </c>
    </row>
    <row r="17" spans="1:5">
      <c r="A17" s="350" t="s">
        <v>2169</v>
      </c>
      <c r="B17" s="350"/>
      <c r="C17" s="350"/>
      <c r="D17" s="350"/>
      <c r="E17" s="350"/>
    </row>
    <row r="18" spans="1:5">
      <c r="A18" s="351"/>
      <c r="B18" s="351"/>
      <c r="C18" s="351"/>
      <c r="D18" s="351"/>
      <c r="E18" s="351"/>
    </row>
    <row r="19" spans="1:5">
      <c r="A19" s="351"/>
      <c r="B19" s="351"/>
      <c r="C19" s="351"/>
      <c r="D19" s="351"/>
      <c r="E19" s="351"/>
    </row>
  </sheetData>
  <mergeCells count="3">
    <mergeCell ref="A6:A7"/>
    <mergeCell ref="B6:B7"/>
    <mergeCell ref="C6:E6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7"/>
  <sheetViews>
    <sheetView view="pageBreakPreview" zoomScaleNormal="100" workbookViewId="0">
      <selection activeCell="L26" sqref="L26"/>
    </sheetView>
  </sheetViews>
  <sheetFormatPr defaultColWidth="9.140625" defaultRowHeight="12.75"/>
  <cols>
    <col min="1" max="1" width="8.85546875" style="355" customWidth="1"/>
    <col min="2" max="2" width="53" style="355" customWidth="1"/>
    <col min="3" max="3" width="9.140625" style="319"/>
    <col min="4" max="5" width="9.42578125" style="355" customWidth="1"/>
    <col min="6" max="6" width="11.42578125" style="355" bestFit="1" customWidth="1"/>
    <col min="7" max="7" width="11" style="355" customWidth="1"/>
    <col min="8" max="8" width="11.5703125" style="355" customWidth="1"/>
    <col min="9" max="16384" width="9.140625" style="319"/>
  </cols>
  <sheetData>
    <row r="1" spans="1:9">
      <c r="A1" s="352"/>
      <c r="B1" s="353" t="s">
        <v>51</v>
      </c>
      <c r="C1" s="354" t="str">
        <f>Kadar.ode.!C1</f>
        <v>Завод за здравствену заштиту студената Београд</v>
      </c>
      <c r="E1" s="356"/>
      <c r="F1" s="356"/>
      <c r="G1" s="356"/>
      <c r="H1" s="356"/>
    </row>
    <row r="2" spans="1:9">
      <c r="A2" s="352"/>
      <c r="B2" s="353" t="s">
        <v>52</v>
      </c>
      <c r="C2" s="354">
        <f>Kadar.ode.!C2</f>
        <v>7010117</v>
      </c>
      <c r="E2" s="356"/>
      <c r="F2" s="356"/>
      <c r="G2" s="356"/>
      <c r="H2" s="356"/>
    </row>
    <row r="3" spans="1:9">
      <c r="A3" s="352"/>
      <c r="B3" s="353"/>
      <c r="C3" s="354" t="s">
        <v>1857</v>
      </c>
      <c r="E3" s="356"/>
      <c r="F3" s="356"/>
      <c r="G3" s="356"/>
      <c r="H3" s="356"/>
    </row>
    <row r="4" spans="1:9" ht="14.25">
      <c r="A4" s="352"/>
      <c r="B4" s="353" t="s">
        <v>1803</v>
      </c>
      <c r="C4" s="357" t="s">
        <v>48</v>
      </c>
      <c r="D4" s="358"/>
      <c r="E4" s="359"/>
      <c r="F4" s="359"/>
      <c r="G4" s="359"/>
      <c r="H4" s="359"/>
    </row>
    <row r="5" spans="1:9" ht="15.75">
      <c r="A5" s="360"/>
      <c r="B5" s="319"/>
      <c r="D5" s="319"/>
      <c r="E5" s="319"/>
      <c r="G5" s="319"/>
      <c r="H5" s="319"/>
    </row>
    <row r="6" spans="1:9" ht="90">
      <c r="A6" s="172" t="s">
        <v>1627</v>
      </c>
      <c r="B6" s="172" t="s">
        <v>1804</v>
      </c>
      <c r="C6" s="176" t="s">
        <v>1854</v>
      </c>
      <c r="D6" s="176" t="s">
        <v>1867</v>
      </c>
      <c r="E6" s="176" t="s">
        <v>1829</v>
      </c>
      <c r="F6" s="176" t="s">
        <v>1868</v>
      </c>
      <c r="G6" s="176" t="s">
        <v>1830</v>
      </c>
      <c r="H6" s="176" t="s">
        <v>1869</v>
      </c>
      <c r="I6" s="173"/>
    </row>
    <row r="7" spans="1:9">
      <c r="A7" s="361" t="s">
        <v>1805</v>
      </c>
      <c r="B7" s="361"/>
      <c r="C7" s="362"/>
      <c r="D7" s="363"/>
      <c r="E7" s="363"/>
      <c r="F7" s="363"/>
      <c r="G7" s="363"/>
      <c r="H7" s="363"/>
    </row>
    <row r="8" spans="1:9">
      <c r="A8" s="364"/>
      <c r="B8" s="363"/>
      <c r="C8" s="362"/>
      <c r="D8" s="363"/>
      <c r="E8" s="363"/>
      <c r="F8" s="363"/>
      <c r="G8" s="363"/>
      <c r="H8" s="363"/>
    </row>
    <row r="9" spans="1:9">
      <c r="A9" s="361" t="s">
        <v>1806</v>
      </c>
      <c r="B9" s="361"/>
      <c r="C9" s="362"/>
      <c r="D9" s="363"/>
      <c r="E9" s="363"/>
      <c r="F9" s="363"/>
      <c r="G9" s="363"/>
      <c r="H9" s="363"/>
    </row>
    <row r="10" spans="1:9">
      <c r="A10" s="364"/>
      <c r="B10" s="363"/>
      <c r="C10" s="362"/>
      <c r="D10" s="363"/>
      <c r="E10" s="363"/>
      <c r="F10" s="363"/>
      <c r="G10" s="363"/>
      <c r="H10" s="363"/>
    </row>
    <row r="11" spans="1:9">
      <c r="A11" s="361" t="s">
        <v>1807</v>
      </c>
      <c r="B11" s="361"/>
      <c r="C11" s="362"/>
      <c r="D11" s="363"/>
      <c r="E11" s="363"/>
      <c r="F11" s="363"/>
      <c r="G11" s="363"/>
      <c r="H11" s="363"/>
    </row>
    <row r="12" spans="1:9">
      <c r="A12" s="364"/>
      <c r="B12" s="363"/>
      <c r="C12" s="362"/>
      <c r="D12" s="363"/>
      <c r="E12" s="363"/>
      <c r="F12" s="363"/>
      <c r="G12" s="363"/>
      <c r="H12" s="363"/>
    </row>
    <row r="13" spans="1:9">
      <c r="A13" s="364"/>
      <c r="B13" s="363"/>
      <c r="C13" s="362"/>
      <c r="D13" s="363"/>
      <c r="E13" s="363"/>
      <c r="F13" s="363"/>
      <c r="G13" s="363"/>
      <c r="H13" s="363"/>
    </row>
    <row r="14" spans="1:9">
      <c r="A14" s="361" t="s">
        <v>1808</v>
      </c>
      <c r="B14" s="361"/>
      <c r="C14" s="362">
        <f t="shared" ref="C14:H14" si="0">SUM(C15,C18)</f>
        <v>0</v>
      </c>
      <c r="D14" s="363">
        <f t="shared" si="0"/>
        <v>0</v>
      </c>
      <c r="E14" s="363">
        <f t="shared" si="0"/>
        <v>0</v>
      </c>
      <c r="F14" s="363">
        <f t="shared" si="0"/>
        <v>0</v>
      </c>
      <c r="G14" s="363">
        <f t="shared" si="0"/>
        <v>0</v>
      </c>
      <c r="H14" s="363">
        <f t="shared" si="0"/>
        <v>0</v>
      </c>
    </row>
    <row r="15" spans="1:9">
      <c r="A15" s="365" t="s">
        <v>1809</v>
      </c>
      <c r="B15" s="363"/>
      <c r="C15" s="362"/>
      <c r="D15" s="363"/>
      <c r="E15" s="363"/>
      <c r="F15" s="363"/>
      <c r="G15" s="363"/>
      <c r="H15" s="363"/>
    </row>
    <row r="16" spans="1:9">
      <c r="A16" s="365"/>
      <c r="B16" s="363"/>
      <c r="C16" s="362"/>
      <c r="D16" s="363"/>
      <c r="E16" s="363"/>
      <c r="F16" s="363"/>
      <c r="G16" s="363"/>
      <c r="H16" s="363"/>
    </row>
    <row r="17" spans="1:8">
      <c r="A17" s="365"/>
      <c r="B17" s="363"/>
      <c r="C17" s="362"/>
      <c r="D17" s="363"/>
      <c r="E17" s="363"/>
      <c r="F17" s="363"/>
      <c r="G17" s="363"/>
      <c r="H17" s="363"/>
    </row>
    <row r="18" spans="1:8">
      <c r="A18" s="365" t="s">
        <v>1810</v>
      </c>
      <c r="B18" s="363"/>
      <c r="C18" s="362"/>
      <c r="D18" s="363"/>
      <c r="E18" s="363"/>
      <c r="F18" s="363"/>
      <c r="G18" s="363"/>
      <c r="H18" s="363"/>
    </row>
    <row r="19" spans="1:8">
      <c r="A19" s="365"/>
      <c r="B19" s="363"/>
      <c r="C19" s="362"/>
      <c r="D19" s="363"/>
      <c r="E19" s="363"/>
      <c r="F19" s="363"/>
      <c r="G19" s="363"/>
      <c r="H19" s="363"/>
    </row>
    <row r="20" spans="1:8">
      <c r="A20" s="365"/>
      <c r="B20" s="363"/>
      <c r="C20" s="362"/>
      <c r="D20" s="363"/>
      <c r="E20" s="363"/>
      <c r="F20" s="363"/>
      <c r="G20" s="363"/>
      <c r="H20" s="363"/>
    </row>
    <row r="21" spans="1:8">
      <c r="A21" s="361" t="s">
        <v>1811</v>
      </c>
      <c r="B21" s="361"/>
      <c r="C21" s="362"/>
      <c r="D21" s="363"/>
      <c r="E21" s="363"/>
      <c r="F21" s="363"/>
      <c r="G21" s="363"/>
      <c r="H21" s="363"/>
    </row>
    <row r="22" spans="1:8">
      <c r="A22" s="364"/>
      <c r="B22" s="363"/>
      <c r="C22" s="362"/>
      <c r="D22" s="363"/>
      <c r="E22" s="363"/>
      <c r="F22" s="363"/>
      <c r="G22" s="363"/>
      <c r="H22" s="363"/>
    </row>
    <row r="23" spans="1:8">
      <c r="A23" s="364"/>
      <c r="B23" s="363"/>
      <c r="C23" s="362"/>
      <c r="D23" s="363"/>
      <c r="E23" s="363"/>
      <c r="F23" s="363"/>
      <c r="G23" s="363"/>
      <c r="H23" s="363"/>
    </row>
    <row r="24" spans="1:8">
      <c r="A24" s="361" t="s">
        <v>1812</v>
      </c>
      <c r="B24" s="361"/>
      <c r="C24" s="362"/>
      <c r="D24" s="363"/>
      <c r="E24" s="363"/>
      <c r="F24" s="363"/>
      <c r="G24" s="363"/>
      <c r="H24" s="363"/>
    </row>
    <row r="25" spans="1:8">
      <c r="A25" s="364"/>
      <c r="B25" s="363"/>
      <c r="C25" s="362"/>
      <c r="D25" s="363"/>
      <c r="E25" s="363"/>
      <c r="F25" s="363"/>
      <c r="G25" s="363"/>
      <c r="H25" s="363"/>
    </row>
    <row r="26" spans="1:8">
      <c r="A26" s="364"/>
      <c r="B26" s="363"/>
      <c r="C26" s="362"/>
      <c r="D26" s="363"/>
      <c r="E26" s="363"/>
      <c r="F26" s="363"/>
      <c r="G26" s="363"/>
      <c r="H26" s="363"/>
    </row>
    <row r="27" spans="1:8">
      <c r="A27" s="361" t="s">
        <v>1813</v>
      </c>
      <c r="B27" s="361"/>
      <c r="C27" s="362"/>
      <c r="D27" s="363"/>
      <c r="E27" s="363"/>
      <c r="F27" s="363"/>
      <c r="G27" s="363"/>
      <c r="H27" s="363"/>
    </row>
    <row r="28" spans="1:8">
      <c r="A28" s="364"/>
      <c r="B28" s="363"/>
      <c r="C28" s="362"/>
      <c r="D28" s="363"/>
      <c r="E28" s="363"/>
      <c r="F28" s="363"/>
      <c r="G28" s="363"/>
      <c r="H28" s="363"/>
    </row>
    <row r="29" spans="1:8">
      <c r="A29" s="364"/>
      <c r="B29" s="363"/>
      <c r="C29" s="362"/>
      <c r="D29" s="363"/>
      <c r="E29" s="363"/>
      <c r="F29" s="363"/>
      <c r="G29" s="363"/>
      <c r="H29" s="363"/>
    </row>
    <row r="30" spans="1:8" s="355" customFormat="1">
      <c r="A30" s="361" t="s">
        <v>1814</v>
      </c>
      <c r="B30" s="361"/>
      <c r="C30" s="366"/>
      <c r="D30" s="363"/>
      <c r="E30" s="363"/>
      <c r="F30" s="363"/>
      <c r="G30" s="363"/>
      <c r="H30" s="363"/>
    </row>
    <row r="31" spans="1:8">
      <c r="A31" s="364"/>
      <c r="B31" s="363"/>
      <c r="C31" s="362"/>
      <c r="D31" s="363"/>
      <c r="E31" s="363"/>
      <c r="F31" s="363"/>
      <c r="G31" s="363"/>
      <c r="H31" s="363"/>
    </row>
    <row r="32" spans="1:8">
      <c r="A32" s="364"/>
      <c r="B32" s="363"/>
      <c r="C32" s="362"/>
      <c r="D32" s="363"/>
      <c r="E32" s="363"/>
      <c r="F32" s="363"/>
      <c r="G32" s="363"/>
      <c r="H32" s="363"/>
    </row>
    <row r="33" spans="1:8">
      <c r="A33" s="361" t="s">
        <v>1815</v>
      </c>
      <c r="B33" s="361"/>
      <c r="C33" s="362">
        <f t="shared" ref="C33:H33" si="1">SUM(C34:C35)</f>
        <v>0</v>
      </c>
      <c r="D33" s="363">
        <f t="shared" si="1"/>
        <v>0</v>
      </c>
      <c r="E33" s="363">
        <f t="shared" si="1"/>
        <v>0</v>
      </c>
      <c r="F33" s="363">
        <f t="shared" si="1"/>
        <v>0</v>
      </c>
      <c r="G33" s="363">
        <f t="shared" si="1"/>
        <v>0</v>
      </c>
      <c r="H33" s="363">
        <f t="shared" si="1"/>
        <v>0</v>
      </c>
    </row>
    <row r="34" spans="1:8">
      <c r="A34" s="364"/>
      <c r="B34" s="286" t="s">
        <v>1855</v>
      </c>
      <c r="C34" s="362"/>
      <c r="D34" s="363"/>
      <c r="E34" s="363"/>
      <c r="F34" s="363"/>
      <c r="G34" s="363"/>
      <c r="H34" s="363"/>
    </row>
    <row r="35" spans="1:8">
      <c r="A35" s="364"/>
      <c r="B35" s="286" t="s">
        <v>1856</v>
      </c>
      <c r="C35" s="362"/>
      <c r="D35" s="363"/>
      <c r="E35" s="363"/>
      <c r="F35" s="363"/>
      <c r="G35" s="363"/>
      <c r="H35" s="363"/>
    </row>
    <row r="36" spans="1:8">
      <c r="A36" s="811" t="s">
        <v>127</v>
      </c>
      <c r="B36" s="811"/>
      <c r="C36" s="362">
        <f t="shared" ref="C36:H36" si="2">SUM(C7,C9,C11,C14,C21,C24,C27,C30,C33)</f>
        <v>0</v>
      </c>
      <c r="D36" s="367">
        <f t="shared" si="2"/>
        <v>0</v>
      </c>
      <c r="E36" s="367">
        <f t="shared" si="2"/>
        <v>0</v>
      </c>
      <c r="F36" s="367">
        <f t="shared" si="2"/>
        <v>0</v>
      </c>
      <c r="G36" s="367">
        <f t="shared" si="2"/>
        <v>0</v>
      </c>
      <c r="H36" s="367">
        <f t="shared" si="2"/>
        <v>0</v>
      </c>
    </row>
    <row r="37" spans="1:8">
      <c r="A37" s="368"/>
      <c r="B37" s="368"/>
      <c r="D37" s="368"/>
      <c r="E37" s="368"/>
      <c r="F37" s="368"/>
      <c r="G37" s="368"/>
      <c r="H37" s="368"/>
    </row>
  </sheetData>
  <mergeCells count="1">
    <mergeCell ref="A36:B36"/>
  </mergeCells>
  <pageMargins left="0.23622047244094499" right="0.23622047244094499" top="0.35433070866141703" bottom="0.35433070866141703" header="0.31496062992126" footer="0.31496062992126"/>
  <pageSetup paperSize="9" scale="72" orientation="landscape" r:id="rId1"/>
  <headerFooter alignWithMargins="0">
    <oddFooter>&amp;R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opLeftCell="A137" zoomScaleNormal="100" zoomScaleSheetLayoutView="100" workbookViewId="0">
      <selection activeCell="K22" sqref="K22"/>
    </sheetView>
  </sheetViews>
  <sheetFormatPr defaultColWidth="9" defaultRowHeight="12"/>
  <cols>
    <col min="1" max="1" width="12.7109375" customWidth="1"/>
    <col min="2" max="2" width="48.28515625" customWidth="1"/>
    <col min="3" max="8" width="6.7109375" customWidth="1"/>
  </cols>
  <sheetData>
    <row r="1" spans="1:8" ht="12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  <c r="H1" s="6"/>
    </row>
    <row r="2" spans="1:8" ht="12.75">
      <c r="A2" s="1"/>
      <c r="B2" s="2" t="s">
        <v>52</v>
      </c>
      <c r="C2" s="3">
        <f>Kadar.ode.!C2</f>
        <v>7010117</v>
      </c>
      <c r="D2" s="4"/>
      <c r="E2" s="4"/>
      <c r="F2" s="4"/>
      <c r="G2" s="5"/>
      <c r="H2" s="6"/>
    </row>
    <row r="3" spans="1:8" ht="12.75">
      <c r="A3" s="1"/>
      <c r="B3" s="2"/>
      <c r="C3" s="3" t="s">
        <v>1857</v>
      </c>
      <c r="D3" s="4"/>
      <c r="E3" s="4"/>
      <c r="F3" s="4"/>
      <c r="G3" s="5"/>
      <c r="H3" s="6"/>
    </row>
    <row r="4" spans="1:8" ht="48.75" customHeight="1">
      <c r="A4" s="1"/>
      <c r="B4" s="2" t="s">
        <v>1816</v>
      </c>
      <c r="C4" s="812" t="s">
        <v>50</v>
      </c>
      <c r="D4" s="813"/>
      <c r="E4" s="813"/>
      <c r="F4" s="813"/>
      <c r="G4" s="813"/>
      <c r="H4" s="813"/>
    </row>
    <row r="5" spans="1:8" ht="14.25">
      <c r="A5" s="1"/>
      <c r="B5" s="2" t="s">
        <v>184</v>
      </c>
      <c r="C5" s="7"/>
      <c r="D5" s="8"/>
      <c r="E5" s="8"/>
      <c r="F5" s="8"/>
      <c r="G5" s="9"/>
      <c r="H5" s="6"/>
    </row>
    <row r="6" spans="1:8" ht="15.75">
      <c r="A6" s="10"/>
      <c r="B6" s="10"/>
      <c r="C6" s="10"/>
      <c r="D6" s="10"/>
      <c r="E6" s="10"/>
      <c r="F6" s="10"/>
      <c r="G6" s="11"/>
      <c r="H6" s="11"/>
    </row>
    <row r="7" spans="1:8" ht="36" customHeight="1">
      <c r="A7" s="12" t="s">
        <v>1627</v>
      </c>
      <c r="B7" s="814" t="s">
        <v>1628</v>
      </c>
      <c r="C7" s="815"/>
      <c r="D7" s="815"/>
      <c r="E7" s="815"/>
      <c r="F7" s="815"/>
      <c r="G7" s="815"/>
      <c r="H7" s="815"/>
    </row>
    <row r="8" spans="1:8" ht="13.5" thickBot="1">
      <c r="A8" s="13"/>
      <c r="B8" s="816"/>
      <c r="C8" s="817"/>
      <c r="D8" s="817"/>
      <c r="E8" s="817"/>
      <c r="F8" s="817"/>
      <c r="G8" s="817"/>
      <c r="H8" s="817"/>
    </row>
    <row r="9" spans="1:8" ht="13.5" thickTop="1">
      <c r="A9" s="568" t="s">
        <v>1877</v>
      </c>
      <c r="B9" s="818" t="s">
        <v>1878</v>
      </c>
      <c r="C9" s="818"/>
      <c r="D9" s="818"/>
      <c r="E9" s="818"/>
      <c r="F9" s="818"/>
      <c r="G9" s="818"/>
      <c r="H9" s="819"/>
    </row>
    <row r="10" spans="1:8" ht="12.75">
      <c r="A10" s="568" t="s">
        <v>1892</v>
      </c>
      <c r="B10" s="818" t="s">
        <v>1893</v>
      </c>
      <c r="C10" s="818"/>
      <c r="D10" s="818"/>
      <c r="E10" s="818"/>
      <c r="F10" s="818"/>
      <c r="G10" s="818"/>
      <c r="H10" s="819"/>
    </row>
    <row r="11" spans="1:8" ht="12.75">
      <c r="A11" s="568">
        <v>260074</v>
      </c>
      <c r="B11" s="818" t="s">
        <v>2009</v>
      </c>
      <c r="C11" s="818"/>
      <c r="D11" s="818"/>
      <c r="E11" s="818"/>
      <c r="F11" s="818"/>
      <c r="G11" s="818"/>
      <c r="H11" s="819"/>
    </row>
    <row r="12" spans="1:8" ht="12.75">
      <c r="A12" s="568">
        <v>270101</v>
      </c>
      <c r="B12" s="818" t="s">
        <v>2010</v>
      </c>
      <c r="C12" s="818"/>
      <c r="D12" s="818"/>
      <c r="E12" s="818"/>
      <c r="F12" s="818"/>
      <c r="G12" s="818"/>
      <c r="H12" s="819"/>
    </row>
    <row r="13" spans="1:8" ht="12.75">
      <c r="A13" s="568" t="s">
        <v>2001</v>
      </c>
      <c r="B13" s="818" t="s">
        <v>2002</v>
      </c>
      <c r="C13" s="818"/>
      <c r="D13" s="818"/>
      <c r="E13" s="818"/>
      <c r="F13" s="818"/>
      <c r="G13" s="818"/>
      <c r="H13" s="819"/>
    </row>
    <row r="14" spans="1:8" ht="12.75">
      <c r="A14" s="568" t="s">
        <v>2003</v>
      </c>
      <c r="B14" s="818" t="s">
        <v>2004</v>
      </c>
      <c r="C14" s="818"/>
      <c r="D14" s="818"/>
      <c r="E14" s="818"/>
      <c r="F14" s="818"/>
      <c r="G14" s="818"/>
      <c r="H14" s="819"/>
    </row>
    <row r="15" spans="1:8" ht="12.75">
      <c r="A15" s="568" t="s">
        <v>2005</v>
      </c>
      <c r="B15" s="818" t="s">
        <v>2006</v>
      </c>
      <c r="C15" s="818"/>
      <c r="D15" s="818"/>
      <c r="E15" s="818"/>
      <c r="F15" s="818"/>
      <c r="G15" s="818"/>
      <c r="H15" s="819"/>
    </row>
    <row r="16" spans="1:8" ht="12.75">
      <c r="A16" s="568" t="s">
        <v>2007</v>
      </c>
      <c r="B16" s="818" t="s">
        <v>2008</v>
      </c>
      <c r="C16" s="818"/>
      <c r="D16" s="818"/>
      <c r="E16" s="818"/>
      <c r="F16" s="818"/>
      <c r="G16" s="818"/>
      <c r="H16" s="819"/>
    </row>
    <row r="17" spans="1:8" ht="12.75">
      <c r="A17" s="568" t="s">
        <v>1936</v>
      </c>
      <c r="B17" s="818" t="s">
        <v>1937</v>
      </c>
      <c r="C17" s="818"/>
      <c r="D17" s="818"/>
      <c r="E17" s="818"/>
      <c r="F17" s="818"/>
      <c r="G17" s="818"/>
      <c r="H17" s="819"/>
    </row>
    <row r="18" spans="1:8" ht="12.75">
      <c r="A18" s="568" t="s">
        <v>1976</v>
      </c>
      <c r="B18" s="818" t="s">
        <v>1977</v>
      </c>
      <c r="C18" s="818"/>
      <c r="D18" s="818"/>
      <c r="E18" s="818"/>
      <c r="F18" s="818"/>
      <c r="G18" s="818"/>
      <c r="H18" s="819"/>
    </row>
    <row r="19" spans="1:8" ht="12.75">
      <c r="A19" s="568" t="s">
        <v>1980</v>
      </c>
      <c r="B19" s="818" t="s">
        <v>1981</v>
      </c>
      <c r="C19" s="818"/>
      <c r="D19" s="818"/>
      <c r="E19" s="818"/>
      <c r="F19" s="818"/>
      <c r="G19" s="818"/>
      <c r="H19" s="819"/>
    </row>
    <row r="20" spans="1:8" ht="12.75">
      <c r="A20" s="568" t="s">
        <v>1996</v>
      </c>
      <c r="B20" s="818" t="s">
        <v>1997</v>
      </c>
      <c r="C20" s="818"/>
      <c r="D20" s="818"/>
      <c r="E20" s="818"/>
      <c r="F20" s="818"/>
      <c r="G20" s="818"/>
      <c r="H20" s="819"/>
    </row>
    <row r="21" spans="1:8" ht="12.75">
      <c r="A21" s="568" t="s">
        <v>1938</v>
      </c>
      <c r="B21" s="818" t="s">
        <v>1939</v>
      </c>
      <c r="C21" s="818"/>
      <c r="D21" s="818"/>
      <c r="E21" s="818"/>
      <c r="F21" s="818"/>
      <c r="G21" s="818"/>
      <c r="H21" s="819"/>
    </row>
    <row r="22" spans="1:8" ht="12.75">
      <c r="A22" s="568" t="s">
        <v>1940</v>
      </c>
      <c r="B22" s="818" t="s">
        <v>1941</v>
      </c>
      <c r="C22" s="818"/>
      <c r="D22" s="818"/>
      <c r="E22" s="818"/>
      <c r="F22" s="818"/>
      <c r="G22" s="818"/>
      <c r="H22" s="819"/>
    </row>
    <row r="23" spans="1:8" ht="12.75">
      <c r="A23" s="568" t="s">
        <v>1948</v>
      </c>
      <c r="B23" s="818" t="s">
        <v>1949</v>
      </c>
      <c r="C23" s="818"/>
      <c r="D23" s="818"/>
      <c r="E23" s="818"/>
      <c r="F23" s="818"/>
      <c r="G23" s="818"/>
      <c r="H23" s="819"/>
    </row>
    <row r="24" spans="1:8" ht="12.75">
      <c r="A24" s="568" t="s">
        <v>1942</v>
      </c>
      <c r="B24" s="818" t="s">
        <v>1943</v>
      </c>
      <c r="C24" s="818"/>
      <c r="D24" s="818"/>
      <c r="E24" s="818"/>
      <c r="F24" s="818"/>
      <c r="G24" s="818"/>
      <c r="H24" s="819"/>
    </row>
    <row r="25" spans="1:8" ht="12.75">
      <c r="A25" s="568" t="s">
        <v>1944</v>
      </c>
      <c r="B25" s="818" t="s">
        <v>1945</v>
      </c>
      <c r="C25" s="818"/>
      <c r="D25" s="818"/>
      <c r="E25" s="818"/>
      <c r="F25" s="818"/>
      <c r="G25" s="818"/>
      <c r="H25" s="819"/>
    </row>
    <row r="26" spans="1:8" ht="12.75">
      <c r="A26" s="568" t="s">
        <v>1946</v>
      </c>
      <c r="B26" s="818" t="s">
        <v>1947</v>
      </c>
      <c r="C26" s="818"/>
      <c r="D26" s="818"/>
      <c r="E26" s="818"/>
      <c r="F26" s="818"/>
      <c r="G26" s="818"/>
      <c r="H26" s="819"/>
    </row>
    <row r="27" spans="1:8" ht="12.75">
      <c r="A27" s="568" t="s">
        <v>1895</v>
      </c>
      <c r="B27" s="818" t="s">
        <v>1896</v>
      </c>
      <c r="C27" s="818"/>
      <c r="D27" s="818"/>
      <c r="E27" s="818"/>
      <c r="F27" s="818"/>
      <c r="G27" s="818"/>
      <c r="H27" s="819"/>
    </row>
    <row r="28" spans="1:8" ht="12.75">
      <c r="A28" s="568" t="s">
        <v>1897</v>
      </c>
      <c r="B28" s="818" t="s">
        <v>1898</v>
      </c>
      <c r="C28" s="818"/>
      <c r="D28" s="818"/>
      <c r="E28" s="818"/>
      <c r="F28" s="818"/>
      <c r="G28" s="818"/>
      <c r="H28" s="819"/>
    </row>
    <row r="29" spans="1:8" ht="12.75">
      <c r="A29" s="568" t="s">
        <v>1899</v>
      </c>
      <c r="B29" s="818" t="s">
        <v>1900</v>
      </c>
      <c r="C29" s="818"/>
      <c r="D29" s="818"/>
      <c r="E29" s="818"/>
      <c r="F29" s="818"/>
      <c r="G29" s="818"/>
      <c r="H29" s="819"/>
    </row>
    <row r="30" spans="1:8" ht="12.75">
      <c r="A30" s="568" t="s">
        <v>1901</v>
      </c>
      <c r="B30" s="818" t="s">
        <v>1902</v>
      </c>
      <c r="C30" s="818"/>
      <c r="D30" s="818"/>
      <c r="E30" s="818"/>
      <c r="F30" s="818"/>
      <c r="G30" s="818"/>
      <c r="H30" s="819"/>
    </row>
    <row r="31" spans="1:8" ht="12.75">
      <c r="A31" s="568" t="s">
        <v>1903</v>
      </c>
      <c r="B31" s="818" t="s">
        <v>1904</v>
      </c>
      <c r="C31" s="818"/>
      <c r="D31" s="818"/>
      <c r="E31" s="818"/>
      <c r="F31" s="818"/>
      <c r="G31" s="818"/>
      <c r="H31" s="819"/>
    </row>
    <row r="32" spans="1:8" ht="12.75">
      <c r="A32" s="568" t="s">
        <v>1905</v>
      </c>
      <c r="B32" s="818" t="s">
        <v>1906</v>
      </c>
      <c r="C32" s="818"/>
      <c r="D32" s="818"/>
      <c r="E32" s="818"/>
      <c r="F32" s="818"/>
      <c r="G32" s="818"/>
      <c r="H32" s="819"/>
    </row>
    <row r="33" spans="1:8" ht="12.75">
      <c r="A33" s="568" t="s">
        <v>1950</v>
      </c>
      <c r="B33" s="818" t="s">
        <v>1951</v>
      </c>
      <c r="C33" s="818"/>
      <c r="D33" s="818"/>
      <c r="E33" s="818"/>
      <c r="F33" s="818"/>
      <c r="G33" s="818"/>
      <c r="H33" s="819"/>
    </row>
    <row r="34" spans="1:8" ht="12.75">
      <c r="A34" s="568" t="s">
        <v>1952</v>
      </c>
      <c r="B34" s="818" t="s">
        <v>1953</v>
      </c>
      <c r="C34" s="818"/>
      <c r="D34" s="818"/>
      <c r="E34" s="818"/>
      <c r="F34" s="818"/>
      <c r="G34" s="818"/>
      <c r="H34" s="819"/>
    </row>
    <row r="35" spans="1:8" ht="12.75">
      <c r="A35" s="569" t="s">
        <v>1907</v>
      </c>
      <c r="B35" s="820" t="s">
        <v>1908</v>
      </c>
      <c r="C35" s="821"/>
      <c r="D35" s="821"/>
      <c r="E35" s="821"/>
      <c r="F35" s="821"/>
      <c r="G35" s="821"/>
      <c r="H35" s="570"/>
    </row>
    <row r="36" spans="1:8" ht="12.75" customHeight="1">
      <c r="A36" s="571" t="s">
        <v>1909</v>
      </c>
      <c r="B36" s="572" t="s">
        <v>1910</v>
      </c>
      <c r="C36" s="573"/>
      <c r="D36" s="573"/>
      <c r="E36" s="573"/>
      <c r="F36" s="573"/>
      <c r="G36" s="573"/>
      <c r="H36" s="574"/>
    </row>
    <row r="37" spans="1:8" ht="12.75" customHeight="1">
      <c r="A37" s="575" t="s">
        <v>1887</v>
      </c>
      <c r="B37" s="576" t="s">
        <v>1888</v>
      </c>
      <c r="C37" s="576"/>
      <c r="D37" s="576"/>
      <c r="E37" s="577"/>
      <c r="F37" s="577"/>
      <c r="G37" s="578"/>
      <c r="H37" s="579"/>
    </row>
    <row r="38" spans="1:8" ht="12.75">
      <c r="A38" s="575" t="s">
        <v>1911</v>
      </c>
      <c r="B38" s="576" t="s">
        <v>1912</v>
      </c>
      <c r="C38" s="576"/>
      <c r="D38" s="576"/>
      <c r="E38" s="576"/>
      <c r="F38" s="576"/>
      <c r="G38" s="576"/>
      <c r="H38" s="580"/>
    </row>
    <row r="39" spans="1:8" ht="12.75">
      <c r="A39" s="575" t="s">
        <v>1913</v>
      </c>
      <c r="B39" s="576" t="s">
        <v>1914</v>
      </c>
      <c r="C39" s="576"/>
      <c r="D39" s="576"/>
      <c r="E39" s="576"/>
      <c r="F39" s="576"/>
      <c r="G39" s="576"/>
      <c r="H39" s="580"/>
    </row>
    <row r="40" spans="1:8" ht="12.75">
      <c r="A40" s="575" t="s">
        <v>1954</v>
      </c>
      <c r="B40" s="576" t="s">
        <v>1955</v>
      </c>
      <c r="C40" s="576"/>
      <c r="D40" s="576"/>
      <c r="E40" s="576"/>
      <c r="F40" s="576"/>
      <c r="G40" s="576"/>
      <c r="H40" s="580"/>
    </row>
    <row r="41" spans="1:8" ht="12.75">
      <c r="A41" s="575" t="s">
        <v>1915</v>
      </c>
      <c r="B41" s="576" t="s">
        <v>1916</v>
      </c>
      <c r="C41" s="576"/>
      <c r="D41" s="576"/>
      <c r="E41" s="576"/>
      <c r="F41" s="576"/>
      <c r="G41" s="576"/>
      <c r="H41" s="580"/>
    </row>
    <row r="42" spans="1:8" ht="12.75">
      <c r="A42" s="575" t="s">
        <v>1630</v>
      </c>
      <c r="B42" s="576" t="s">
        <v>1917</v>
      </c>
      <c r="C42" s="576"/>
      <c r="D42" s="576"/>
      <c r="E42" s="576"/>
      <c r="F42" s="576"/>
      <c r="G42" s="576"/>
      <c r="H42" s="580"/>
    </row>
    <row r="43" spans="1:8" ht="12.75">
      <c r="A43" s="575" t="s">
        <v>1918</v>
      </c>
      <c r="B43" s="576" t="s">
        <v>1919</v>
      </c>
      <c r="C43" s="576"/>
      <c r="D43" s="576"/>
      <c r="E43" s="576"/>
      <c r="F43" s="576"/>
      <c r="G43" s="576"/>
      <c r="H43" s="580"/>
    </row>
    <row r="44" spans="1:8" ht="12.75">
      <c r="A44" s="575" t="s">
        <v>1920</v>
      </c>
      <c r="B44" s="576" t="s">
        <v>1921</v>
      </c>
      <c r="C44" s="576"/>
      <c r="D44" s="576"/>
      <c r="E44" s="576"/>
      <c r="F44" s="576"/>
      <c r="G44" s="576"/>
      <c r="H44" s="580"/>
    </row>
    <row r="45" spans="1:8" ht="12.75">
      <c r="A45" s="575" t="s">
        <v>1922</v>
      </c>
      <c r="B45" s="576" t="s">
        <v>1923</v>
      </c>
      <c r="C45" s="576"/>
      <c r="D45" s="576"/>
      <c r="E45" s="576"/>
      <c r="F45" s="576"/>
      <c r="G45" s="576"/>
      <c r="H45" s="580"/>
    </row>
    <row r="46" spans="1:8" ht="12.75">
      <c r="A46" s="575" t="s">
        <v>1924</v>
      </c>
      <c r="B46" s="576" t="s">
        <v>1925</v>
      </c>
      <c r="C46" s="576"/>
      <c r="D46" s="576"/>
      <c r="E46" s="576"/>
      <c r="F46" s="576"/>
      <c r="G46" s="576"/>
      <c r="H46" s="580"/>
    </row>
    <row r="47" spans="1:8" ht="12.75">
      <c r="A47" s="575" t="s">
        <v>1883</v>
      </c>
      <c r="B47" s="576" t="s">
        <v>1884</v>
      </c>
      <c r="C47" s="576"/>
      <c r="D47" s="576"/>
      <c r="E47" s="576"/>
      <c r="F47" s="576"/>
      <c r="G47" s="576"/>
      <c r="H47" s="580"/>
    </row>
    <row r="48" spans="1:8" ht="12.75">
      <c r="A48" s="575" t="s">
        <v>1988</v>
      </c>
      <c r="B48" s="576" t="s">
        <v>1989</v>
      </c>
      <c r="C48" s="576"/>
      <c r="D48" s="576"/>
      <c r="E48" s="576"/>
      <c r="F48" s="576"/>
      <c r="G48" s="576"/>
      <c r="H48" s="580"/>
    </row>
    <row r="49" spans="1:8" ht="12.75">
      <c r="A49" s="575" t="s">
        <v>1990</v>
      </c>
      <c r="B49" s="576" t="s">
        <v>1991</v>
      </c>
      <c r="C49" s="576"/>
      <c r="D49" s="576"/>
      <c r="E49" s="576"/>
      <c r="F49" s="576"/>
      <c r="G49" s="576"/>
      <c r="H49" s="580"/>
    </row>
    <row r="50" spans="1:8" ht="12.75">
      <c r="A50" s="575" t="s">
        <v>1982</v>
      </c>
      <c r="B50" s="576" t="s">
        <v>1983</v>
      </c>
      <c r="C50" s="576"/>
      <c r="D50" s="576"/>
      <c r="E50" s="576"/>
      <c r="F50" s="576"/>
      <c r="G50" s="576"/>
      <c r="H50" s="580"/>
    </row>
    <row r="51" spans="1:8" ht="12.75">
      <c r="A51" s="575" t="s">
        <v>1978</v>
      </c>
      <c r="B51" s="576" t="s">
        <v>1979</v>
      </c>
      <c r="C51" s="576"/>
      <c r="D51" s="576"/>
      <c r="E51" s="576"/>
      <c r="F51" s="576"/>
      <c r="G51" s="576"/>
      <c r="H51" s="580"/>
    </row>
    <row r="52" spans="1:8" ht="12.75">
      <c r="A52" s="575" t="s">
        <v>1994</v>
      </c>
      <c r="B52" s="576" t="s">
        <v>1995</v>
      </c>
      <c r="C52" s="576"/>
      <c r="D52" s="576"/>
      <c r="E52" s="576"/>
      <c r="F52" s="576"/>
      <c r="G52" s="576"/>
      <c r="H52" s="580"/>
    </row>
    <row r="53" spans="1:8" ht="12.75">
      <c r="A53" s="575" t="s">
        <v>1926</v>
      </c>
      <c r="B53" s="576" t="s">
        <v>1927</v>
      </c>
      <c r="C53" s="576"/>
      <c r="D53" s="576"/>
      <c r="E53" s="576"/>
      <c r="F53" s="576"/>
      <c r="G53" s="576"/>
      <c r="H53" s="580"/>
    </row>
    <row r="54" spans="1:8" ht="12.75">
      <c r="A54" s="575" t="s">
        <v>1928</v>
      </c>
      <c r="B54" s="576" t="s">
        <v>1929</v>
      </c>
      <c r="C54" s="576"/>
      <c r="D54" s="576"/>
      <c r="E54" s="576"/>
      <c r="F54" s="576"/>
      <c r="G54" s="576"/>
      <c r="H54" s="580"/>
    </row>
    <row r="55" spans="1:8" ht="12.75">
      <c r="A55" s="575" t="s">
        <v>1930</v>
      </c>
      <c r="B55" s="576" t="s">
        <v>1931</v>
      </c>
      <c r="C55" s="576"/>
      <c r="D55" s="576"/>
      <c r="E55" s="576"/>
      <c r="F55" s="576"/>
      <c r="G55" s="576"/>
      <c r="H55" s="580"/>
    </row>
    <row r="56" spans="1:8" ht="12.75">
      <c r="A56" s="575" t="s">
        <v>1932</v>
      </c>
      <c r="B56" s="576" t="s">
        <v>1933</v>
      </c>
      <c r="C56" s="576"/>
      <c r="D56" s="576"/>
      <c r="E56" s="576"/>
      <c r="F56" s="576"/>
      <c r="G56" s="576"/>
      <c r="H56" s="580"/>
    </row>
    <row r="57" spans="1:8" ht="12.75">
      <c r="A57" s="575" t="s">
        <v>1934</v>
      </c>
      <c r="B57" s="576" t="s">
        <v>1935</v>
      </c>
      <c r="C57" s="576"/>
      <c r="D57" s="576"/>
      <c r="E57" s="576"/>
      <c r="F57" s="576"/>
      <c r="G57" s="576"/>
      <c r="H57" s="580"/>
    </row>
    <row r="58" spans="1:8" ht="12.75">
      <c r="A58" s="575" t="s">
        <v>2074</v>
      </c>
      <c r="B58" s="576" t="s">
        <v>2075</v>
      </c>
      <c r="C58" s="576"/>
      <c r="D58" s="576"/>
      <c r="E58" s="576"/>
      <c r="F58" s="576"/>
      <c r="G58" s="576"/>
      <c r="H58" s="580"/>
    </row>
    <row r="59" spans="1:8" ht="12.75">
      <c r="A59" s="575" t="s">
        <v>2066</v>
      </c>
      <c r="B59" s="576" t="s">
        <v>2067</v>
      </c>
      <c r="C59" s="576"/>
      <c r="D59" s="576"/>
      <c r="E59" s="576"/>
      <c r="F59" s="576"/>
      <c r="G59" s="576"/>
      <c r="H59" s="580"/>
    </row>
    <row r="60" spans="1:8" ht="12.75">
      <c r="A60" s="575" t="s">
        <v>2068</v>
      </c>
      <c r="B60" s="576" t="s">
        <v>2069</v>
      </c>
      <c r="C60" s="576"/>
      <c r="D60" s="576"/>
      <c r="E60" s="576"/>
      <c r="F60" s="576"/>
      <c r="G60" s="576"/>
      <c r="H60" s="580"/>
    </row>
    <row r="61" spans="1:8" ht="12.75">
      <c r="A61" s="575" t="s">
        <v>2070</v>
      </c>
      <c r="B61" s="576" t="s">
        <v>2071</v>
      </c>
      <c r="C61" s="576"/>
      <c r="D61" s="576"/>
      <c r="E61" s="576"/>
      <c r="F61" s="576"/>
      <c r="G61" s="576"/>
      <c r="H61" s="580"/>
    </row>
    <row r="62" spans="1:8" ht="12.75">
      <c r="A62" s="575" t="s">
        <v>2011</v>
      </c>
      <c r="B62" s="576" t="s">
        <v>2012</v>
      </c>
      <c r="C62" s="576"/>
      <c r="D62" s="576"/>
      <c r="E62" s="576"/>
      <c r="F62" s="576"/>
      <c r="G62" s="576"/>
      <c r="H62" s="580"/>
    </row>
    <row r="63" spans="1:8" ht="12.75">
      <c r="A63" s="575" t="s">
        <v>2076</v>
      </c>
      <c r="B63" s="576" t="s">
        <v>2077</v>
      </c>
      <c r="C63" s="576"/>
      <c r="D63" s="576"/>
      <c r="E63" s="576"/>
      <c r="F63" s="576"/>
      <c r="G63" s="576"/>
      <c r="H63" s="580"/>
    </row>
    <row r="64" spans="1:8" ht="12.75">
      <c r="A64" s="575" t="s">
        <v>2051</v>
      </c>
      <c r="B64" s="576" t="s">
        <v>2052</v>
      </c>
      <c r="C64" s="576"/>
      <c r="D64" s="576"/>
      <c r="E64" s="576"/>
      <c r="F64" s="576"/>
      <c r="G64" s="576"/>
      <c r="H64" s="580"/>
    </row>
    <row r="65" spans="1:8" ht="12.75">
      <c r="A65" s="575" t="s">
        <v>2053</v>
      </c>
      <c r="B65" s="576" t="s">
        <v>2054</v>
      </c>
      <c r="C65" s="576"/>
      <c r="D65" s="576"/>
      <c r="E65" s="576"/>
      <c r="F65" s="576"/>
      <c r="G65" s="576"/>
      <c r="H65" s="580"/>
    </row>
    <row r="66" spans="1:8" ht="12.75">
      <c r="A66" s="575" t="s">
        <v>2059</v>
      </c>
      <c r="B66" s="576" t="s">
        <v>2060</v>
      </c>
      <c r="C66" s="576"/>
      <c r="D66" s="576"/>
      <c r="E66" s="576"/>
      <c r="F66" s="576"/>
      <c r="G66" s="576"/>
      <c r="H66" s="580"/>
    </row>
    <row r="67" spans="1:8" ht="12.75">
      <c r="A67" s="575" t="s">
        <v>2055</v>
      </c>
      <c r="B67" s="576" t="s">
        <v>2056</v>
      </c>
      <c r="C67" s="576"/>
      <c r="D67" s="576"/>
      <c r="E67" s="576"/>
      <c r="F67" s="576"/>
      <c r="G67" s="576"/>
      <c r="H67" s="580"/>
    </row>
    <row r="68" spans="1:8" ht="12.75">
      <c r="A68" s="575" t="s">
        <v>2063</v>
      </c>
      <c r="B68" s="576" t="s">
        <v>2064</v>
      </c>
      <c r="C68" s="576"/>
      <c r="D68" s="576"/>
      <c r="E68" s="576"/>
      <c r="F68" s="576"/>
      <c r="G68" s="576"/>
      <c r="H68" s="580"/>
    </row>
    <row r="69" spans="1:8" ht="12.75">
      <c r="A69" s="575" t="s">
        <v>2061</v>
      </c>
      <c r="B69" s="576" t="s">
        <v>2062</v>
      </c>
      <c r="C69" s="576"/>
      <c r="D69" s="576"/>
      <c r="E69" s="576"/>
      <c r="F69" s="576"/>
      <c r="G69" s="576"/>
      <c r="H69" s="580"/>
    </row>
    <row r="70" spans="1:8" ht="12.75">
      <c r="A70" s="575" t="s">
        <v>2013</v>
      </c>
      <c r="B70" s="576" t="s">
        <v>1957</v>
      </c>
      <c r="C70" s="576"/>
      <c r="D70" s="576"/>
      <c r="E70" s="576"/>
      <c r="F70" s="576"/>
      <c r="G70" s="576"/>
      <c r="H70" s="580"/>
    </row>
    <row r="71" spans="1:8" ht="12.75">
      <c r="A71" s="575" t="s">
        <v>2014</v>
      </c>
      <c r="B71" s="576" t="s">
        <v>2015</v>
      </c>
      <c r="C71" s="576"/>
      <c r="D71" s="576"/>
      <c r="E71" s="576"/>
      <c r="F71" s="576"/>
      <c r="G71" s="576"/>
      <c r="H71" s="580"/>
    </row>
    <row r="72" spans="1:8" ht="12.75">
      <c r="A72" s="575" t="s">
        <v>1984</v>
      </c>
      <c r="B72" s="576" t="s">
        <v>1985</v>
      </c>
      <c r="C72" s="576"/>
      <c r="D72" s="576"/>
      <c r="E72" s="576"/>
      <c r="F72" s="576"/>
      <c r="G72" s="576"/>
      <c r="H72" s="580"/>
    </row>
    <row r="73" spans="1:8" ht="12.75">
      <c r="A73" s="575" t="s">
        <v>1986</v>
      </c>
      <c r="B73" s="576" t="s">
        <v>1987</v>
      </c>
      <c r="C73" s="576"/>
      <c r="D73" s="576"/>
      <c r="E73" s="576"/>
      <c r="F73" s="576"/>
      <c r="G73" s="576"/>
      <c r="H73" s="580"/>
    </row>
    <row r="74" spans="1:8" ht="12.75">
      <c r="A74" s="575" t="s">
        <v>1998</v>
      </c>
      <c r="B74" s="576" t="s">
        <v>1999</v>
      </c>
      <c r="C74" s="576"/>
      <c r="D74" s="576"/>
      <c r="E74" s="576"/>
      <c r="F74" s="576"/>
      <c r="G74" s="576"/>
      <c r="H74" s="580"/>
    </row>
    <row r="75" spans="1:8" ht="12.75">
      <c r="A75" s="575" t="s">
        <v>1958</v>
      </c>
      <c r="B75" s="576" t="s">
        <v>1959</v>
      </c>
      <c r="C75" s="576"/>
      <c r="D75" s="576"/>
      <c r="E75" s="576"/>
      <c r="F75" s="576"/>
      <c r="G75" s="576"/>
      <c r="H75" s="580"/>
    </row>
    <row r="76" spans="1:8" ht="12.75">
      <c r="A76" s="575" t="s">
        <v>1960</v>
      </c>
      <c r="B76" s="576" t="s">
        <v>1961</v>
      </c>
      <c r="C76" s="576"/>
      <c r="D76" s="576"/>
      <c r="E76" s="576"/>
      <c r="F76" s="576"/>
      <c r="G76" s="576"/>
      <c r="H76" s="580"/>
    </row>
    <row r="77" spans="1:8" ht="12.75">
      <c r="A77" s="575" t="s">
        <v>2072</v>
      </c>
      <c r="B77" s="576" t="s">
        <v>2073</v>
      </c>
      <c r="C77" s="576"/>
      <c r="D77" s="576"/>
      <c r="E77" s="576"/>
      <c r="F77" s="576"/>
      <c r="G77" s="576"/>
      <c r="H77" s="580"/>
    </row>
    <row r="78" spans="1:8" ht="12.75">
      <c r="A78" s="575" t="s">
        <v>1879</v>
      </c>
      <c r="B78" s="576" t="s">
        <v>1880</v>
      </c>
      <c r="C78" s="576"/>
      <c r="D78" s="576"/>
      <c r="E78" s="576"/>
      <c r="F78" s="576"/>
      <c r="G78" s="576"/>
      <c r="H78" s="580"/>
    </row>
    <row r="79" spans="1:8" ht="12.75">
      <c r="A79" s="575" t="s">
        <v>2016</v>
      </c>
      <c r="B79" s="576" t="s">
        <v>2017</v>
      </c>
      <c r="C79" s="576"/>
      <c r="D79" s="576"/>
      <c r="E79" s="576"/>
      <c r="F79" s="576"/>
      <c r="G79" s="576"/>
      <c r="H79" s="580"/>
    </row>
    <row r="80" spans="1:8" ht="12.75">
      <c r="A80" s="575" t="s">
        <v>1962</v>
      </c>
      <c r="B80" s="576" t="s">
        <v>1963</v>
      </c>
      <c r="C80" s="576"/>
      <c r="D80" s="576"/>
      <c r="E80" s="576"/>
      <c r="F80" s="576"/>
      <c r="G80" s="576"/>
      <c r="H80" s="580"/>
    </row>
    <row r="81" spans="1:8" ht="12.75">
      <c r="A81" s="575" t="s">
        <v>1962</v>
      </c>
      <c r="B81" s="576" t="s">
        <v>1963</v>
      </c>
      <c r="C81" s="576"/>
      <c r="D81" s="576"/>
      <c r="E81" s="576"/>
      <c r="F81" s="576"/>
      <c r="G81" s="576"/>
      <c r="H81" s="580"/>
    </row>
    <row r="82" spans="1:8" ht="12.75">
      <c r="A82" s="575" t="s">
        <v>1964</v>
      </c>
      <c r="B82" s="576" t="s">
        <v>1965</v>
      </c>
      <c r="C82" s="576"/>
      <c r="D82" s="576"/>
      <c r="E82" s="576"/>
      <c r="F82" s="576"/>
      <c r="G82" s="576"/>
      <c r="H82" s="580"/>
    </row>
    <row r="83" spans="1:8" ht="12.75">
      <c r="A83" s="575" t="s">
        <v>2018</v>
      </c>
      <c r="B83" s="576" t="s">
        <v>2019</v>
      </c>
      <c r="C83" s="576"/>
      <c r="D83" s="576"/>
      <c r="E83" s="576"/>
      <c r="F83" s="576"/>
      <c r="G83" s="576"/>
      <c r="H83" s="580"/>
    </row>
    <row r="84" spans="1:8" ht="12.75">
      <c r="A84" s="575" t="s">
        <v>1885</v>
      </c>
      <c r="B84" s="576" t="s">
        <v>1886</v>
      </c>
      <c r="C84" s="576"/>
      <c r="D84" s="576"/>
      <c r="E84" s="576"/>
      <c r="F84" s="576"/>
      <c r="G84" s="576"/>
      <c r="H84" s="580"/>
    </row>
    <row r="85" spans="1:8" ht="12.75">
      <c r="A85" s="575" t="s">
        <v>1881</v>
      </c>
      <c r="B85" s="576" t="s">
        <v>1882</v>
      </c>
      <c r="C85" s="576"/>
      <c r="D85" s="576"/>
      <c r="E85" s="576"/>
      <c r="F85" s="576"/>
      <c r="G85" s="576"/>
      <c r="H85" s="580"/>
    </row>
    <row r="86" spans="1:8" ht="12.75">
      <c r="A86" s="575" t="s">
        <v>1889</v>
      </c>
      <c r="B86" s="576" t="s">
        <v>1890</v>
      </c>
      <c r="C86" s="576"/>
      <c r="D86" s="576"/>
      <c r="E86" s="576"/>
      <c r="F86" s="576"/>
      <c r="G86" s="576"/>
      <c r="H86" s="580"/>
    </row>
    <row r="87" spans="1:8" ht="12.75">
      <c r="A87" s="575" t="s">
        <v>2037</v>
      </c>
      <c r="B87" s="576" t="s">
        <v>2038</v>
      </c>
      <c r="C87" s="576"/>
      <c r="D87" s="576"/>
      <c r="E87" s="576"/>
      <c r="F87" s="576"/>
      <c r="G87" s="576"/>
      <c r="H87" s="580"/>
    </row>
    <row r="88" spans="1:8" ht="12.75">
      <c r="A88" s="575" t="s">
        <v>1966</v>
      </c>
      <c r="B88" s="576" t="s">
        <v>1967</v>
      </c>
      <c r="C88" s="576"/>
      <c r="D88" s="576"/>
      <c r="E88" s="576"/>
      <c r="F88" s="576"/>
      <c r="G88" s="576"/>
      <c r="H88" s="580"/>
    </row>
    <row r="89" spans="1:8" ht="12.75">
      <c r="A89" s="575" t="s">
        <v>2039</v>
      </c>
      <c r="B89" s="576" t="s">
        <v>2040</v>
      </c>
      <c r="C89" s="576"/>
      <c r="D89" s="576"/>
      <c r="E89" s="576"/>
      <c r="F89" s="576"/>
      <c r="G89" s="576"/>
      <c r="H89" s="580"/>
    </row>
    <row r="90" spans="1:8" ht="12.75">
      <c r="A90" s="575" t="s">
        <v>2022</v>
      </c>
      <c r="B90" s="576" t="s">
        <v>2023</v>
      </c>
      <c r="C90" s="576"/>
      <c r="D90" s="576"/>
      <c r="E90" s="576"/>
      <c r="F90" s="576"/>
      <c r="G90" s="576"/>
      <c r="H90" s="580"/>
    </row>
    <row r="91" spans="1:8" ht="12.75">
      <c r="A91" s="575" t="s">
        <v>2024</v>
      </c>
      <c r="B91" s="576" t="s">
        <v>2025</v>
      </c>
      <c r="C91" s="576"/>
      <c r="D91" s="576"/>
      <c r="E91" s="576"/>
      <c r="F91" s="576"/>
      <c r="G91" s="576"/>
      <c r="H91" s="580"/>
    </row>
    <row r="92" spans="1:8" ht="12.75">
      <c r="A92" s="575" t="s">
        <v>2026</v>
      </c>
      <c r="B92" s="576" t="s">
        <v>2027</v>
      </c>
      <c r="C92" s="576"/>
      <c r="D92" s="576"/>
      <c r="E92" s="576"/>
      <c r="F92" s="576"/>
      <c r="G92" s="576"/>
      <c r="H92" s="580"/>
    </row>
    <row r="93" spans="1:8" ht="12.75">
      <c r="A93" s="575" t="s">
        <v>2028</v>
      </c>
      <c r="B93" s="576" t="s">
        <v>2029</v>
      </c>
      <c r="C93" s="576"/>
      <c r="D93" s="576"/>
      <c r="E93" s="576"/>
      <c r="F93" s="576"/>
      <c r="G93" s="576"/>
      <c r="H93" s="580"/>
    </row>
    <row r="94" spans="1:8" ht="12.75">
      <c r="A94" s="575" t="s">
        <v>1968</v>
      </c>
      <c r="B94" s="576" t="s">
        <v>2030</v>
      </c>
      <c r="C94" s="576"/>
      <c r="D94" s="576"/>
      <c r="E94" s="576"/>
      <c r="F94" s="576"/>
      <c r="G94" s="576"/>
      <c r="H94" s="580"/>
    </row>
    <row r="95" spans="1:8" ht="12.75">
      <c r="A95" s="575" t="s">
        <v>1970</v>
      </c>
      <c r="B95" s="576" t="s">
        <v>1971</v>
      </c>
      <c r="C95" s="576"/>
      <c r="D95" s="576"/>
      <c r="E95" s="576"/>
      <c r="F95" s="576"/>
      <c r="G95" s="576"/>
      <c r="H95" s="580"/>
    </row>
    <row r="96" spans="1:8" ht="12.75">
      <c r="A96" s="575" t="s">
        <v>2031</v>
      </c>
      <c r="B96" s="576" t="s">
        <v>2032</v>
      </c>
      <c r="C96" s="576"/>
      <c r="D96" s="576"/>
      <c r="E96" s="576"/>
      <c r="F96" s="576"/>
      <c r="G96" s="576"/>
      <c r="H96" s="580"/>
    </row>
    <row r="97" spans="1:8" ht="12.75">
      <c r="A97" s="575" t="s">
        <v>2033</v>
      </c>
      <c r="B97" s="576" t="s">
        <v>2034</v>
      </c>
      <c r="C97" s="576"/>
      <c r="D97" s="576"/>
      <c r="E97" s="576"/>
      <c r="F97" s="576"/>
      <c r="G97" s="576"/>
      <c r="H97" s="580"/>
    </row>
    <row r="98" spans="1:8" ht="12.75">
      <c r="A98" s="575" t="s">
        <v>2035</v>
      </c>
      <c r="B98" s="576" t="s">
        <v>2036</v>
      </c>
      <c r="C98" s="576"/>
      <c r="D98" s="576"/>
      <c r="E98" s="576"/>
      <c r="F98" s="576"/>
      <c r="G98" s="576"/>
      <c r="H98" s="580"/>
    </row>
    <row r="99" spans="1:8" ht="12.75">
      <c r="A99" s="575" t="s">
        <v>1972</v>
      </c>
      <c r="B99" s="576" t="s">
        <v>1973</v>
      </c>
      <c r="C99" s="576"/>
      <c r="D99" s="576"/>
      <c r="E99" s="576"/>
      <c r="F99" s="576"/>
      <c r="G99" s="576"/>
      <c r="H99" s="580"/>
    </row>
    <row r="100" spans="1:8" ht="12.75">
      <c r="A100" s="575" t="s">
        <v>1974</v>
      </c>
      <c r="B100" s="576" t="s">
        <v>1975</v>
      </c>
      <c r="C100" s="576"/>
      <c r="D100" s="576"/>
      <c r="E100" s="576"/>
      <c r="F100" s="576"/>
      <c r="G100" s="576"/>
      <c r="H100" s="580"/>
    </row>
    <row r="101" spans="1:8" ht="12.75">
      <c r="A101" s="575" t="s">
        <v>2041</v>
      </c>
      <c r="B101" s="576" t="s">
        <v>2042</v>
      </c>
      <c r="C101" s="576"/>
      <c r="D101" s="576"/>
      <c r="E101" s="576"/>
      <c r="F101" s="576"/>
      <c r="G101" s="576"/>
      <c r="H101" s="580"/>
    </row>
    <row r="102" spans="1:8" ht="12.75">
      <c r="A102" s="575" t="s">
        <v>2043</v>
      </c>
      <c r="B102" s="576" t="s">
        <v>2044</v>
      </c>
      <c r="C102" s="576"/>
      <c r="D102" s="576"/>
      <c r="E102" s="576"/>
      <c r="F102" s="576"/>
      <c r="G102" s="576"/>
      <c r="H102" s="580"/>
    </row>
    <row r="103" spans="1:8" ht="12.75">
      <c r="A103" s="575" t="s">
        <v>2045</v>
      </c>
      <c r="B103" s="576" t="s">
        <v>2046</v>
      </c>
      <c r="C103" s="576"/>
      <c r="D103" s="576"/>
      <c r="E103" s="576"/>
      <c r="F103" s="576"/>
      <c r="G103" s="576"/>
      <c r="H103" s="580"/>
    </row>
    <row r="104" spans="1:8" ht="12.75">
      <c r="A104" s="575" t="s">
        <v>2047</v>
      </c>
      <c r="B104" s="576" t="s">
        <v>2048</v>
      </c>
      <c r="C104" s="576"/>
      <c r="D104" s="576"/>
      <c r="E104" s="576"/>
      <c r="F104" s="576"/>
      <c r="G104" s="576"/>
      <c r="H104" s="580"/>
    </row>
    <row r="105" spans="1:8" ht="12.75">
      <c r="A105" s="575" t="s">
        <v>2079</v>
      </c>
      <c r="B105" s="576" t="s">
        <v>2080</v>
      </c>
      <c r="C105" s="576"/>
      <c r="D105" s="576"/>
      <c r="E105" s="576"/>
      <c r="F105" s="576"/>
      <c r="G105" s="576"/>
      <c r="H105" s="580"/>
    </row>
    <row r="106" spans="1:8" ht="12.75">
      <c r="A106" s="575" t="s">
        <v>2081</v>
      </c>
      <c r="B106" s="576" t="s">
        <v>2082</v>
      </c>
      <c r="C106" s="576"/>
      <c r="D106" s="576"/>
      <c r="E106" s="576"/>
      <c r="F106" s="576"/>
      <c r="G106" s="576"/>
      <c r="H106" s="580"/>
    </row>
    <row r="107" spans="1:8" ht="12.75">
      <c r="A107" s="575" t="s">
        <v>2083</v>
      </c>
      <c r="B107" s="576" t="s">
        <v>2084</v>
      </c>
      <c r="C107" s="576"/>
      <c r="D107" s="576"/>
      <c r="E107" s="576"/>
      <c r="F107" s="576"/>
      <c r="G107" s="576"/>
      <c r="H107" s="580"/>
    </row>
    <row r="108" spans="1:8" ht="12.75">
      <c r="A108" s="575" t="s">
        <v>2085</v>
      </c>
      <c r="B108" s="576" t="s">
        <v>2086</v>
      </c>
      <c r="C108" s="576"/>
      <c r="D108" s="576"/>
      <c r="E108" s="576"/>
      <c r="F108" s="576"/>
      <c r="G108" s="576"/>
      <c r="H108" s="580"/>
    </row>
    <row r="109" spans="1:8" ht="12.75">
      <c r="A109" s="575" t="s">
        <v>2090</v>
      </c>
      <c r="B109" s="576" t="s">
        <v>2091</v>
      </c>
      <c r="C109" s="576"/>
      <c r="D109" s="576"/>
      <c r="E109" s="576"/>
      <c r="F109" s="576"/>
      <c r="G109" s="576"/>
      <c r="H109" s="580"/>
    </row>
    <row r="110" spans="1:8" ht="12.75">
      <c r="A110" s="575" t="s">
        <v>2088</v>
      </c>
      <c r="B110" s="576" t="s">
        <v>2089</v>
      </c>
      <c r="C110" s="576"/>
      <c r="D110" s="576"/>
      <c r="E110" s="576"/>
      <c r="F110" s="576"/>
      <c r="G110" s="576"/>
      <c r="H110" s="580"/>
    </row>
    <row r="111" spans="1:8" ht="12.75">
      <c r="A111" s="575" t="s">
        <v>2122</v>
      </c>
      <c r="B111" s="576" t="s">
        <v>2123</v>
      </c>
      <c r="C111" s="576"/>
      <c r="D111" s="576"/>
      <c r="E111" s="576"/>
      <c r="F111" s="576"/>
      <c r="G111" s="576"/>
      <c r="H111" s="580"/>
    </row>
    <row r="112" spans="1:8" ht="12.75">
      <c r="A112" s="575" t="s">
        <v>2092</v>
      </c>
      <c r="B112" s="576" t="s">
        <v>2093</v>
      </c>
      <c r="C112" s="576"/>
      <c r="D112" s="576"/>
      <c r="E112" s="576"/>
      <c r="F112" s="576"/>
      <c r="G112" s="576"/>
      <c r="H112" s="580"/>
    </row>
    <row r="113" spans="1:8" ht="12.75">
      <c r="A113" s="575" t="s">
        <v>2094</v>
      </c>
      <c r="B113" s="576" t="s">
        <v>2095</v>
      </c>
      <c r="C113" s="576"/>
      <c r="D113" s="576"/>
      <c r="E113" s="576"/>
      <c r="F113" s="576"/>
      <c r="G113" s="576"/>
      <c r="H113" s="580"/>
    </row>
    <row r="114" spans="1:8" ht="12.75">
      <c r="A114" s="575" t="s">
        <v>2096</v>
      </c>
      <c r="B114" s="576" t="s">
        <v>2097</v>
      </c>
      <c r="C114" s="576"/>
      <c r="D114" s="576"/>
      <c r="E114" s="576"/>
      <c r="F114" s="576"/>
      <c r="G114" s="576"/>
      <c r="H114" s="580"/>
    </row>
    <row r="115" spans="1:8" ht="12.75">
      <c r="A115" s="575" t="s">
        <v>2098</v>
      </c>
      <c r="B115" s="576" t="s">
        <v>2099</v>
      </c>
      <c r="C115" s="576"/>
      <c r="D115" s="576"/>
      <c r="E115" s="576"/>
      <c r="F115" s="576"/>
      <c r="G115" s="576"/>
      <c r="H115" s="580"/>
    </row>
    <row r="116" spans="1:8" ht="12.75">
      <c r="A116" s="575" t="s">
        <v>2100</v>
      </c>
      <c r="B116" s="576" t="s">
        <v>2101</v>
      </c>
      <c r="C116" s="576"/>
      <c r="D116" s="576"/>
      <c r="E116" s="576"/>
      <c r="F116" s="576"/>
      <c r="G116" s="576"/>
      <c r="H116" s="580"/>
    </row>
    <row r="117" spans="1:8" ht="12.75">
      <c r="A117" s="575" t="s">
        <v>2102</v>
      </c>
      <c r="B117" s="576" t="s">
        <v>2103</v>
      </c>
      <c r="C117" s="576"/>
      <c r="D117" s="576"/>
      <c r="E117" s="576"/>
      <c r="F117" s="576"/>
      <c r="G117" s="576"/>
      <c r="H117" s="580"/>
    </row>
    <row r="118" spans="1:8" ht="12.75">
      <c r="A118" s="575" t="s">
        <v>2104</v>
      </c>
      <c r="B118" s="576" t="s">
        <v>2105</v>
      </c>
      <c r="C118" s="576"/>
      <c r="D118" s="576"/>
      <c r="E118" s="576"/>
      <c r="F118" s="576"/>
      <c r="G118" s="576"/>
      <c r="H118" s="580"/>
    </row>
    <row r="119" spans="1:8" ht="12.75">
      <c r="A119" s="575" t="s">
        <v>2106</v>
      </c>
      <c r="B119" s="576" t="s">
        <v>2107</v>
      </c>
      <c r="C119" s="576"/>
      <c r="D119" s="576"/>
      <c r="E119" s="576"/>
      <c r="F119" s="576"/>
      <c r="G119" s="576"/>
      <c r="H119" s="580"/>
    </row>
    <row r="120" spans="1:8" ht="12.75">
      <c r="A120" s="575" t="s">
        <v>2108</v>
      </c>
      <c r="B120" s="576" t="s">
        <v>2109</v>
      </c>
      <c r="C120" s="576"/>
      <c r="D120" s="576"/>
      <c r="E120" s="576"/>
      <c r="F120" s="576"/>
      <c r="G120" s="576"/>
      <c r="H120" s="580"/>
    </row>
    <row r="121" spans="1:8" ht="12.75">
      <c r="A121" s="575" t="s">
        <v>2110</v>
      </c>
      <c r="B121" s="576" t="s">
        <v>2111</v>
      </c>
      <c r="C121" s="576"/>
      <c r="D121" s="576"/>
      <c r="E121" s="576"/>
      <c r="F121" s="576"/>
      <c r="G121" s="576"/>
      <c r="H121" s="580"/>
    </row>
    <row r="122" spans="1:8" ht="12.75">
      <c r="A122" s="575" t="s">
        <v>2112</v>
      </c>
      <c r="B122" s="576" t="s">
        <v>2113</v>
      </c>
      <c r="C122" s="576"/>
      <c r="D122" s="576"/>
      <c r="E122" s="576"/>
      <c r="F122" s="576"/>
      <c r="G122" s="576"/>
      <c r="H122" s="580"/>
    </row>
    <row r="123" spans="1:8" ht="12.75">
      <c r="A123" s="575" t="s">
        <v>2114</v>
      </c>
      <c r="B123" s="576" t="s">
        <v>2115</v>
      </c>
      <c r="C123" s="576"/>
      <c r="D123" s="576"/>
      <c r="E123" s="576"/>
      <c r="F123" s="576"/>
      <c r="G123" s="576"/>
      <c r="H123" s="580"/>
    </row>
    <row r="124" spans="1:8" ht="12.75">
      <c r="A124" s="575" t="s">
        <v>2116</v>
      </c>
      <c r="B124" s="576" t="s">
        <v>2117</v>
      </c>
      <c r="C124" s="576"/>
      <c r="D124" s="576"/>
      <c r="E124" s="576"/>
      <c r="F124" s="576"/>
      <c r="G124" s="576"/>
      <c r="H124" s="580"/>
    </row>
    <row r="125" spans="1:8" ht="12.75">
      <c r="A125" s="575" t="s">
        <v>2118</v>
      </c>
      <c r="B125" s="576" t="s">
        <v>2119</v>
      </c>
      <c r="C125" s="576"/>
      <c r="D125" s="576"/>
      <c r="E125" s="576"/>
      <c r="F125" s="576"/>
      <c r="G125" s="576"/>
      <c r="H125" s="580"/>
    </row>
    <row r="126" spans="1:8" ht="12.75">
      <c r="A126" s="575" t="s">
        <v>2120</v>
      </c>
      <c r="B126" s="576" t="s">
        <v>2121</v>
      </c>
      <c r="C126" s="576"/>
      <c r="D126" s="576"/>
      <c r="E126" s="576"/>
      <c r="F126" s="576"/>
      <c r="G126" s="576"/>
      <c r="H126" s="580"/>
    </row>
    <row r="127" spans="1:8" ht="12.75">
      <c r="A127" s="575" t="s">
        <v>2124</v>
      </c>
      <c r="B127" s="576" t="s">
        <v>2125</v>
      </c>
      <c r="C127" s="576"/>
      <c r="D127" s="576"/>
      <c r="E127" s="576"/>
      <c r="F127" s="576"/>
      <c r="G127" s="576"/>
      <c r="H127" s="580"/>
    </row>
    <row r="128" spans="1:8" ht="12.75">
      <c r="A128" s="575" t="s">
        <v>2126</v>
      </c>
      <c r="B128" s="576" t="s">
        <v>2127</v>
      </c>
      <c r="C128" s="576"/>
      <c r="D128" s="576"/>
      <c r="E128" s="576"/>
      <c r="F128" s="576"/>
      <c r="G128" s="576"/>
      <c r="H128" s="580"/>
    </row>
    <row r="129" spans="1:8" ht="12.75">
      <c r="A129" s="575" t="s">
        <v>2128</v>
      </c>
      <c r="B129" s="576" t="s">
        <v>2129</v>
      </c>
      <c r="C129" s="576"/>
      <c r="D129" s="576"/>
      <c r="E129" s="576"/>
      <c r="F129" s="576"/>
      <c r="G129" s="576"/>
      <c r="H129" s="580"/>
    </row>
    <row r="130" spans="1:8" ht="12.75">
      <c r="A130" s="575" t="s">
        <v>2130</v>
      </c>
      <c r="B130" s="576" t="s">
        <v>2131</v>
      </c>
      <c r="C130" s="576"/>
      <c r="D130" s="576"/>
      <c r="E130" s="576"/>
      <c r="F130" s="576"/>
      <c r="G130" s="576"/>
      <c r="H130" s="580"/>
    </row>
    <row r="131" spans="1:8" ht="12.75">
      <c r="A131" s="575" t="s">
        <v>2132</v>
      </c>
      <c r="B131" s="576" t="s">
        <v>2133</v>
      </c>
      <c r="C131" s="576"/>
      <c r="D131" s="576"/>
      <c r="E131" s="576"/>
      <c r="F131" s="576"/>
      <c r="G131" s="576"/>
      <c r="H131" s="580"/>
    </row>
    <row r="132" spans="1:8" ht="12.75">
      <c r="A132" s="575" t="s">
        <v>2134</v>
      </c>
      <c r="B132" s="576" t="s">
        <v>2135</v>
      </c>
      <c r="C132" s="576"/>
      <c r="D132" s="576"/>
      <c r="E132" s="576"/>
      <c r="F132" s="576"/>
      <c r="G132" s="576"/>
      <c r="H132" s="580"/>
    </row>
    <row r="133" spans="1:8" ht="12.75">
      <c r="A133" s="575" t="s">
        <v>2154</v>
      </c>
      <c r="B133" s="576" t="s">
        <v>2155</v>
      </c>
      <c r="C133" s="576"/>
      <c r="D133" s="576"/>
      <c r="E133" s="576"/>
      <c r="F133" s="576"/>
      <c r="G133" s="576"/>
      <c r="H133" s="580"/>
    </row>
    <row r="134" spans="1:8" ht="12.75">
      <c r="A134" s="575" t="s">
        <v>2160</v>
      </c>
      <c r="B134" s="576" t="s">
        <v>2161</v>
      </c>
      <c r="C134" s="576"/>
      <c r="D134" s="576"/>
      <c r="E134" s="576"/>
      <c r="F134" s="576"/>
      <c r="G134" s="576"/>
      <c r="H134" s="580"/>
    </row>
    <row r="135" spans="1:8" ht="12.75">
      <c r="A135" s="575" t="s">
        <v>2156</v>
      </c>
      <c r="B135" s="576" t="s">
        <v>2157</v>
      </c>
      <c r="C135" s="576"/>
      <c r="D135" s="576"/>
      <c r="E135" s="576"/>
      <c r="F135" s="576"/>
      <c r="G135" s="576"/>
      <c r="H135" s="580"/>
    </row>
    <row r="136" spans="1:8" ht="12.75">
      <c r="A136" s="575" t="s">
        <v>2158</v>
      </c>
      <c r="B136" s="576" t="s">
        <v>2159</v>
      </c>
      <c r="C136" s="576"/>
      <c r="D136" s="576"/>
      <c r="E136" s="576"/>
      <c r="F136" s="576"/>
      <c r="G136" s="576"/>
      <c r="H136" s="580"/>
    </row>
    <row r="137" spans="1:8" ht="12.75">
      <c r="A137" s="575" t="s">
        <v>2162</v>
      </c>
      <c r="B137" s="576" t="s">
        <v>2163</v>
      </c>
      <c r="C137" s="576"/>
      <c r="D137" s="576"/>
      <c r="E137" s="576"/>
      <c r="F137" s="576"/>
      <c r="G137" s="576"/>
      <c r="H137" s="580"/>
    </row>
    <row r="138" spans="1:8" ht="12.75">
      <c r="A138" s="575" t="s">
        <v>2136</v>
      </c>
      <c r="B138" s="576" t="s">
        <v>2137</v>
      </c>
      <c r="C138" s="576"/>
      <c r="D138" s="576"/>
      <c r="E138" s="576"/>
      <c r="F138" s="576"/>
      <c r="G138" s="576"/>
      <c r="H138" s="580"/>
    </row>
    <row r="139" spans="1:8" ht="12.75">
      <c r="A139" s="575" t="s">
        <v>2138</v>
      </c>
      <c r="B139" s="576" t="s">
        <v>2139</v>
      </c>
      <c r="C139" s="576"/>
      <c r="D139" s="576"/>
      <c r="E139" s="576"/>
      <c r="F139" s="576"/>
      <c r="G139" s="576"/>
      <c r="H139" s="580"/>
    </row>
    <row r="140" spans="1:8" ht="12.75">
      <c r="A140" s="575" t="s">
        <v>2140</v>
      </c>
      <c r="B140" s="576" t="s">
        <v>2141</v>
      </c>
      <c r="C140" s="576"/>
      <c r="D140" s="576"/>
      <c r="E140" s="576"/>
      <c r="F140" s="576"/>
      <c r="G140" s="576"/>
      <c r="H140" s="580"/>
    </row>
    <row r="141" spans="1:8" ht="12.75">
      <c r="A141" s="575" t="s">
        <v>2144</v>
      </c>
      <c r="B141" s="576" t="s">
        <v>2145</v>
      </c>
      <c r="C141" s="576"/>
      <c r="D141" s="576"/>
      <c r="E141" s="576"/>
      <c r="F141" s="576"/>
      <c r="G141" s="576"/>
      <c r="H141" s="580"/>
    </row>
    <row r="142" spans="1:8" ht="12.75">
      <c r="A142" s="575" t="s">
        <v>2146</v>
      </c>
      <c r="B142" s="576" t="s">
        <v>2147</v>
      </c>
      <c r="C142" s="576"/>
      <c r="D142" s="576"/>
      <c r="E142" s="576"/>
      <c r="F142" s="576"/>
      <c r="G142" s="576"/>
      <c r="H142" s="580"/>
    </row>
    <row r="143" spans="1:8" ht="12.75">
      <c r="A143" s="575" t="s">
        <v>2148</v>
      </c>
      <c r="B143" s="576" t="s">
        <v>2149</v>
      </c>
      <c r="C143" s="576"/>
      <c r="D143" s="576"/>
      <c r="E143" s="576"/>
      <c r="F143" s="576"/>
      <c r="G143" s="576"/>
      <c r="H143" s="580"/>
    </row>
    <row r="144" spans="1:8" ht="12.75">
      <c r="A144" s="575" t="s">
        <v>2142</v>
      </c>
      <c r="B144" s="576" t="s">
        <v>2143</v>
      </c>
      <c r="C144" s="576"/>
      <c r="D144" s="576"/>
      <c r="E144" s="576"/>
      <c r="F144" s="576"/>
      <c r="G144" s="576"/>
      <c r="H144" s="580"/>
    </row>
    <row r="145" spans="1:8" ht="12.75">
      <c r="A145" s="575" t="s">
        <v>2150</v>
      </c>
      <c r="B145" s="576" t="s">
        <v>2151</v>
      </c>
      <c r="C145" s="576"/>
      <c r="D145" s="576"/>
      <c r="E145" s="576"/>
      <c r="F145" s="576"/>
      <c r="G145" s="576"/>
      <c r="H145" s="580"/>
    </row>
    <row r="146" spans="1:8" ht="12.75">
      <c r="A146" s="575" t="s">
        <v>1956</v>
      </c>
      <c r="B146" s="576" t="s">
        <v>1957</v>
      </c>
      <c r="C146" s="576"/>
      <c r="D146" s="576"/>
      <c r="E146" s="576"/>
      <c r="F146" s="576"/>
      <c r="G146" s="576"/>
      <c r="H146" s="580"/>
    </row>
    <row r="147" spans="1:8" ht="12.75">
      <c r="A147" s="575" t="s">
        <v>1892</v>
      </c>
      <c r="B147" s="576" t="s">
        <v>1893</v>
      </c>
      <c r="C147" s="576"/>
      <c r="D147" s="576"/>
      <c r="E147" s="576"/>
      <c r="F147" s="576"/>
      <c r="G147" s="576"/>
      <c r="H147" s="580"/>
    </row>
    <row r="148" spans="1:8" ht="12.75">
      <c r="A148" s="575" t="s">
        <v>2165</v>
      </c>
      <c r="B148" s="576" t="s">
        <v>2166</v>
      </c>
      <c r="C148" s="576"/>
      <c r="D148" s="576"/>
      <c r="E148" s="576"/>
      <c r="F148" s="576"/>
      <c r="G148" s="576"/>
      <c r="H148" s="580"/>
    </row>
    <row r="149" spans="1:8" ht="12.75">
      <c r="A149" s="581" t="s">
        <v>2167</v>
      </c>
      <c r="B149" s="576" t="s">
        <v>2153</v>
      </c>
      <c r="C149" s="576"/>
      <c r="D149" s="576"/>
      <c r="E149" s="576"/>
      <c r="F149" s="576"/>
      <c r="G149" s="576"/>
      <c r="H149" s="580"/>
    </row>
    <row r="150" spans="1:8" ht="12.75">
      <c r="A150" s="575" t="s">
        <v>2057</v>
      </c>
      <c r="B150" s="576" t="s">
        <v>2058</v>
      </c>
      <c r="C150" s="576"/>
      <c r="D150" s="576"/>
      <c r="E150" s="576"/>
      <c r="F150" s="576"/>
      <c r="G150" s="576"/>
      <c r="H150" s="580"/>
    </row>
    <row r="151" spans="1:8" ht="12.75">
      <c r="A151" s="575" t="s">
        <v>2020</v>
      </c>
      <c r="B151" s="576" t="s">
        <v>2021</v>
      </c>
      <c r="C151" s="576"/>
      <c r="D151" s="576"/>
      <c r="E151" s="576"/>
      <c r="F151" s="576"/>
      <c r="G151" s="576"/>
      <c r="H151" s="580"/>
    </row>
    <row r="152" spans="1:8" ht="13.5" thickBot="1">
      <c r="A152" s="582" t="s">
        <v>1992</v>
      </c>
      <c r="B152" s="583" t="s">
        <v>1993</v>
      </c>
      <c r="C152" s="583"/>
      <c r="D152" s="583"/>
      <c r="E152" s="583"/>
      <c r="F152" s="583"/>
      <c r="G152" s="583"/>
      <c r="H152" s="584"/>
    </row>
  </sheetData>
  <mergeCells count="30">
    <mergeCell ref="B31:H31"/>
    <mergeCell ref="B32:H32"/>
    <mergeCell ref="B33:H33"/>
    <mergeCell ref="B34:H34"/>
    <mergeCell ref="B35:G35"/>
    <mergeCell ref="B26:H26"/>
    <mergeCell ref="B27:H27"/>
    <mergeCell ref="B28:H28"/>
    <mergeCell ref="B29:H29"/>
    <mergeCell ref="B30:H30"/>
    <mergeCell ref="B21:H21"/>
    <mergeCell ref="B22:H22"/>
    <mergeCell ref="B23:H23"/>
    <mergeCell ref="B24:H24"/>
    <mergeCell ref="B25:H25"/>
    <mergeCell ref="B16:H16"/>
    <mergeCell ref="B17:H17"/>
    <mergeCell ref="B18:H18"/>
    <mergeCell ref="B19:H19"/>
    <mergeCell ref="B20:H20"/>
    <mergeCell ref="B11:H11"/>
    <mergeCell ref="B12:H12"/>
    <mergeCell ref="B13:H13"/>
    <mergeCell ref="B14:H14"/>
    <mergeCell ref="B15:H15"/>
    <mergeCell ref="C4:H4"/>
    <mergeCell ref="B7:H7"/>
    <mergeCell ref="B8:H8"/>
    <mergeCell ref="B9:H9"/>
    <mergeCell ref="B10:H10"/>
  </mergeCells>
  <pageMargins left="0.23622047244094499" right="0.23622047244094499" top="0.35433070866141703" bottom="0.3543307086614170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22"/>
  <sheetViews>
    <sheetView view="pageBreakPreview" topLeftCell="A5" zoomScaleNormal="100" zoomScaleSheetLayoutView="100" workbookViewId="0">
      <selection activeCell="H29" sqref="H29"/>
    </sheetView>
  </sheetViews>
  <sheetFormatPr defaultColWidth="9.140625" defaultRowHeight="12.75"/>
  <cols>
    <col min="1" max="1" width="21.5703125" style="135" customWidth="1"/>
    <col min="2" max="2" width="9.140625" style="135"/>
    <col min="3" max="3" width="5.85546875" style="135" customWidth="1"/>
    <col min="4" max="4" width="8" style="135" customWidth="1"/>
    <col min="5" max="5" width="5.85546875" style="136" customWidth="1"/>
    <col min="6" max="7" width="6.28515625" style="136" customWidth="1"/>
    <col min="8" max="8" width="6" style="136" customWidth="1"/>
    <col min="9" max="9" width="5.85546875" style="136" customWidth="1"/>
    <col min="10" max="10" width="6" style="136" customWidth="1"/>
    <col min="11" max="11" width="6.7109375" style="136" customWidth="1"/>
    <col min="12" max="12" width="6.42578125" style="136" customWidth="1"/>
    <col min="13" max="13" width="5.85546875" style="135" customWidth="1"/>
    <col min="14" max="14" width="6.28515625" style="135" customWidth="1"/>
    <col min="15" max="15" width="6.7109375" style="135" customWidth="1"/>
    <col min="16" max="16" width="5.7109375" style="93" customWidth="1"/>
    <col min="17" max="18" width="6.7109375" style="93" customWidth="1"/>
    <col min="19" max="16384" width="9.140625" style="93"/>
  </cols>
  <sheetData>
    <row r="1" spans="1:23" s="94" customFormat="1" ht="15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144"/>
      <c r="P1" s="144"/>
      <c r="Q1" s="144"/>
      <c r="R1" s="147"/>
      <c r="S1" s="144"/>
      <c r="T1" s="147"/>
      <c r="W1" s="110"/>
    </row>
    <row r="2" spans="1:23" s="94" customFormat="1" ht="15.75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144"/>
      <c r="P2" s="144"/>
      <c r="Q2" s="144"/>
      <c r="R2" s="147"/>
      <c r="S2" s="144"/>
      <c r="T2" s="147"/>
      <c r="W2" s="110"/>
    </row>
    <row r="3" spans="1:23" s="94" customFormat="1" ht="15.75">
      <c r="A3" s="1"/>
      <c r="B3" s="2" t="s">
        <v>53</v>
      </c>
      <c r="C3" s="3" t="str">
        <f>Kadar.ode.!C3</f>
        <v>31.12.2022.</v>
      </c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144"/>
      <c r="P3" s="144"/>
      <c r="Q3" s="144"/>
      <c r="R3" s="147"/>
      <c r="S3" s="144"/>
      <c r="T3" s="147"/>
      <c r="W3" s="110"/>
    </row>
    <row r="4" spans="1:23" s="94" customFormat="1" ht="15.75">
      <c r="A4" s="1"/>
      <c r="B4" s="2" t="s">
        <v>82</v>
      </c>
      <c r="C4" s="7" t="s">
        <v>10</v>
      </c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144"/>
      <c r="P4" s="144"/>
      <c r="Q4" s="144"/>
      <c r="R4" s="147"/>
      <c r="S4" s="144"/>
      <c r="T4" s="147"/>
      <c r="W4" s="110"/>
    </row>
    <row r="5" spans="1:23" s="94" customFormat="1" ht="10.5" customHeight="1">
      <c r="A5" s="20"/>
      <c r="C5" s="97"/>
      <c r="O5" s="144"/>
      <c r="P5" s="144"/>
      <c r="Q5" s="144"/>
      <c r="R5" s="147"/>
      <c r="S5" s="144"/>
      <c r="T5" s="147"/>
      <c r="W5" s="110"/>
    </row>
    <row r="6" spans="1:23" ht="55.5" customHeight="1">
      <c r="A6" s="697" t="s">
        <v>83</v>
      </c>
      <c r="B6" s="696" t="s">
        <v>84</v>
      </c>
      <c r="C6" s="696" t="s">
        <v>85</v>
      </c>
      <c r="D6" s="696" t="s">
        <v>86</v>
      </c>
      <c r="E6" s="696" t="s">
        <v>57</v>
      </c>
      <c r="F6" s="696"/>
      <c r="G6" s="696"/>
      <c r="H6" s="696"/>
      <c r="I6" s="696"/>
      <c r="J6" s="696"/>
      <c r="K6" s="696"/>
      <c r="L6" s="696"/>
      <c r="M6" s="696"/>
      <c r="N6" s="696"/>
      <c r="O6" s="696"/>
      <c r="P6" s="696" t="s">
        <v>58</v>
      </c>
      <c r="Q6" s="696"/>
      <c r="R6" s="696"/>
    </row>
    <row r="7" spans="1:23" s="133" customFormat="1" ht="88.5" customHeight="1">
      <c r="A7" s="697"/>
      <c r="B7" s="696"/>
      <c r="C7" s="696"/>
      <c r="D7" s="696"/>
      <c r="E7" s="137" t="s">
        <v>87</v>
      </c>
      <c r="F7" s="138" t="s">
        <v>63</v>
      </c>
      <c r="G7" s="138" t="s">
        <v>64</v>
      </c>
      <c r="H7" s="137" t="s">
        <v>88</v>
      </c>
      <c r="I7" s="137" t="s">
        <v>89</v>
      </c>
      <c r="J7" s="137" t="s">
        <v>90</v>
      </c>
      <c r="K7" s="137" t="s">
        <v>91</v>
      </c>
      <c r="L7" s="137" t="s">
        <v>92</v>
      </c>
      <c r="M7" s="137" t="s">
        <v>70</v>
      </c>
      <c r="N7" s="137" t="s">
        <v>93</v>
      </c>
      <c r="O7" s="137" t="s">
        <v>94</v>
      </c>
      <c r="P7" s="137" t="s">
        <v>95</v>
      </c>
      <c r="Q7" s="137" t="s">
        <v>96</v>
      </c>
      <c r="R7" s="137" t="s">
        <v>97</v>
      </c>
    </row>
    <row r="8" spans="1:23" ht="12" customHeight="1">
      <c r="A8" s="139" t="s">
        <v>38</v>
      </c>
      <c r="B8" s="139"/>
      <c r="C8" s="139"/>
      <c r="D8" s="139"/>
      <c r="E8" s="116"/>
      <c r="F8" s="116"/>
      <c r="G8" s="116"/>
      <c r="H8" s="119"/>
      <c r="I8" s="145">
        <f t="shared" ref="I8:I17" si="0">E8-H8</f>
        <v>0</v>
      </c>
      <c r="J8" s="116"/>
      <c r="K8" s="119"/>
      <c r="L8" s="145">
        <f t="shared" ref="L8:L17" si="1">J8-K8</f>
        <v>0</v>
      </c>
      <c r="M8" s="116"/>
      <c r="N8" s="119"/>
      <c r="O8" s="145">
        <f t="shared" ref="O8:O17" si="2">M8-N8</f>
        <v>0</v>
      </c>
      <c r="P8" s="146"/>
      <c r="Q8" s="146"/>
      <c r="R8" s="146"/>
    </row>
    <row r="9" spans="1:23" ht="12" customHeight="1">
      <c r="A9" s="139"/>
      <c r="B9" s="139"/>
      <c r="C9" s="139"/>
      <c r="D9" s="139"/>
      <c r="E9" s="116"/>
      <c r="F9" s="116"/>
      <c r="G9" s="116"/>
      <c r="H9" s="119"/>
      <c r="I9" s="145">
        <f t="shared" si="0"/>
        <v>0</v>
      </c>
      <c r="J9" s="116"/>
      <c r="K9" s="119"/>
      <c r="L9" s="145">
        <f t="shared" si="1"/>
        <v>0</v>
      </c>
      <c r="M9" s="116"/>
      <c r="N9" s="119"/>
      <c r="O9" s="145">
        <f t="shared" si="2"/>
        <v>0</v>
      </c>
      <c r="P9" s="146"/>
      <c r="Q9" s="146"/>
      <c r="R9" s="146"/>
    </row>
    <row r="10" spans="1:23" ht="12" customHeight="1">
      <c r="A10" s="140"/>
      <c r="B10" s="139"/>
      <c r="C10" s="139"/>
      <c r="D10" s="139"/>
      <c r="E10" s="116"/>
      <c r="F10" s="116"/>
      <c r="G10" s="116"/>
      <c r="H10" s="119"/>
      <c r="I10" s="145">
        <f t="shared" si="0"/>
        <v>0</v>
      </c>
      <c r="J10" s="116"/>
      <c r="K10" s="119"/>
      <c r="L10" s="145">
        <f t="shared" si="1"/>
        <v>0</v>
      </c>
      <c r="M10" s="116"/>
      <c r="N10" s="119"/>
      <c r="O10" s="145">
        <f t="shared" si="2"/>
        <v>0</v>
      </c>
      <c r="P10" s="146"/>
      <c r="Q10" s="146"/>
      <c r="R10" s="146"/>
    </row>
    <row r="11" spans="1:23" ht="12" customHeight="1">
      <c r="A11" s="139"/>
      <c r="B11" s="139"/>
      <c r="C11" s="139"/>
      <c r="D11" s="139"/>
      <c r="E11" s="139"/>
      <c r="F11" s="139"/>
      <c r="G11" s="139"/>
      <c r="H11" s="119"/>
      <c r="I11" s="145">
        <f t="shared" si="0"/>
        <v>0</v>
      </c>
      <c r="J11" s="139"/>
      <c r="K11" s="119"/>
      <c r="L11" s="145">
        <f t="shared" si="1"/>
        <v>0</v>
      </c>
      <c r="M11" s="139"/>
      <c r="N11" s="119"/>
      <c r="O11" s="145">
        <f t="shared" si="2"/>
        <v>0</v>
      </c>
      <c r="P11" s="146"/>
      <c r="Q11" s="146"/>
      <c r="R11" s="146"/>
    </row>
    <row r="12" spans="1:23" ht="12" customHeight="1">
      <c r="A12" s="139"/>
      <c r="B12" s="139"/>
      <c r="C12" s="139"/>
      <c r="D12" s="139"/>
      <c r="E12" s="139"/>
      <c r="F12" s="139"/>
      <c r="G12" s="139"/>
      <c r="H12" s="119"/>
      <c r="I12" s="145">
        <f t="shared" si="0"/>
        <v>0</v>
      </c>
      <c r="J12" s="139"/>
      <c r="K12" s="119"/>
      <c r="L12" s="145">
        <f t="shared" si="1"/>
        <v>0</v>
      </c>
      <c r="M12" s="139"/>
      <c r="N12" s="119"/>
      <c r="O12" s="145">
        <f t="shared" si="2"/>
        <v>0</v>
      </c>
      <c r="P12" s="146"/>
      <c r="Q12" s="146"/>
      <c r="R12" s="146"/>
    </row>
    <row r="13" spans="1:23" ht="12" customHeight="1">
      <c r="A13" s="139"/>
      <c r="B13" s="139"/>
      <c r="C13" s="139"/>
      <c r="D13" s="139"/>
      <c r="E13" s="139"/>
      <c r="F13" s="139"/>
      <c r="G13" s="139"/>
      <c r="H13" s="119"/>
      <c r="I13" s="145">
        <f t="shared" si="0"/>
        <v>0</v>
      </c>
      <c r="J13" s="139"/>
      <c r="K13" s="119"/>
      <c r="L13" s="145">
        <f t="shared" si="1"/>
        <v>0</v>
      </c>
      <c r="M13" s="139"/>
      <c r="N13" s="119"/>
      <c r="O13" s="145">
        <f t="shared" si="2"/>
        <v>0</v>
      </c>
      <c r="P13" s="146"/>
      <c r="Q13" s="146"/>
      <c r="R13" s="146"/>
    </row>
    <row r="14" spans="1:23" ht="12" customHeight="1">
      <c r="A14" s="139"/>
      <c r="B14" s="139"/>
      <c r="C14" s="139"/>
      <c r="D14" s="139"/>
      <c r="E14" s="139"/>
      <c r="F14" s="139"/>
      <c r="G14" s="139"/>
      <c r="H14" s="119"/>
      <c r="I14" s="145">
        <f t="shared" si="0"/>
        <v>0</v>
      </c>
      <c r="J14" s="139"/>
      <c r="K14" s="119"/>
      <c r="L14" s="145">
        <f t="shared" si="1"/>
        <v>0</v>
      </c>
      <c r="M14" s="139"/>
      <c r="N14" s="119"/>
      <c r="O14" s="145">
        <f t="shared" si="2"/>
        <v>0</v>
      </c>
      <c r="P14" s="146"/>
      <c r="Q14" s="146"/>
      <c r="R14" s="146"/>
    </row>
    <row r="15" spans="1:23" ht="12" customHeight="1">
      <c r="A15" s="139"/>
      <c r="B15" s="139"/>
      <c r="C15" s="139"/>
      <c r="D15" s="139"/>
      <c r="E15" s="139"/>
      <c r="F15" s="139"/>
      <c r="G15" s="139"/>
      <c r="H15" s="119"/>
      <c r="I15" s="145">
        <f t="shared" si="0"/>
        <v>0</v>
      </c>
      <c r="J15" s="139"/>
      <c r="K15" s="119"/>
      <c r="L15" s="145">
        <f t="shared" si="1"/>
        <v>0</v>
      </c>
      <c r="M15" s="139"/>
      <c r="N15" s="119"/>
      <c r="O15" s="145">
        <f t="shared" si="2"/>
        <v>0</v>
      </c>
      <c r="P15" s="146"/>
      <c r="Q15" s="146"/>
      <c r="R15" s="146"/>
    </row>
    <row r="16" spans="1:23" ht="12" customHeight="1">
      <c r="A16" s="139"/>
      <c r="B16" s="139"/>
      <c r="C16" s="139"/>
      <c r="D16" s="139"/>
      <c r="E16" s="139"/>
      <c r="F16" s="139"/>
      <c r="G16" s="139"/>
      <c r="H16" s="119"/>
      <c r="I16" s="145">
        <f t="shared" si="0"/>
        <v>0</v>
      </c>
      <c r="J16" s="139"/>
      <c r="K16" s="119"/>
      <c r="L16" s="145">
        <f t="shared" si="1"/>
        <v>0</v>
      </c>
      <c r="M16" s="139"/>
      <c r="N16" s="119"/>
      <c r="O16" s="145">
        <f t="shared" si="2"/>
        <v>0</v>
      </c>
      <c r="P16" s="146"/>
      <c r="Q16" s="146"/>
      <c r="R16" s="146"/>
    </row>
    <row r="17" spans="1:18" ht="12" customHeight="1">
      <c r="A17" s="139"/>
      <c r="B17" s="139"/>
      <c r="C17" s="139"/>
      <c r="D17" s="139"/>
      <c r="E17" s="139"/>
      <c r="F17" s="139"/>
      <c r="G17" s="139"/>
      <c r="H17" s="119"/>
      <c r="I17" s="145">
        <f t="shared" si="0"/>
        <v>0</v>
      </c>
      <c r="J17" s="139"/>
      <c r="K17" s="119"/>
      <c r="L17" s="145">
        <f t="shared" si="1"/>
        <v>0</v>
      </c>
      <c r="M17" s="139"/>
      <c r="N17" s="119"/>
      <c r="O17" s="145">
        <f t="shared" si="2"/>
        <v>0</v>
      </c>
      <c r="P17" s="146"/>
      <c r="Q17" s="146"/>
      <c r="R17" s="146"/>
    </row>
    <row r="18" spans="1:18" s="134" customFormat="1" ht="12" customHeight="1">
      <c r="A18" s="131" t="s">
        <v>61</v>
      </c>
      <c r="B18" s="131"/>
      <c r="C18" s="131"/>
      <c r="D18" s="131"/>
      <c r="E18" s="131">
        <f t="shared" ref="E18:R18" si="3">SUM(E8:E17)</f>
        <v>0</v>
      </c>
      <c r="F18" s="131">
        <f t="shared" si="3"/>
        <v>0</v>
      </c>
      <c r="G18" s="131">
        <f t="shared" si="3"/>
        <v>0</v>
      </c>
      <c r="H18" s="131">
        <f t="shared" si="3"/>
        <v>0</v>
      </c>
      <c r="I18" s="131">
        <f t="shared" si="3"/>
        <v>0</v>
      </c>
      <c r="J18" s="131">
        <f t="shared" si="3"/>
        <v>0</v>
      </c>
      <c r="K18" s="131">
        <f t="shared" si="3"/>
        <v>0</v>
      </c>
      <c r="L18" s="131">
        <f t="shared" si="3"/>
        <v>0</v>
      </c>
      <c r="M18" s="131">
        <f t="shared" si="3"/>
        <v>0</v>
      </c>
      <c r="N18" s="131">
        <f t="shared" si="3"/>
        <v>0</v>
      </c>
      <c r="O18" s="131">
        <f t="shared" si="3"/>
        <v>0</v>
      </c>
      <c r="P18" s="131">
        <f t="shared" si="3"/>
        <v>0</v>
      </c>
      <c r="Q18" s="131">
        <f t="shared" si="3"/>
        <v>0</v>
      </c>
      <c r="R18" s="131">
        <f t="shared" si="3"/>
        <v>0</v>
      </c>
    </row>
    <row r="19" spans="1:18">
      <c r="A19" s="141" t="s">
        <v>98</v>
      </c>
    </row>
    <row r="20" spans="1:18" ht="27" customHeight="1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18" ht="17.25" customHeight="1">
      <c r="A21" s="9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spans="1:18">
      <c r="R22" s="148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W24"/>
  <sheetViews>
    <sheetView view="pageBreakPreview" topLeftCell="A7" zoomScaleNormal="100" workbookViewId="0">
      <selection activeCell="L8" sqref="L8:M8"/>
    </sheetView>
  </sheetViews>
  <sheetFormatPr defaultColWidth="9.140625" defaultRowHeight="15.75"/>
  <cols>
    <col min="1" max="1" width="30.42578125" style="94" customWidth="1"/>
    <col min="2" max="2" width="6.7109375" style="110" customWidth="1"/>
    <col min="3" max="3" width="5" style="110" customWidth="1"/>
    <col min="4" max="8" width="5.28515625" style="110" customWidth="1"/>
    <col min="9" max="9" width="5.28515625" style="111" customWidth="1"/>
    <col min="10" max="10" width="4.5703125" style="111" customWidth="1"/>
    <col min="11" max="11" width="4.85546875" style="94" customWidth="1"/>
    <col min="12" max="12" width="5.28515625" style="110" customWidth="1"/>
    <col min="13" max="14" width="5.28515625" style="94" customWidth="1"/>
    <col min="15" max="15" width="4.7109375" style="94" customWidth="1"/>
    <col min="16" max="16" width="4.85546875" style="94" customWidth="1"/>
    <col min="17" max="23" width="5.28515625" style="94" customWidth="1"/>
    <col min="24" max="16384" width="9.140625" style="94"/>
  </cols>
  <sheetData>
    <row r="1" spans="1:23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23">
      <c r="A2" s="1"/>
      <c r="B2" s="2" t="s">
        <v>52</v>
      </c>
      <c r="C2" s="3">
        <f>Kadar.ode.!C2</f>
        <v>7010117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23">
      <c r="A3" s="1"/>
      <c r="B3" s="2" t="s">
        <v>53</v>
      </c>
      <c r="C3" s="3" t="str">
        <f>Kadar.ode.!C3</f>
        <v>31.12.2022.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23">
      <c r="A4" s="1"/>
      <c r="B4" s="2" t="s">
        <v>99</v>
      </c>
      <c r="C4" s="7" t="s">
        <v>12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23" ht="9" customHeight="1">
      <c r="A5" s="20"/>
      <c r="B5" s="94"/>
      <c r="C5" s="95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23" ht="45.75" customHeight="1">
      <c r="A6" s="699" t="s">
        <v>100</v>
      </c>
      <c r="B6" s="700" t="s">
        <v>101</v>
      </c>
      <c r="C6" s="694" t="s">
        <v>102</v>
      </c>
      <c r="D6" s="698" t="s">
        <v>57</v>
      </c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8" t="s">
        <v>58</v>
      </c>
      <c r="U6" s="698"/>
      <c r="V6" s="698"/>
      <c r="W6" s="698"/>
    </row>
    <row r="7" spans="1:23" ht="66" customHeight="1">
      <c r="A7" s="699"/>
      <c r="B7" s="700"/>
      <c r="C7" s="694"/>
      <c r="D7" s="113" t="s">
        <v>87</v>
      </c>
      <c r="E7" s="113" t="s">
        <v>103</v>
      </c>
      <c r="F7" s="114" t="s">
        <v>63</v>
      </c>
      <c r="G7" s="114" t="s">
        <v>64</v>
      </c>
      <c r="H7" s="113" t="s">
        <v>104</v>
      </c>
      <c r="I7" s="123" t="s">
        <v>72</v>
      </c>
      <c r="J7" s="114" t="s">
        <v>105</v>
      </c>
      <c r="K7" s="124" t="s">
        <v>106</v>
      </c>
      <c r="L7" s="124" t="s">
        <v>107</v>
      </c>
      <c r="M7" s="124" t="s">
        <v>104</v>
      </c>
      <c r="N7" s="123" t="s">
        <v>72</v>
      </c>
      <c r="O7" s="114" t="s">
        <v>105</v>
      </c>
      <c r="P7" s="113" t="s">
        <v>106</v>
      </c>
      <c r="Q7" s="128" t="s">
        <v>108</v>
      </c>
      <c r="R7" s="128" t="s">
        <v>109</v>
      </c>
      <c r="S7" s="128" t="s">
        <v>110</v>
      </c>
      <c r="T7" s="113" t="s">
        <v>95</v>
      </c>
      <c r="U7" s="113" t="s">
        <v>111</v>
      </c>
      <c r="V7" s="113" t="s">
        <v>112</v>
      </c>
      <c r="W7" s="113" t="s">
        <v>97</v>
      </c>
    </row>
    <row r="8" spans="1:23">
      <c r="A8" s="115" t="s">
        <v>113</v>
      </c>
      <c r="B8" s="116"/>
      <c r="C8" s="116"/>
      <c r="D8" s="434"/>
      <c r="E8" s="435"/>
      <c r="F8" s="436"/>
      <c r="G8" s="436"/>
      <c r="H8" s="437"/>
      <c r="I8" s="438"/>
      <c r="J8" s="119">
        <f>SUM(H8:I8)</f>
        <v>0</v>
      </c>
      <c r="K8" s="125">
        <f t="shared" ref="K8:K21" si="0">D8-(H8+I8)</f>
        <v>0</v>
      </c>
      <c r="L8" s="116"/>
      <c r="M8" s="116"/>
      <c r="N8" s="116"/>
      <c r="O8" s="119">
        <f>SUM(M8:N8)</f>
        <v>0</v>
      </c>
      <c r="P8" s="126">
        <f t="shared" ref="P8:P21" si="1">L8-(M8+N8)</f>
        <v>0</v>
      </c>
      <c r="Q8" s="129"/>
      <c r="R8" s="129"/>
      <c r="S8" s="126">
        <f>Q8-R8</f>
        <v>0</v>
      </c>
      <c r="T8" s="130"/>
      <c r="U8" s="130"/>
      <c r="V8" s="130"/>
      <c r="W8" s="130"/>
    </row>
    <row r="9" spans="1:23">
      <c r="A9" s="115" t="s">
        <v>114</v>
      </c>
      <c r="B9" s="116"/>
      <c r="C9" s="116"/>
      <c r="D9" s="116"/>
      <c r="E9" s="116"/>
      <c r="F9" s="116"/>
      <c r="G9" s="116"/>
      <c r="H9" s="116"/>
      <c r="I9" s="116"/>
      <c r="J9" s="119">
        <f t="shared" ref="J9:J21" si="2">SUM(H9:I9)</f>
        <v>0</v>
      </c>
      <c r="K9" s="125">
        <f t="shared" si="0"/>
        <v>0</v>
      </c>
      <c r="L9" s="116"/>
      <c r="M9" s="116"/>
      <c r="N9" s="116"/>
      <c r="O9" s="119">
        <f t="shared" ref="O9:O21" si="3">SUM(M9:N9)</f>
        <v>0</v>
      </c>
      <c r="P9" s="126">
        <f t="shared" si="1"/>
        <v>0</v>
      </c>
      <c r="Q9" s="129"/>
      <c r="R9" s="129"/>
      <c r="S9" s="126">
        <f t="shared" ref="S9:S21" si="4">Q9-R9</f>
        <v>0</v>
      </c>
      <c r="T9" s="130"/>
      <c r="U9" s="130"/>
      <c r="V9" s="130"/>
      <c r="W9" s="130"/>
    </row>
    <row r="10" spans="1:23">
      <c r="A10" s="115" t="s">
        <v>115</v>
      </c>
      <c r="B10" s="116"/>
      <c r="C10" s="116"/>
      <c r="D10" s="116"/>
      <c r="E10" s="116"/>
      <c r="F10" s="116"/>
      <c r="G10" s="116"/>
      <c r="H10" s="116"/>
      <c r="I10" s="116"/>
      <c r="J10" s="119">
        <f t="shared" si="2"/>
        <v>0</v>
      </c>
      <c r="K10" s="125">
        <f t="shared" si="0"/>
        <v>0</v>
      </c>
      <c r="L10" s="116"/>
      <c r="M10" s="116"/>
      <c r="N10" s="116"/>
      <c r="O10" s="119">
        <f t="shared" si="3"/>
        <v>0</v>
      </c>
      <c r="P10" s="126">
        <f t="shared" si="1"/>
        <v>0</v>
      </c>
      <c r="Q10" s="129"/>
      <c r="R10" s="129"/>
      <c r="S10" s="126">
        <f t="shared" si="4"/>
        <v>0</v>
      </c>
      <c r="T10" s="130"/>
      <c r="U10" s="130"/>
      <c r="V10" s="130"/>
      <c r="W10" s="130"/>
    </row>
    <row r="11" spans="1:23" ht="24">
      <c r="A11" s="115" t="s">
        <v>116</v>
      </c>
      <c r="B11" s="116"/>
      <c r="C11" s="116"/>
      <c r="D11" s="116"/>
      <c r="E11" s="116"/>
      <c r="F11" s="116"/>
      <c r="G11" s="116"/>
      <c r="H11" s="116"/>
      <c r="I11" s="116"/>
      <c r="J11" s="119">
        <f t="shared" si="2"/>
        <v>0</v>
      </c>
      <c r="K11" s="125">
        <f>(D11+E11)-(H11+I11)</f>
        <v>0</v>
      </c>
      <c r="L11" s="116"/>
      <c r="M11" s="116"/>
      <c r="N11" s="116"/>
      <c r="O11" s="119">
        <f t="shared" si="3"/>
        <v>0</v>
      </c>
      <c r="P11" s="126">
        <f t="shared" si="1"/>
        <v>0</v>
      </c>
      <c r="Q11" s="129"/>
      <c r="R11" s="129"/>
      <c r="S11" s="126">
        <f t="shared" si="4"/>
        <v>0</v>
      </c>
      <c r="T11" s="130"/>
      <c r="U11" s="130"/>
      <c r="V11" s="130"/>
      <c r="W11" s="130"/>
    </row>
    <row r="12" spans="1:23">
      <c r="A12" s="115" t="s">
        <v>117</v>
      </c>
      <c r="B12" s="116"/>
      <c r="C12" s="116"/>
      <c r="D12" s="116"/>
      <c r="E12" s="116"/>
      <c r="F12" s="116"/>
      <c r="G12" s="116"/>
      <c r="H12" s="116"/>
      <c r="I12" s="116"/>
      <c r="J12" s="119">
        <f t="shared" si="2"/>
        <v>0</v>
      </c>
      <c r="K12" s="125">
        <f t="shared" si="0"/>
        <v>0</v>
      </c>
      <c r="L12" s="116"/>
      <c r="M12" s="116"/>
      <c r="N12" s="116"/>
      <c r="O12" s="119">
        <f t="shared" si="3"/>
        <v>0</v>
      </c>
      <c r="P12" s="126">
        <f t="shared" si="1"/>
        <v>0</v>
      </c>
      <c r="Q12" s="129"/>
      <c r="R12" s="129"/>
      <c r="S12" s="126">
        <f t="shared" si="4"/>
        <v>0</v>
      </c>
      <c r="T12" s="130"/>
      <c r="U12" s="130"/>
      <c r="V12" s="130"/>
      <c r="W12" s="130"/>
    </row>
    <row r="13" spans="1:23" ht="24">
      <c r="A13" s="115" t="s">
        <v>118</v>
      </c>
      <c r="B13" s="116"/>
      <c r="C13" s="116"/>
      <c r="D13" s="116"/>
      <c r="E13" s="116"/>
      <c r="F13" s="116"/>
      <c r="G13" s="116"/>
      <c r="H13" s="116"/>
      <c r="I13" s="116"/>
      <c r="J13" s="119">
        <f t="shared" si="2"/>
        <v>0</v>
      </c>
      <c r="K13" s="125">
        <f t="shared" si="0"/>
        <v>0</v>
      </c>
      <c r="L13" s="116"/>
      <c r="M13" s="116"/>
      <c r="N13" s="116"/>
      <c r="O13" s="119">
        <f t="shared" si="3"/>
        <v>0</v>
      </c>
      <c r="P13" s="126">
        <f t="shared" si="1"/>
        <v>0</v>
      </c>
      <c r="Q13" s="129"/>
      <c r="R13" s="129"/>
      <c r="S13" s="126">
        <f t="shared" si="4"/>
        <v>0</v>
      </c>
      <c r="T13" s="130"/>
      <c r="U13" s="130"/>
      <c r="V13" s="130"/>
      <c r="W13" s="130"/>
    </row>
    <row r="14" spans="1:23">
      <c r="A14" s="115" t="s">
        <v>119</v>
      </c>
      <c r="B14" s="116"/>
      <c r="C14" s="116"/>
      <c r="D14" s="116"/>
      <c r="E14" s="116"/>
      <c r="F14" s="116"/>
      <c r="G14" s="116"/>
      <c r="H14" s="116"/>
      <c r="I14" s="116"/>
      <c r="J14" s="119">
        <f t="shared" si="2"/>
        <v>0</v>
      </c>
      <c r="K14" s="125">
        <f t="shared" si="0"/>
        <v>0</v>
      </c>
      <c r="L14" s="116"/>
      <c r="M14" s="116"/>
      <c r="N14" s="116"/>
      <c r="O14" s="119">
        <f t="shared" si="3"/>
        <v>0</v>
      </c>
      <c r="P14" s="126">
        <f t="shared" si="1"/>
        <v>0</v>
      </c>
      <c r="Q14" s="129"/>
      <c r="R14" s="129"/>
      <c r="S14" s="126">
        <f t="shared" si="4"/>
        <v>0</v>
      </c>
      <c r="T14" s="130"/>
      <c r="U14" s="130"/>
      <c r="V14" s="130"/>
      <c r="W14" s="130"/>
    </row>
    <row r="15" spans="1:23">
      <c r="A15" s="115" t="s">
        <v>120</v>
      </c>
      <c r="B15" s="116"/>
      <c r="C15" s="116"/>
      <c r="D15" s="116"/>
      <c r="E15" s="116"/>
      <c r="F15" s="116"/>
      <c r="G15" s="116"/>
      <c r="H15" s="116"/>
      <c r="I15" s="116"/>
      <c r="J15" s="119">
        <f t="shared" si="2"/>
        <v>0</v>
      </c>
      <c r="K15" s="125">
        <f t="shared" si="0"/>
        <v>0</v>
      </c>
      <c r="L15" s="116"/>
      <c r="M15" s="116"/>
      <c r="N15" s="116"/>
      <c r="O15" s="119">
        <f t="shared" si="3"/>
        <v>0</v>
      </c>
      <c r="P15" s="126">
        <f t="shared" si="1"/>
        <v>0</v>
      </c>
      <c r="Q15" s="129"/>
      <c r="R15" s="129"/>
      <c r="S15" s="126">
        <f t="shared" si="4"/>
        <v>0</v>
      </c>
      <c r="T15" s="130"/>
      <c r="U15" s="130"/>
      <c r="V15" s="130"/>
      <c r="W15" s="130"/>
    </row>
    <row r="16" spans="1:23">
      <c r="A16" s="115" t="s">
        <v>121</v>
      </c>
      <c r="B16" s="116"/>
      <c r="C16" s="116"/>
      <c r="D16" s="116"/>
      <c r="E16" s="116"/>
      <c r="F16" s="116"/>
      <c r="G16" s="116"/>
      <c r="H16" s="116"/>
      <c r="I16" s="116"/>
      <c r="J16" s="119">
        <f t="shared" si="2"/>
        <v>0</v>
      </c>
      <c r="K16" s="125">
        <f t="shared" si="0"/>
        <v>0</v>
      </c>
      <c r="L16" s="116"/>
      <c r="M16" s="116"/>
      <c r="N16" s="116"/>
      <c r="O16" s="119">
        <f t="shared" si="3"/>
        <v>0</v>
      </c>
      <c r="P16" s="126">
        <f t="shared" si="1"/>
        <v>0</v>
      </c>
      <c r="Q16" s="129"/>
      <c r="R16" s="129"/>
      <c r="S16" s="126">
        <f t="shared" si="4"/>
        <v>0</v>
      </c>
      <c r="T16" s="130"/>
      <c r="U16" s="130"/>
      <c r="V16" s="130"/>
      <c r="W16" s="130"/>
    </row>
    <row r="17" spans="1:23" ht="24">
      <c r="A17" s="115" t="s">
        <v>122</v>
      </c>
      <c r="B17" s="116"/>
      <c r="C17" s="116"/>
      <c r="D17" s="116"/>
      <c r="E17" s="116"/>
      <c r="F17" s="116"/>
      <c r="G17" s="116"/>
      <c r="H17" s="116"/>
      <c r="I17" s="116"/>
      <c r="J17" s="119">
        <f t="shared" si="2"/>
        <v>0</v>
      </c>
      <c r="K17" s="125">
        <f t="shared" si="0"/>
        <v>0</v>
      </c>
      <c r="L17" s="116"/>
      <c r="M17" s="116"/>
      <c r="N17" s="116"/>
      <c r="O17" s="119">
        <f t="shared" si="3"/>
        <v>0</v>
      </c>
      <c r="P17" s="126">
        <f t="shared" si="1"/>
        <v>0</v>
      </c>
      <c r="Q17" s="129"/>
      <c r="R17" s="129"/>
      <c r="S17" s="126">
        <f t="shared" si="4"/>
        <v>0</v>
      </c>
      <c r="T17" s="130"/>
      <c r="U17" s="130"/>
      <c r="V17" s="130"/>
      <c r="W17" s="130"/>
    </row>
    <row r="18" spans="1:23" ht="24">
      <c r="A18" s="115" t="s">
        <v>123</v>
      </c>
      <c r="B18" s="116"/>
      <c r="C18" s="116"/>
      <c r="D18" s="116"/>
      <c r="E18" s="116"/>
      <c r="F18" s="116"/>
      <c r="G18" s="116"/>
      <c r="H18" s="116"/>
      <c r="I18" s="116"/>
      <c r="J18" s="119">
        <f t="shared" si="2"/>
        <v>0</v>
      </c>
      <c r="K18" s="125">
        <f>E18-(H18+I18)</f>
        <v>0</v>
      </c>
      <c r="L18" s="116"/>
      <c r="M18" s="116"/>
      <c r="N18" s="116"/>
      <c r="O18" s="119">
        <f t="shared" si="3"/>
        <v>0</v>
      </c>
      <c r="P18" s="126">
        <f t="shared" si="1"/>
        <v>0</v>
      </c>
      <c r="Q18" s="129"/>
      <c r="R18" s="129"/>
      <c r="S18" s="126">
        <f t="shared" si="4"/>
        <v>0</v>
      </c>
      <c r="T18" s="130"/>
      <c r="U18" s="130"/>
      <c r="V18" s="130"/>
      <c r="W18" s="130"/>
    </row>
    <row r="19" spans="1:23">
      <c r="A19" s="115" t="s">
        <v>124</v>
      </c>
      <c r="B19" s="116"/>
      <c r="C19" s="116"/>
      <c r="D19" s="116"/>
      <c r="E19" s="116"/>
      <c r="F19" s="116"/>
      <c r="G19" s="116"/>
      <c r="H19" s="116"/>
      <c r="I19" s="116"/>
      <c r="J19" s="119">
        <f t="shared" si="2"/>
        <v>0</v>
      </c>
      <c r="K19" s="125">
        <f t="shared" si="0"/>
        <v>0</v>
      </c>
      <c r="L19" s="116"/>
      <c r="M19" s="116"/>
      <c r="N19" s="116"/>
      <c r="O19" s="119">
        <f t="shared" si="3"/>
        <v>0</v>
      </c>
      <c r="P19" s="126">
        <f t="shared" si="1"/>
        <v>0</v>
      </c>
      <c r="Q19" s="129"/>
      <c r="R19" s="129"/>
      <c r="S19" s="126">
        <f t="shared" si="4"/>
        <v>0</v>
      </c>
      <c r="T19" s="130"/>
      <c r="U19" s="130"/>
      <c r="V19" s="130"/>
      <c r="W19" s="130"/>
    </row>
    <row r="20" spans="1:23" ht="24.75">
      <c r="A20" s="117" t="s">
        <v>125</v>
      </c>
      <c r="B20" s="116"/>
      <c r="C20" s="116"/>
      <c r="D20" s="116"/>
      <c r="E20" s="116"/>
      <c r="F20" s="116"/>
      <c r="G20" s="116"/>
      <c r="H20" s="116"/>
      <c r="I20" s="116"/>
      <c r="J20" s="119">
        <f t="shared" si="2"/>
        <v>0</v>
      </c>
      <c r="K20" s="125">
        <f t="shared" si="0"/>
        <v>0</v>
      </c>
      <c r="L20" s="127"/>
      <c r="M20" s="116"/>
      <c r="N20" s="116"/>
      <c r="O20" s="119">
        <f t="shared" si="3"/>
        <v>0</v>
      </c>
      <c r="P20" s="126">
        <f t="shared" si="1"/>
        <v>0</v>
      </c>
      <c r="Q20" s="129"/>
      <c r="R20" s="129"/>
      <c r="S20" s="126">
        <f t="shared" si="4"/>
        <v>0</v>
      </c>
      <c r="T20" s="130"/>
      <c r="U20" s="130"/>
      <c r="V20" s="130"/>
      <c r="W20" s="130"/>
    </row>
    <row r="21" spans="1:23" ht="24.75">
      <c r="A21" s="117" t="s">
        <v>126</v>
      </c>
      <c r="B21" s="116"/>
      <c r="C21" s="116"/>
      <c r="D21" s="116"/>
      <c r="E21" s="116"/>
      <c r="F21" s="116"/>
      <c r="G21" s="116"/>
      <c r="H21" s="116"/>
      <c r="I21" s="116"/>
      <c r="J21" s="119">
        <f t="shared" si="2"/>
        <v>0</v>
      </c>
      <c r="K21" s="125">
        <f t="shared" si="0"/>
        <v>0</v>
      </c>
      <c r="L21" s="127"/>
      <c r="M21" s="116"/>
      <c r="N21" s="116"/>
      <c r="O21" s="119">
        <f t="shared" si="3"/>
        <v>0</v>
      </c>
      <c r="P21" s="126">
        <f t="shared" si="1"/>
        <v>0</v>
      </c>
      <c r="Q21" s="129"/>
      <c r="R21" s="129"/>
      <c r="S21" s="126">
        <f t="shared" si="4"/>
        <v>0</v>
      </c>
      <c r="T21" s="130"/>
      <c r="U21" s="130"/>
      <c r="V21" s="130"/>
      <c r="W21" s="130"/>
    </row>
    <row r="22" spans="1:23" ht="20.25" customHeight="1">
      <c r="A22" s="118" t="s">
        <v>127</v>
      </c>
      <c r="B22" s="119"/>
      <c r="C22" s="119"/>
      <c r="D22" s="119">
        <f>SUM(D8:D21)</f>
        <v>0</v>
      </c>
      <c r="E22" s="119">
        <f t="shared" ref="E22:W22" si="5">SUM(E8:E21)</f>
        <v>0</v>
      </c>
      <c r="F22" s="119">
        <f t="shared" si="5"/>
        <v>0</v>
      </c>
      <c r="G22" s="119">
        <f t="shared" si="5"/>
        <v>0</v>
      </c>
      <c r="H22" s="119">
        <f t="shared" si="5"/>
        <v>0</v>
      </c>
      <c r="I22" s="119">
        <f t="shared" si="5"/>
        <v>0</v>
      </c>
      <c r="J22" s="119">
        <f t="shared" si="5"/>
        <v>0</v>
      </c>
      <c r="K22" s="125">
        <f t="shared" si="5"/>
        <v>0</v>
      </c>
      <c r="L22" s="119">
        <f t="shared" si="5"/>
        <v>0</v>
      </c>
      <c r="M22" s="119">
        <f t="shared" si="5"/>
        <v>0</v>
      </c>
      <c r="N22" s="119">
        <f t="shared" si="5"/>
        <v>0</v>
      </c>
      <c r="O22" s="119">
        <f t="shared" si="5"/>
        <v>0</v>
      </c>
      <c r="P22" s="126">
        <f t="shared" si="5"/>
        <v>0</v>
      </c>
      <c r="Q22" s="131">
        <f t="shared" si="5"/>
        <v>0</v>
      </c>
      <c r="R22" s="131">
        <f t="shared" si="5"/>
        <v>0</v>
      </c>
      <c r="S22" s="126">
        <f t="shared" si="5"/>
        <v>0</v>
      </c>
      <c r="T22" s="119">
        <f t="shared" si="5"/>
        <v>0</v>
      </c>
      <c r="U22" s="119">
        <f t="shared" si="5"/>
        <v>0</v>
      </c>
      <c r="V22" s="119">
        <f t="shared" si="5"/>
        <v>0</v>
      </c>
      <c r="W22" s="119">
        <f t="shared" si="5"/>
        <v>0</v>
      </c>
    </row>
    <row r="23" spans="1:23" ht="15.75" customHeight="1">
      <c r="A23" s="120" t="s">
        <v>128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32"/>
      <c r="R23" s="132"/>
      <c r="S23" s="132"/>
      <c r="T23" s="132"/>
      <c r="U23" s="132"/>
      <c r="V23" s="132"/>
      <c r="W23" s="132"/>
    </row>
    <row r="24" spans="1:23">
      <c r="A24" s="122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23"/>
  <sheetViews>
    <sheetView view="pageBreakPreview" zoomScaleNormal="100" workbookViewId="0">
      <selection activeCell="E16" sqref="E16"/>
    </sheetView>
  </sheetViews>
  <sheetFormatPr defaultColWidth="9.140625" defaultRowHeight="12.75"/>
  <cols>
    <col min="1" max="1" width="28" style="93" customWidth="1"/>
    <col min="2" max="2" width="15" style="93" customWidth="1"/>
    <col min="3" max="3" width="11.7109375" style="93" customWidth="1"/>
    <col min="4" max="4" width="8.140625" style="93" customWidth="1"/>
    <col min="5" max="5" width="13.140625" style="93" customWidth="1"/>
    <col min="6" max="6" width="10" style="93" customWidth="1"/>
    <col min="7" max="7" width="8" style="93" customWidth="1"/>
    <col min="8" max="8" width="14.28515625" style="93" customWidth="1"/>
    <col min="9" max="9" width="11.42578125" style="93" customWidth="1"/>
    <col min="10" max="16384" width="9.140625" style="93"/>
  </cols>
  <sheetData>
    <row r="1" spans="1:9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5"/>
    </row>
    <row r="2" spans="1:9">
      <c r="A2" s="1"/>
      <c r="B2" s="2" t="s">
        <v>52</v>
      </c>
      <c r="C2" s="3">
        <f>Kadar.ode.!C2</f>
        <v>7010117</v>
      </c>
      <c r="D2" s="4"/>
      <c r="E2" s="4"/>
      <c r="F2" s="4"/>
      <c r="G2" s="5"/>
    </row>
    <row r="3" spans="1:9">
      <c r="A3" s="1"/>
      <c r="B3" s="2" t="s">
        <v>53</v>
      </c>
      <c r="C3" s="3" t="str">
        <f>Kadar.ode.!C3</f>
        <v>31.12.2022.</v>
      </c>
      <c r="D3" s="4"/>
      <c r="E3" s="4"/>
      <c r="F3" s="4"/>
      <c r="G3" s="5"/>
    </row>
    <row r="4" spans="1:9" ht="14.25">
      <c r="A4" s="1"/>
      <c r="B4" s="2" t="s">
        <v>129</v>
      </c>
      <c r="C4" s="7" t="s">
        <v>14</v>
      </c>
      <c r="D4" s="8"/>
      <c r="E4" s="8"/>
      <c r="F4" s="8"/>
      <c r="G4" s="9"/>
    </row>
    <row r="5" spans="1:9" ht="12" customHeight="1">
      <c r="A5" s="20"/>
      <c r="B5" s="94"/>
      <c r="C5" s="95"/>
      <c r="D5" s="96"/>
    </row>
    <row r="6" spans="1:9" ht="21.75" customHeight="1">
      <c r="A6" s="697" t="s">
        <v>101</v>
      </c>
      <c r="B6" s="697"/>
      <c r="C6" s="97"/>
      <c r="D6" s="97"/>
      <c r="E6" s="97"/>
      <c r="F6" s="97"/>
    </row>
    <row r="7" spans="1:9">
      <c r="A7" s="98" t="s">
        <v>130</v>
      </c>
      <c r="B7" s="99"/>
      <c r="C7" s="97"/>
      <c r="D7" s="97"/>
      <c r="E7" s="97"/>
      <c r="F7" s="97"/>
    </row>
    <row r="8" spans="1:9">
      <c r="A8" s="98" t="s">
        <v>131</v>
      </c>
      <c r="B8" s="99"/>
      <c r="C8" s="97"/>
      <c r="D8" s="97"/>
      <c r="E8" s="97"/>
      <c r="F8" s="97"/>
    </row>
    <row r="9" spans="1:9">
      <c r="A9" s="98" t="s">
        <v>127</v>
      </c>
      <c r="B9" s="99"/>
      <c r="C9" s="97"/>
      <c r="D9" s="97"/>
      <c r="E9" s="97"/>
      <c r="F9" s="97"/>
    </row>
    <row r="10" spans="1:9">
      <c r="A10" s="97"/>
      <c r="B10" s="97"/>
      <c r="C10" s="97"/>
      <c r="D10" s="97"/>
      <c r="E10" s="97"/>
      <c r="F10" s="97"/>
      <c r="G10" s="97"/>
      <c r="H10" s="97"/>
      <c r="I10" s="109"/>
    </row>
    <row r="11" spans="1:9" ht="57.75" customHeight="1">
      <c r="A11" s="696" t="s">
        <v>132</v>
      </c>
      <c r="B11" s="701" t="s">
        <v>57</v>
      </c>
      <c r="C11" s="701"/>
      <c r="D11" s="701"/>
      <c r="E11" s="701"/>
      <c r="F11" s="701"/>
      <c r="G11" s="701"/>
      <c r="H11" s="701" t="s">
        <v>58</v>
      </c>
      <c r="I11" s="701"/>
    </row>
    <row r="12" spans="1:9" ht="54.75" customHeight="1">
      <c r="A12" s="696"/>
      <c r="B12" s="100" t="s">
        <v>133</v>
      </c>
      <c r="C12" s="100" t="s">
        <v>134</v>
      </c>
      <c r="D12" s="100" t="s">
        <v>110</v>
      </c>
      <c r="E12" s="100" t="s">
        <v>135</v>
      </c>
      <c r="F12" s="100" t="s">
        <v>134</v>
      </c>
      <c r="G12" s="100" t="s">
        <v>110</v>
      </c>
      <c r="H12" s="100" t="s">
        <v>136</v>
      </c>
      <c r="I12" s="100" t="s">
        <v>137</v>
      </c>
    </row>
    <row r="13" spans="1:9">
      <c r="A13" s="101" t="s">
        <v>138</v>
      </c>
      <c r="B13" s="102"/>
      <c r="C13" s="102"/>
      <c r="D13" s="103">
        <f t="shared" ref="D13:D23" si="0">B13-C13</f>
        <v>0</v>
      </c>
      <c r="E13" s="104"/>
      <c r="F13" s="105"/>
      <c r="G13" s="103">
        <f t="shared" ref="G13:G23" si="1">E13-F13</f>
        <v>0</v>
      </c>
      <c r="H13" s="104"/>
      <c r="I13" s="105"/>
    </row>
    <row r="14" spans="1:9">
      <c r="A14" s="101" t="s">
        <v>139</v>
      </c>
      <c r="B14" s="439"/>
      <c r="C14" s="440"/>
      <c r="D14" s="441">
        <f t="shared" si="0"/>
        <v>0</v>
      </c>
      <c r="E14" s="442"/>
      <c r="F14" s="443"/>
      <c r="G14" s="444">
        <f t="shared" si="1"/>
        <v>0</v>
      </c>
      <c r="H14" s="104"/>
      <c r="I14" s="105"/>
    </row>
    <row r="15" spans="1:9">
      <c r="A15" s="101"/>
      <c r="B15" s="102"/>
      <c r="C15" s="102"/>
      <c r="D15" s="103">
        <f t="shared" si="0"/>
        <v>0</v>
      </c>
      <c r="E15" s="104"/>
      <c r="F15" s="105"/>
      <c r="G15" s="103">
        <f t="shared" si="1"/>
        <v>0</v>
      </c>
      <c r="H15" s="104"/>
      <c r="I15" s="105"/>
    </row>
    <row r="16" spans="1:9">
      <c r="A16" s="101"/>
      <c r="B16" s="102"/>
      <c r="C16" s="102"/>
      <c r="D16" s="103">
        <f t="shared" si="0"/>
        <v>0</v>
      </c>
      <c r="E16" s="104"/>
      <c r="F16" s="105"/>
      <c r="G16" s="103">
        <f t="shared" si="1"/>
        <v>0</v>
      </c>
      <c r="H16" s="104"/>
      <c r="I16" s="105"/>
    </row>
    <row r="17" spans="1:9">
      <c r="A17" s="101"/>
      <c r="B17" s="102"/>
      <c r="C17" s="102"/>
      <c r="D17" s="103">
        <f t="shared" si="0"/>
        <v>0</v>
      </c>
      <c r="E17" s="104"/>
      <c r="F17" s="105"/>
      <c r="G17" s="103">
        <f t="shared" si="1"/>
        <v>0</v>
      </c>
      <c r="H17" s="104"/>
      <c r="I17" s="105"/>
    </row>
    <row r="18" spans="1:9">
      <c r="A18" s="101"/>
      <c r="B18" s="102"/>
      <c r="C18" s="102"/>
      <c r="D18" s="103">
        <f t="shared" si="0"/>
        <v>0</v>
      </c>
      <c r="E18" s="104"/>
      <c r="F18" s="105"/>
      <c r="G18" s="103">
        <f t="shared" si="1"/>
        <v>0</v>
      </c>
      <c r="H18" s="104"/>
      <c r="I18" s="105"/>
    </row>
    <row r="19" spans="1:9">
      <c r="A19" s="101"/>
      <c r="B19" s="102"/>
      <c r="C19" s="102"/>
      <c r="D19" s="103">
        <f t="shared" si="0"/>
        <v>0</v>
      </c>
      <c r="E19" s="104"/>
      <c r="F19" s="105"/>
      <c r="G19" s="103">
        <f t="shared" si="1"/>
        <v>0</v>
      </c>
      <c r="H19" s="104"/>
      <c r="I19" s="105"/>
    </row>
    <row r="20" spans="1:9">
      <c r="A20" s="101"/>
      <c r="B20" s="102"/>
      <c r="C20" s="102"/>
      <c r="D20" s="103">
        <f t="shared" si="0"/>
        <v>0</v>
      </c>
      <c r="E20" s="104"/>
      <c r="F20" s="105"/>
      <c r="G20" s="103">
        <f t="shared" si="1"/>
        <v>0</v>
      </c>
      <c r="H20" s="104"/>
      <c r="I20" s="105"/>
    </row>
    <row r="21" spans="1:9" s="92" customFormat="1">
      <c r="A21" s="106"/>
      <c r="B21" s="102"/>
      <c r="C21" s="102"/>
      <c r="D21" s="103">
        <f t="shared" si="0"/>
        <v>0</v>
      </c>
      <c r="E21" s="104"/>
      <c r="F21" s="105"/>
      <c r="G21" s="103">
        <f t="shared" si="1"/>
        <v>0</v>
      </c>
      <c r="H21" s="104"/>
      <c r="I21" s="105"/>
    </row>
    <row r="22" spans="1:9" s="92" customFormat="1">
      <c r="A22" s="106"/>
      <c r="B22" s="102"/>
      <c r="C22" s="102"/>
      <c r="D22" s="103">
        <f t="shared" si="0"/>
        <v>0</v>
      </c>
      <c r="E22" s="104"/>
      <c r="F22" s="105"/>
      <c r="G22" s="103">
        <f t="shared" si="1"/>
        <v>0</v>
      </c>
      <c r="H22" s="104"/>
      <c r="I22" s="105"/>
    </row>
    <row r="23" spans="1:9" s="92" customFormat="1">
      <c r="A23" s="107" t="s">
        <v>61</v>
      </c>
      <c r="B23" s="99">
        <f>SUM(B13:B22)</f>
        <v>0</v>
      </c>
      <c r="C23" s="99">
        <f>SUM(C13:C22)</f>
        <v>0</v>
      </c>
      <c r="D23" s="108">
        <f t="shared" si="0"/>
        <v>0</v>
      </c>
      <c r="E23" s="99">
        <f>SUM(E13:E22)</f>
        <v>0</v>
      </c>
      <c r="F23" s="99">
        <f>SUM(F13:F22)</f>
        <v>0</v>
      </c>
      <c r="G23" s="108">
        <f t="shared" si="1"/>
        <v>0</v>
      </c>
      <c r="H23" s="99">
        <f>SUM(H13:H22)</f>
        <v>0</v>
      </c>
      <c r="I23" s="99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zoomScaleSheetLayoutView="100" workbookViewId="0">
      <selection activeCell="K26" sqref="K26"/>
    </sheetView>
  </sheetViews>
  <sheetFormatPr defaultColWidth="9" defaultRowHeight="12"/>
  <cols>
    <col min="1" max="1" width="46.5703125" customWidth="1"/>
    <col min="2" max="2" width="2.42578125" customWidth="1"/>
    <col min="3" max="3" width="20" customWidth="1"/>
    <col min="4" max="4" width="10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1"/>
      <c r="B1" s="2" t="s">
        <v>51</v>
      </c>
      <c r="C1" s="3" t="str">
        <f>Kadar.ode.!C1</f>
        <v>Завод за здравствену заштиту студената Београд</v>
      </c>
      <c r="D1" s="4"/>
      <c r="E1" s="4"/>
      <c r="F1" s="4"/>
      <c r="G1" s="65"/>
      <c r="H1" s="66"/>
      <c r="I1" s="78"/>
      <c r="J1" s="79"/>
      <c r="K1" s="79"/>
      <c r="L1" s="80"/>
      <c r="M1" s="80"/>
      <c r="N1" s="80"/>
      <c r="O1" s="80"/>
      <c r="P1" s="80"/>
      <c r="Q1" s="80"/>
    </row>
    <row r="2" spans="1:17" ht="12.75">
      <c r="A2" s="1"/>
      <c r="B2" s="2" t="s">
        <v>52</v>
      </c>
      <c r="C2" s="3">
        <f>Kadar.ode.!C2</f>
        <v>7010117</v>
      </c>
      <c r="D2" s="4"/>
      <c r="E2" s="4"/>
      <c r="F2" s="4"/>
      <c r="G2" s="67"/>
      <c r="H2" s="66"/>
      <c r="I2" s="81"/>
      <c r="J2" s="79"/>
      <c r="K2" s="82"/>
      <c r="L2" s="80"/>
      <c r="M2" s="80"/>
    </row>
    <row r="3" spans="1:17" ht="12.75">
      <c r="A3" s="1"/>
      <c r="B3" s="2" t="s">
        <v>53</v>
      </c>
      <c r="C3" s="3" t="str">
        <f>Kadar.ode.!C3</f>
        <v>31.12.2022.</v>
      </c>
      <c r="D3" s="4"/>
      <c r="E3" s="4"/>
      <c r="F3" s="4"/>
      <c r="G3" s="4"/>
      <c r="H3" s="66"/>
      <c r="I3" s="81"/>
      <c r="J3" s="79"/>
      <c r="K3" s="82"/>
      <c r="L3" s="80"/>
      <c r="M3" s="80"/>
      <c r="N3" s="80"/>
      <c r="O3" s="80"/>
      <c r="P3" s="80"/>
      <c r="Q3" s="80"/>
    </row>
    <row r="4" spans="1:17" ht="14.25">
      <c r="A4" s="1"/>
      <c r="B4" s="2" t="s">
        <v>140</v>
      </c>
      <c r="C4" s="7" t="s">
        <v>16</v>
      </c>
      <c r="D4" s="8"/>
      <c r="E4" s="8"/>
      <c r="F4" s="8"/>
      <c r="G4" s="8"/>
      <c r="H4" s="68"/>
      <c r="I4" s="81"/>
      <c r="J4" s="79"/>
      <c r="K4" s="82"/>
      <c r="L4" s="80"/>
      <c r="M4" s="80"/>
      <c r="N4" s="80"/>
      <c r="O4" s="80"/>
      <c r="P4" s="80"/>
      <c r="Q4" s="80"/>
    </row>
    <row r="5" spans="1:17" ht="12.75">
      <c r="A5" s="69"/>
      <c r="B5" s="69"/>
      <c r="C5" s="69"/>
      <c r="D5" s="69"/>
      <c r="E5" s="69"/>
      <c r="F5" s="69"/>
      <c r="G5" s="70"/>
      <c r="H5" s="71"/>
      <c r="I5" s="83"/>
      <c r="J5" s="84"/>
      <c r="K5" s="85"/>
    </row>
    <row r="6" spans="1:17" ht="120">
      <c r="A6" s="72"/>
      <c r="B6" s="72"/>
      <c r="C6" s="73" t="s">
        <v>141</v>
      </c>
      <c r="D6" s="73" t="s">
        <v>134</v>
      </c>
      <c r="E6" s="73" t="s">
        <v>106</v>
      </c>
      <c r="F6" s="73" t="s">
        <v>58</v>
      </c>
      <c r="G6" s="73" t="s">
        <v>142</v>
      </c>
      <c r="H6" s="74" t="s">
        <v>143</v>
      </c>
      <c r="I6" s="74" t="s">
        <v>144</v>
      </c>
      <c r="J6" s="86" t="s">
        <v>145</v>
      </c>
      <c r="K6" s="87" t="s">
        <v>146</v>
      </c>
    </row>
    <row r="7" spans="1:17" ht="6" customHeight="1">
      <c r="A7" s="75"/>
      <c r="B7" s="75"/>
      <c r="C7" s="75"/>
      <c r="D7" s="75"/>
      <c r="E7" s="75"/>
      <c r="F7" s="75"/>
      <c r="G7" s="75"/>
      <c r="H7" s="75"/>
      <c r="I7" s="88"/>
      <c r="J7" s="89"/>
      <c r="K7" s="90"/>
    </row>
    <row r="8" spans="1:17" ht="15">
      <c r="A8" s="171" t="s">
        <v>147</v>
      </c>
      <c r="B8" s="75"/>
      <c r="C8" s="75">
        <f>SUM(Kadar.ode.!I10,Kadar.dne.bol.dij.!E18,Kadar.zaj.med.del.!D22)</f>
        <v>5</v>
      </c>
      <c r="D8" s="77">
        <f>IF(Kadar.zaj.med.del.!E11&gt;=Kadar.zaj.med.del.!J11,SUM(Kadar.ode.!P10,Kadar.dne.bol.dij.!H18,Kadar.zaj.med.del.!J22)-Kadar.zaj.med.del.!J11-Kadar.zaj.med.del.!J18,IF(((Kadar.zaj.med.del.!E11+Kadar.zaj.med.del.!D11)&lt;=Kadar.zaj.med.del.!J11),SUM(Kadar.ode.!P10,Kadar.dne.bol.dij.!H18,Kadar.zaj.med.del.!J22)-Kadar.zaj.med.del.!J18-(Kadar.zaj.med.del.!J11-Kadar.zaj.med.del.!D11),SUM(Kadar.ode.!P10,Kadar.dne.bol.dij.!H18,Kadar.zaj.med.del.!J22)-Kadar.zaj.med.del.!J18-Kadar.zaj.med.del.!E11))</f>
        <v>6</v>
      </c>
      <c r="E8" s="77">
        <f t="shared" ref="E8:E13" si="0">C8-D8</f>
        <v>-1</v>
      </c>
      <c r="F8" s="75">
        <f>SUM(Kadar.ode.!AD10,Kadar.dne.bol.dij.!P18,Kadar.zaj.med.del.!T22)</f>
        <v>0</v>
      </c>
      <c r="G8" s="75">
        <f t="shared" ref="G8:G13" si="1">SUM(C8,F8)</f>
        <v>5</v>
      </c>
      <c r="H8" s="75">
        <v>0</v>
      </c>
      <c r="I8" s="91">
        <v>0</v>
      </c>
      <c r="J8" s="91">
        <v>0</v>
      </c>
      <c r="K8" s="91">
        <f>C8+J8</f>
        <v>5</v>
      </c>
    </row>
    <row r="9" spans="1:17" ht="15">
      <c r="A9" s="171" t="s">
        <v>148</v>
      </c>
      <c r="B9" s="75"/>
      <c r="C9" s="75">
        <f>SUM(Kadar.zaj.med.del.!E22)</f>
        <v>0</v>
      </c>
      <c r="D9" s="75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75">
        <f t="shared" si="0"/>
        <v>0</v>
      </c>
      <c r="F9" s="75">
        <f>SUM(Kadar.zaj.med.del.!U22)</f>
        <v>0</v>
      </c>
      <c r="G9" s="75">
        <f t="shared" si="1"/>
        <v>0</v>
      </c>
      <c r="H9" s="75">
        <v>0</v>
      </c>
      <c r="I9" s="75">
        <v>0</v>
      </c>
      <c r="J9" s="91">
        <v>0</v>
      </c>
      <c r="K9" s="75">
        <f t="shared" ref="K9:K14" si="2">C9+J9</f>
        <v>0</v>
      </c>
    </row>
    <row r="10" spans="1:17" ht="15">
      <c r="A10" s="171" t="s">
        <v>149</v>
      </c>
      <c r="B10" s="75"/>
      <c r="C10" s="75">
        <f>SUM(Kadar.ode.!R10,Kadar.dne.bol.dij.!J18,Kadar.zaj.med.del.!L22)</f>
        <v>9</v>
      </c>
      <c r="D10" s="77">
        <f>SUM(Kadar.ode.!X10,Kadar.dne.bol.dij.!K18,Kadar.zaj.med.del.!O22)</f>
        <v>9</v>
      </c>
      <c r="E10" s="75">
        <f t="shared" si="0"/>
        <v>0</v>
      </c>
      <c r="F10" s="75">
        <f>SUM(Kadar.ode.!AE10,Kadar.dne.bol.dij.!Q18,Kadar.zaj.med.del.!V22)</f>
        <v>0</v>
      </c>
      <c r="G10" s="75">
        <f t="shared" si="1"/>
        <v>9</v>
      </c>
      <c r="H10" s="75">
        <v>1</v>
      </c>
      <c r="I10" s="75">
        <v>1</v>
      </c>
      <c r="J10" s="91">
        <v>2</v>
      </c>
      <c r="K10" s="75">
        <f t="shared" si="2"/>
        <v>11</v>
      </c>
    </row>
    <row r="11" spans="1:17" ht="15">
      <c r="A11" s="171" t="s">
        <v>150</v>
      </c>
      <c r="B11" s="75"/>
      <c r="C11" s="75">
        <f>SUM(Kadar.ode.!Z10,Kadar.dne.bol.dij.!M18,Kadar.zaj.med.del.!Q22)</f>
        <v>0</v>
      </c>
      <c r="D11" s="75">
        <f>SUM(Kadar.ode.!AA10,Kadar.ode.!AB10,Kadar.dne.bol.dij.!N18,Kadar.zaj.med.del.!R22)</f>
        <v>0</v>
      </c>
      <c r="E11" s="75">
        <f t="shared" si="0"/>
        <v>0</v>
      </c>
      <c r="F11" s="75">
        <f>SUM(Kadar.ode.!AF10,Kadar.dne.bol.dij.!R18,Kadar.zaj.med.del.!W22)</f>
        <v>0</v>
      </c>
      <c r="G11" s="75">
        <f t="shared" si="1"/>
        <v>0</v>
      </c>
      <c r="H11" s="75">
        <v>0</v>
      </c>
      <c r="I11" s="75">
        <v>0</v>
      </c>
      <c r="J11" s="91">
        <v>0</v>
      </c>
      <c r="K11" s="75">
        <f t="shared" si="2"/>
        <v>0</v>
      </c>
    </row>
    <row r="12" spans="1:17" ht="15">
      <c r="A12" s="171" t="s">
        <v>151</v>
      </c>
      <c r="B12" s="75"/>
      <c r="C12" s="75">
        <f>SUM(Kadar.nem.!B23)</f>
        <v>0</v>
      </c>
      <c r="D12" s="75">
        <f>SUM(Kadar.nem.!C23)</f>
        <v>0</v>
      </c>
      <c r="E12" s="75">
        <f t="shared" si="0"/>
        <v>0</v>
      </c>
      <c r="F12" s="75">
        <f>SUM(Kadar.nem.!H23)</f>
        <v>0</v>
      </c>
      <c r="G12" s="75">
        <f t="shared" si="1"/>
        <v>0</v>
      </c>
      <c r="H12" s="75">
        <v>0</v>
      </c>
      <c r="I12" s="75">
        <v>0</v>
      </c>
      <c r="J12" s="91">
        <v>0</v>
      </c>
      <c r="K12" s="75">
        <f t="shared" si="2"/>
        <v>0</v>
      </c>
    </row>
    <row r="13" spans="1:17" ht="15">
      <c r="A13" s="171" t="s">
        <v>152</v>
      </c>
      <c r="B13" s="75"/>
      <c r="C13" s="75">
        <f>SUM(Kadar.nem.!E23)</f>
        <v>0</v>
      </c>
      <c r="D13" s="75">
        <f>SUM(Kadar.nem.!F23)</f>
        <v>0</v>
      </c>
      <c r="E13" s="75">
        <f t="shared" si="0"/>
        <v>0</v>
      </c>
      <c r="F13" s="75">
        <f>SUM(Kadar.nem.!I23)</f>
        <v>0</v>
      </c>
      <c r="G13" s="75">
        <f t="shared" si="1"/>
        <v>0</v>
      </c>
      <c r="H13" s="75">
        <v>0</v>
      </c>
      <c r="I13" s="75">
        <v>0</v>
      </c>
      <c r="J13" s="91">
        <v>0</v>
      </c>
      <c r="K13" s="75">
        <f t="shared" si="2"/>
        <v>0</v>
      </c>
    </row>
    <row r="14" spans="1:17" ht="15">
      <c r="A14" s="76" t="s">
        <v>61</v>
      </c>
      <c r="B14" s="75"/>
      <c r="C14" s="75">
        <f>SUM(C8:C13)</f>
        <v>14</v>
      </c>
      <c r="D14" s="75">
        <f>SUM(D8:D13)</f>
        <v>15</v>
      </c>
      <c r="E14" s="75">
        <f>SUM(E8:E13)</f>
        <v>-1</v>
      </c>
      <c r="F14" s="75">
        <f>SUM(F8:F13)</f>
        <v>0</v>
      </c>
      <c r="G14" s="75">
        <f>SUM(G8:G13)</f>
        <v>14</v>
      </c>
      <c r="H14" s="75">
        <v>1</v>
      </c>
      <c r="I14" s="75">
        <f t="shared" ref="I14:J14" si="3">SUM(I8:I13)</f>
        <v>1</v>
      </c>
      <c r="J14" s="91">
        <f t="shared" si="3"/>
        <v>2</v>
      </c>
      <c r="K14" s="75">
        <f t="shared" si="2"/>
        <v>16</v>
      </c>
    </row>
  </sheetData>
  <pageMargins left="0.25" right="0.25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31"/>
  <sheetViews>
    <sheetView zoomScaleNormal="100" workbookViewId="0">
      <selection activeCell="G39" sqref="G39"/>
    </sheetView>
  </sheetViews>
  <sheetFormatPr defaultColWidth="9.140625" defaultRowHeight="12.75"/>
  <cols>
    <col min="1" max="1" width="7.5703125" style="182" customWidth="1"/>
    <col min="2" max="2" width="26.7109375" style="182" customWidth="1"/>
    <col min="3" max="9" width="9.140625" style="182"/>
    <col min="10" max="10" width="9.42578125" style="182" bestFit="1" customWidth="1"/>
    <col min="11" max="11" width="9.28515625" style="182" bestFit="1" customWidth="1"/>
    <col min="12" max="12" width="9.28515625" style="182" customWidth="1"/>
    <col min="13" max="14" width="9.28515625" style="182" bestFit="1" customWidth="1"/>
    <col min="15" max="15" width="9.28515625" style="182" customWidth="1"/>
    <col min="16" max="16" width="9.28515625" style="182" bestFit="1" customWidth="1"/>
    <col min="17" max="16384" width="9.140625" style="182"/>
  </cols>
  <sheetData>
    <row r="1" spans="1:16">
      <c r="A1" s="177"/>
      <c r="B1" s="178" t="s">
        <v>51</v>
      </c>
      <c r="C1" s="179" t="str">
        <f>[1]Kadar.ode.!C1</f>
        <v>Унети назив здравствене установе</v>
      </c>
      <c r="D1" s="180"/>
      <c r="E1" s="180"/>
      <c r="F1" s="180"/>
      <c r="G1" s="180"/>
      <c r="H1" s="181"/>
    </row>
    <row r="2" spans="1:16">
      <c r="A2" s="177"/>
      <c r="B2" s="178" t="s">
        <v>52</v>
      </c>
      <c r="C2" s="179" t="str">
        <f>[1]Kadar.ode.!C2</f>
        <v>Унети матични број здравствене установе</v>
      </c>
      <c r="D2" s="180"/>
      <c r="E2" s="180"/>
      <c r="F2" s="180"/>
      <c r="G2" s="180"/>
      <c r="H2" s="181"/>
    </row>
    <row r="3" spans="1:16">
      <c r="A3" s="177"/>
      <c r="B3" s="178"/>
      <c r="C3" s="179" t="str">
        <f>Kadar.ode.!C3</f>
        <v>31.12.2022.</v>
      </c>
      <c r="D3" s="180"/>
      <c r="E3" s="180"/>
      <c r="F3" s="180"/>
      <c r="G3" s="180"/>
      <c r="H3" s="181"/>
    </row>
    <row r="4" spans="1:16" ht="14.25">
      <c r="A4" s="177"/>
      <c r="B4" s="178" t="s">
        <v>153</v>
      </c>
      <c r="C4" s="183" t="s">
        <v>1834</v>
      </c>
      <c r="D4" s="184"/>
      <c r="E4" s="184"/>
      <c r="F4" s="184"/>
      <c r="G4" s="184"/>
      <c r="H4" s="185"/>
    </row>
    <row r="6" spans="1:16" ht="33.75" customHeight="1">
      <c r="A6" s="710" t="s">
        <v>154</v>
      </c>
      <c r="B6" s="710" t="s">
        <v>83</v>
      </c>
      <c r="C6" s="712" t="s">
        <v>155</v>
      </c>
      <c r="D6" s="713"/>
      <c r="E6" s="702" t="s">
        <v>156</v>
      </c>
      <c r="F6" s="702"/>
      <c r="G6" s="702"/>
      <c r="H6" s="712" t="s">
        <v>157</v>
      </c>
      <c r="I6" s="714"/>
      <c r="J6" s="713"/>
      <c r="K6" s="702" t="s">
        <v>158</v>
      </c>
      <c r="L6" s="703"/>
      <c r="M6" s="702"/>
      <c r="N6" s="702" t="s">
        <v>159</v>
      </c>
      <c r="O6" s="703"/>
      <c r="P6" s="702"/>
    </row>
    <row r="7" spans="1:16" ht="41.25" customHeight="1" thickBot="1">
      <c r="A7" s="711"/>
      <c r="B7" s="711"/>
      <c r="C7" s="186" t="s">
        <v>160</v>
      </c>
      <c r="D7" s="187" t="s">
        <v>161</v>
      </c>
      <c r="E7" s="377" t="s">
        <v>1828</v>
      </c>
      <c r="F7" s="377" t="s">
        <v>1858</v>
      </c>
      <c r="G7" s="377" t="s">
        <v>1839</v>
      </c>
      <c r="H7" s="377" t="s">
        <v>1828</v>
      </c>
      <c r="I7" s="377" t="s">
        <v>1858</v>
      </c>
      <c r="J7" s="377" t="s">
        <v>1839</v>
      </c>
      <c r="K7" s="377" t="s">
        <v>1859</v>
      </c>
      <c r="L7" s="377" t="s">
        <v>1858</v>
      </c>
      <c r="M7" s="377" t="s">
        <v>1839</v>
      </c>
      <c r="N7" s="377" t="s">
        <v>1828</v>
      </c>
      <c r="O7" s="377" t="s">
        <v>1858</v>
      </c>
      <c r="P7" s="377" t="s">
        <v>1839</v>
      </c>
    </row>
    <row r="8" spans="1:16" ht="13.5" thickTop="1">
      <c r="A8" s="188"/>
      <c r="B8" s="459" t="s">
        <v>1873</v>
      </c>
      <c r="C8" s="190" t="s">
        <v>61</v>
      </c>
      <c r="D8" s="462">
        <v>20</v>
      </c>
      <c r="E8" s="463">
        <f>E9+E11</f>
        <v>618.9</v>
      </c>
      <c r="F8" s="631">
        <v>681</v>
      </c>
      <c r="G8" s="193">
        <f>F8/E8*100</f>
        <v>110.03393116820166</v>
      </c>
      <c r="H8" s="463">
        <f>H9+H11</f>
        <v>2357.9</v>
      </c>
      <c r="I8" s="192">
        <f>SUM(I9:I11)</f>
        <v>1839</v>
      </c>
      <c r="J8" s="193">
        <f>I8/H8*100</f>
        <v>77.993129479621686</v>
      </c>
      <c r="K8" s="194">
        <f>H8/E8</f>
        <v>3.8098238810793346</v>
      </c>
      <c r="L8" s="194">
        <f>I8/F8</f>
        <v>2.7004405286343611</v>
      </c>
      <c r="M8" s="194">
        <f>L8/K8*100</f>
        <v>70.880980668043847</v>
      </c>
      <c r="N8" s="194">
        <v>32.300000000000004</v>
      </c>
      <c r="O8" s="194">
        <v>25.19178082191781</v>
      </c>
      <c r="P8" s="194">
        <f>O8/N8*100</f>
        <v>77.993129479621686</v>
      </c>
    </row>
    <row r="9" spans="1:16" ht="36">
      <c r="A9" s="188"/>
      <c r="B9" s="460" t="s">
        <v>1874</v>
      </c>
      <c r="C9" s="195" t="s">
        <v>162</v>
      </c>
      <c r="D9" s="464">
        <v>7</v>
      </c>
      <c r="E9" s="463">
        <v>207.9</v>
      </c>
      <c r="F9" s="631">
        <v>193</v>
      </c>
      <c r="G9" s="193">
        <f>F9/E9*100</f>
        <v>92.833092833092834</v>
      </c>
      <c r="H9" s="463">
        <v>207.9</v>
      </c>
      <c r="I9" s="192">
        <v>193</v>
      </c>
      <c r="J9" s="193">
        <f t="shared" ref="J9:J31" si="0">I9/H9*100</f>
        <v>92.833092833092834</v>
      </c>
      <c r="K9" s="194">
        <f t="shared" ref="K9:K31" si="1">H9/E9</f>
        <v>1</v>
      </c>
      <c r="L9" s="194">
        <f t="shared" ref="L9:L31" si="2">I9/F9</f>
        <v>1</v>
      </c>
      <c r="M9" s="194">
        <f t="shared" ref="M9:M31" si="3">L9/K9*100</f>
        <v>100</v>
      </c>
      <c r="N9" s="194">
        <v>8.1369863013698627</v>
      </c>
      <c r="O9" s="194">
        <v>7.5538160469667321</v>
      </c>
      <c r="P9" s="194">
        <f>O9/N9*100</f>
        <v>92.833092833092849</v>
      </c>
    </row>
    <row r="10" spans="1:16">
      <c r="A10" s="188"/>
      <c r="B10" s="460" t="s">
        <v>1875</v>
      </c>
      <c r="C10" s="195" t="s">
        <v>163</v>
      </c>
      <c r="D10" s="464"/>
      <c r="E10" s="463">
        <v>0</v>
      </c>
      <c r="F10" s="631"/>
      <c r="G10" s="193">
        <v>0</v>
      </c>
      <c r="H10" s="463">
        <v>0</v>
      </c>
      <c r="I10" s="192"/>
      <c r="J10" s="193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0</v>
      </c>
      <c r="P10" s="194"/>
    </row>
    <row r="11" spans="1:16" ht="13.5" thickBot="1">
      <c r="A11" s="196"/>
      <c r="B11" s="461"/>
      <c r="C11" s="198" t="s">
        <v>164</v>
      </c>
      <c r="D11" s="465">
        <v>13</v>
      </c>
      <c r="E11" s="466">
        <v>411</v>
      </c>
      <c r="F11" s="632">
        <v>488</v>
      </c>
      <c r="G11" s="200">
        <f>F11/E11*100</f>
        <v>118.73479318734795</v>
      </c>
      <c r="H11" s="466">
        <v>2150</v>
      </c>
      <c r="I11" s="199">
        <v>1646</v>
      </c>
      <c r="J11" s="200">
        <f t="shared" si="0"/>
        <v>76.558139534883722</v>
      </c>
      <c r="K11" s="201">
        <f t="shared" si="1"/>
        <v>5.2311435523114351</v>
      </c>
      <c r="L11" s="375">
        <f t="shared" si="2"/>
        <v>3.372950819672131</v>
      </c>
      <c r="M11" s="202">
        <f t="shared" si="3"/>
        <v>64.478269157453298</v>
      </c>
      <c r="N11" s="201">
        <v>45.310853530031615</v>
      </c>
      <c r="O11" s="375">
        <v>34.689146469968385</v>
      </c>
      <c r="P11" s="194">
        <f>O11/N11*100</f>
        <v>76.558139534883708</v>
      </c>
    </row>
    <row r="12" spans="1:16" ht="14.25" hidden="1" thickTop="1" thickBot="1">
      <c r="A12" s="188"/>
      <c r="B12" s="189"/>
      <c r="C12" s="203" t="s">
        <v>61</v>
      </c>
      <c r="D12" s="192">
        <f t="shared" ref="D12" si="4">SUM(D13:D15)</f>
        <v>0</v>
      </c>
      <c r="E12" s="192"/>
      <c r="F12" s="192"/>
      <c r="G12" s="204" t="e">
        <f t="shared" ref="G12:G31" si="5">F12/E12*100</f>
        <v>#DIV/0!</v>
      </c>
      <c r="H12" s="192">
        <f>SUM(H13:H15)</f>
        <v>0</v>
      </c>
      <c r="I12" s="192">
        <f>SUM(I13:I15)</f>
        <v>0</v>
      </c>
      <c r="J12" s="205" t="e">
        <f t="shared" si="0"/>
        <v>#DIV/0!</v>
      </c>
      <c r="K12" s="206" t="e">
        <f t="shared" si="1"/>
        <v>#DIV/0!</v>
      </c>
      <c r="L12" s="206" t="e">
        <f t="shared" si="2"/>
        <v>#DIV/0!</v>
      </c>
      <c r="M12" s="206" t="e">
        <f t="shared" si="3"/>
        <v>#DIV/0!</v>
      </c>
      <c r="N12" s="194" t="e">
        <f t="shared" ref="N12:N31" si="6">H12/(365*D12)*100</f>
        <v>#DIV/0!</v>
      </c>
      <c r="O12" s="194" t="e">
        <f t="shared" ref="O12:O31" si="7">I12/D12/365*100</f>
        <v>#DIV/0!</v>
      </c>
      <c r="P12" s="194"/>
    </row>
    <row r="13" spans="1:16" ht="14.25" hidden="1" thickTop="1" thickBot="1">
      <c r="A13" s="188"/>
      <c r="B13" s="189"/>
      <c r="C13" s="195" t="s">
        <v>162</v>
      </c>
      <c r="D13" s="192"/>
      <c r="E13" s="192"/>
      <c r="F13" s="192"/>
      <c r="G13" s="207" t="e">
        <f t="shared" si="5"/>
        <v>#DIV/0!</v>
      </c>
      <c r="H13" s="192"/>
      <c r="I13" s="192"/>
      <c r="J13" s="208" t="e">
        <f t="shared" si="0"/>
        <v>#DIV/0!</v>
      </c>
      <c r="K13" s="194" t="e">
        <f t="shared" si="1"/>
        <v>#DIV/0!</v>
      </c>
      <c r="L13" s="194" t="e">
        <f t="shared" si="2"/>
        <v>#DIV/0!</v>
      </c>
      <c r="M13" s="194" t="e">
        <f t="shared" si="3"/>
        <v>#DIV/0!</v>
      </c>
      <c r="N13" s="194" t="e">
        <f t="shared" si="6"/>
        <v>#DIV/0!</v>
      </c>
      <c r="O13" s="194" t="e">
        <f t="shared" si="7"/>
        <v>#DIV/0!</v>
      </c>
      <c r="P13" s="194"/>
    </row>
    <row r="14" spans="1:16" ht="14.25" hidden="1" thickTop="1" thickBot="1">
      <c r="A14" s="188"/>
      <c r="B14" s="189"/>
      <c r="C14" s="195" t="s">
        <v>163</v>
      </c>
      <c r="D14" s="192"/>
      <c r="E14" s="192"/>
      <c r="F14" s="192"/>
      <c r="G14" s="207" t="e">
        <f t="shared" si="5"/>
        <v>#DIV/0!</v>
      </c>
      <c r="H14" s="192"/>
      <c r="I14" s="192"/>
      <c r="J14" s="208" t="e">
        <f t="shared" si="0"/>
        <v>#DIV/0!</v>
      </c>
      <c r="K14" s="194" t="e">
        <f t="shared" si="1"/>
        <v>#DIV/0!</v>
      </c>
      <c r="L14" s="194" t="e">
        <f t="shared" si="2"/>
        <v>#DIV/0!</v>
      </c>
      <c r="M14" s="194" t="e">
        <f t="shared" si="3"/>
        <v>#DIV/0!</v>
      </c>
      <c r="N14" s="194" t="e">
        <f t="shared" si="6"/>
        <v>#DIV/0!</v>
      </c>
      <c r="O14" s="194" t="e">
        <f t="shared" si="7"/>
        <v>#DIV/0!</v>
      </c>
      <c r="P14" s="194"/>
    </row>
    <row r="15" spans="1:16" ht="14.25" hidden="1" thickTop="1" thickBot="1">
      <c r="A15" s="196"/>
      <c r="B15" s="197"/>
      <c r="C15" s="198" t="s">
        <v>164</v>
      </c>
      <c r="D15" s="199"/>
      <c r="E15" s="199"/>
      <c r="F15" s="199"/>
      <c r="G15" s="209" t="e">
        <f t="shared" si="5"/>
        <v>#DIV/0!</v>
      </c>
      <c r="H15" s="199"/>
      <c r="I15" s="199"/>
      <c r="J15" s="210" t="e">
        <f t="shared" si="0"/>
        <v>#DIV/0!</v>
      </c>
      <c r="K15" s="201" t="e">
        <f t="shared" si="1"/>
        <v>#DIV/0!</v>
      </c>
      <c r="L15" s="375" t="e">
        <f t="shared" si="2"/>
        <v>#DIV/0!</v>
      </c>
      <c r="M15" s="202" t="e">
        <f t="shared" si="3"/>
        <v>#DIV/0!</v>
      </c>
      <c r="N15" s="201" t="e">
        <f t="shared" si="6"/>
        <v>#DIV/0!</v>
      </c>
      <c r="O15" s="375" t="e">
        <f t="shared" si="7"/>
        <v>#DIV/0!</v>
      </c>
      <c r="P15" s="194"/>
    </row>
    <row r="16" spans="1:16" ht="14.25" hidden="1" thickTop="1" thickBot="1">
      <c r="A16" s="188"/>
      <c r="B16" s="189"/>
      <c r="C16" s="203" t="s">
        <v>61</v>
      </c>
      <c r="D16" s="192">
        <f t="shared" ref="D16" si="8">SUM(D17:D19)</f>
        <v>0</v>
      </c>
      <c r="E16" s="192"/>
      <c r="F16" s="192"/>
      <c r="G16" s="211" t="e">
        <f t="shared" si="5"/>
        <v>#DIV/0!</v>
      </c>
      <c r="H16" s="192">
        <f>SUM(H17:H19)</f>
        <v>0</v>
      </c>
      <c r="I16" s="192">
        <f>SUM(I17:I19)</f>
        <v>0</v>
      </c>
      <c r="J16" s="211" t="e">
        <f t="shared" si="0"/>
        <v>#DIV/0!</v>
      </c>
      <c r="K16" s="206" t="e">
        <f t="shared" si="1"/>
        <v>#DIV/0!</v>
      </c>
      <c r="L16" s="206" t="e">
        <f t="shared" si="2"/>
        <v>#DIV/0!</v>
      </c>
      <c r="M16" s="206" t="e">
        <f t="shared" si="3"/>
        <v>#DIV/0!</v>
      </c>
      <c r="N16" s="194" t="e">
        <f t="shared" si="6"/>
        <v>#DIV/0!</v>
      </c>
      <c r="O16" s="194" t="e">
        <f t="shared" si="7"/>
        <v>#DIV/0!</v>
      </c>
      <c r="P16" s="194"/>
    </row>
    <row r="17" spans="1:16" ht="14.25" hidden="1" thickTop="1" thickBot="1">
      <c r="A17" s="188"/>
      <c r="B17" s="189"/>
      <c r="C17" s="195" t="s">
        <v>162</v>
      </c>
      <c r="D17" s="192"/>
      <c r="E17" s="192"/>
      <c r="F17" s="192"/>
      <c r="G17" s="193" t="e">
        <f t="shared" si="5"/>
        <v>#DIV/0!</v>
      </c>
      <c r="H17" s="192"/>
      <c r="I17" s="192"/>
      <c r="J17" s="193" t="e">
        <f t="shared" si="0"/>
        <v>#DIV/0!</v>
      </c>
      <c r="K17" s="194" t="e">
        <f t="shared" si="1"/>
        <v>#DIV/0!</v>
      </c>
      <c r="L17" s="194" t="e">
        <f t="shared" si="2"/>
        <v>#DIV/0!</v>
      </c>
      <c r="M17" s="194" t="e">
        <f t="shared" si="3"/>
        <v>#DIV/0!</v>
      </c>
      <c r="N17" s="194" t="e">
        <f t="shared" si="6"/>
        <v>#DIV/0!</v>
      </c>
      <c r="O17" s="194" t="e">
        <f t="shared" si="7"/>
        <v>#DIV/0!</v>
      </c>
      <c r="P17" s="194"/>
    </row>
    <row r="18" spans="1:16" ht="14.25" hidden="1" thickTop="1" thickBot="1">
      <c r="A18" s="188"/>
      <c r="B18" s="189"/>
      <c r="C18" s="195" t="s">
        <v>163</v>
      </c>
      <c r="D18" s="192"/>
      <c r="E18" s="192"/>
      <c r="F18" s="192"/>
      <c r="G18" s="193" t="e">
        <f t="shared" si="5"/>
        <v>#DIV/0!</v>
      </c>
      <c r="H18" s="192"/>
      <c r="I18" s="192"/>
      <c r="J18" s="193" t="e">
        <f t="shared" si="0"/>
        <v>#DIV/0!</v>
      </c>
      <c r="K18" s="194" t="e">
        <f t="shared" si="1"/>
        <v>#DIV/0!</v>
      </c>
      <c r="L18" s="194" t="e">
        <f t="shared" si="2"/>
        <v>#DIV/0!</v>
      </c>
      <c r="M18" s="194" t="e">
        <f t="shared" si="3"/>
        <v>#DIV/0!</v>
      </c>
      <c r="N18" s="194" t="e">
        <f t="shared" si="6"/>
        <v>#DIV/0!</v>
      </c>
      <c r="O18" s="194" t="e">
        <f t="shared" si="7"/>
        <v>#DIV/0!</v>
      </c>
      <c r="P18" s="194"/>
    </row>
    <row r="19" spans="1:16" ht="14.25" hidden="1" thickTop="1" thickBot="1">
      <c r="A19" s="196"/>
      <c r="B19" s="197"/>
      <c r="C19" s="198" t="s">
        <v>164</v>
      </c>
      <c r="D19" s="199"/>
      <c r="E19" s="199"/>
      <c r="F19" s="199"/>
      <c r="G19" s="200" t="e">
        <f t="shared" si="5"/>
        <v>#DIV/0!</v>
      </c>
      <c r="H19" s="199"/>
      <c r="I19" s="199"/>
      <c r="J19" s="200" t="e">
        <f t="shared" si="0"/>
        <v>#DIV/0!</v>
      </c>
      <c r="K19" s="201" t="e">
        <f t="shared" si="1"/>
        <v>#DIV/0!</v>
      </c>
      <c r="L19" s="375" t="e">
        <f t="shared" si="2"/>
        <v>#DIV/0!</v>
      </c>
      <c r="M19" s="202" t="e">
        <f t="shared" si="3"/>
        <v>#DIV/0!</v>
      </c>
      <c r="N19" s="201" t="e">
        <f t="shared" si="6"/>
        <v>#DIV/0!</v>
      </c>
      <c r="O19" s="375" t="e">
        <f t="shared" si="7"/>
        <v>#DIV/0!</v>
      </c>
      <c r="P19" s="194"/>
    </row>
    <row r="20" spans="1:16" ht="14.25" hidden="1" thickTop="1" thickBot="1">
      <c r="A20" s="188"/>
      <c r="B20" s="189"/>
      <c r="C20" s="203" t="s">
        <v>61</v>
      </c>
      <c r="D20" s="192">
        <f t="shared" ref="D20" si="9">SUM(D21:D23)</f>
        <v>0</v>
      </c>
      <c r="E20" s="192"/>
      <c r="F20" s="192"/>
      <c r="G20" s="204" t="e">
        <f t="shared" si="5"/>
        <v>#DIV/0!</v>
      </c>
      <c r="H20" s="192">
        <f>SUM(H21:H23)</f>
        <v>0</v>
      </c>
      <c r="I20" s="192">
        <f>SUM(I21:I23)</f>
        <v>0</v>
      </c>
      <c r="J20" s="204" t="e">
        <f t="shared" si="0"/>
        <v>#DIV/0!</v>
      </c>
      <c r="K20" s="206" t="e">
        <f t="shared" si="1"/>
        <v>#DIV/0!</v>
      </c>
      <c r="L20" s="206" t="e">
        <f t="shared" si="2"/>
        <v>#DIV/0!</v>
      </c>
      <c r="M20" s="206" t="e">
        <f t="shared" si="3"/>
        <v>#DIV/0!</v>
      </c>
      <c r="N20" s="194" t="e">
        <f t="shared" si="6"/>
        <v>#DIV/0!</v>
      </c>
      <c r="O20" s="194" t="e">
        <f t="shared" si="7"/>
        <v>#DIV/0!</v>
      </c>
      <c r="P20" s="194"/>
    </row>
    <row r="21" spans="1:16" ht="14.25" hidden="1" thickTop="1" thickBot="1">
      <c r="A21" s="188"/>
      <c r="B21" s="189"/>
      <c r="C21" s="195" t="s">
        <v>162</v>
      </c>
      <c r="D21" s="192"/>
      <c r="E21" s="192"/>
      <c r="F21" s="192"/>
      <c r="G21" s="207" t="e">
        <f t="shared" si="5"/>
        <v>#DIV/0!</v>
      </c>
      <c r="H21" s="192"/>
      <c r="I21" s="192"/>
      <c r="J21" s="207" t="e">
        <f t="shared" si="0"/>
        <v>#DIV/0!</v>
      </c>
      <c r="K21" s="194" t="e">
        <f t="shared" si="1"/>
        <v>#DIV/0!</v>
      </c>
      <c r="L21" s="194" t="e">
        <f t="shared" si="2"/>
        <v>#DIV/0!</v>
      </c>
      <c r="M21" s="194" t="e">
        <f t="shared" si="3"/>
        <v>#DIV/0!</v>
      </c>
      <c r="N21" s="194" t="e">
        <f t="shared" si="6"/>
        <v>#DIV/0!</v>
      </c>
      <c r="O21" s="194" t="e">
        <f t="shared" si="7"/>
        <v>#DIV/0!</v>
      </c>
      <c r="P21" s="194"/>
    </row>
    <row r="22" spans="1:16" ht="14.25" hidden="1" thickTop="1" thickBot="1">
      <c r="A22" s="188"/>
      <c r="B22" s="189"/>
      <c r="C22" s="195" t="s">
        <v>163</v>
      </c>
      <c r="D22" s="192"/>
      <c r="E22" s="192"/>
      <c r="F22" s="192"/>
      <c r="G22" s="207" t="e">
        <f t="shared" si="5"/>
        <v>#DIV/0!</v>
      </c>
      <c r="H22" s="192"/>
      <c r="I22" s="192"/>
      <c r="J22" s="207" t="e">
        <f t="shared" si="0"/>
        <v>#DIV/0!</v>
      </c>
      <c r="K22" s="194" t="e">
        <f t="shared" si="1"/>
        <v>#DIV/0!</v>
      </c>
      <c r="L22" s="194" t="e">
        <f t="shared" si="2"/>
        <v>#DIV/0!</v>
      </c>
      <c r="M22" s="194" t="e">
        <f t="shared" si="3"/>
        <v>#DIV/0!</v>
      </c>
      <c r="N22" s="194" t="e">
        <f t="shared" si="6"/>
        <v>#DIV/0!</v>
      </c>
      <c r="O22" s="194" t="e">
        <f t="shared" si="7"/>
        <v>#DIV/0!</v>
      </c>
      <c r="P22" s="194"/>
    </row>
    <row r="23" spans="1:16" ht="14.25" hidden="1" thickTop="1" thickBot="1">
      <c r="A23" s="196"/>
      <c r="B23" s="197"/>
      <c r="C23" s="198" t="s">
        <v>164</v>
      </c>
      <c r="D23" s="199"/>
      <c r="E23" s="199"/>
      <c r="F23" s="199"/>
      <c r="G23" s="209" t="e">
        <f t="shared" si="5"/>
        <v>#DIV/0!</v>
      </c>
      <c r="H23" s="199"/>
      <c r="I23" s="199"/>
      <c r="J23" s="209" t="e">
        <f t="shared" si="0"/>
        <v>#DIV/0!</v>
      </c>
      <c r="K23" s="201" t="e">
        <f t="shared" si="1"/>
        <v>#DIV/0!</v>
      </c>
      <c r="L23" s="375" t="e">
        <f t="shared" si="2"/>
        <v>#DIV/0!</v>
      </c>
      <c r="M23" s="202" t="e">
        <f t="shared" si="3"/>
        <v>#DIV/0!</v>
      </c>
      <c r="N23" s="201" t="e">
        <f t="shared" si="6"/>
        <v>#DIV/0!</v>
      </c>
      <c r="O23" s="375" t="e">
        <f t="shared" si="7"/>
        <v>#DIV/0!</v>
      </c>
      <c r="P23" s="194"/>
    </row>
    <row r="24" spans="1:16" ht="14.25" hidden="1" thickTop="1" thickBot="1">
      <c r="A24" s="212"/>
      <c r="B24" s="213"/>
      <c r="C24" s="214" t="s">
        <v>61</v>
      </c>
      <c r="D24" s="215">
        <f t="shared" ref="D24" si="10">SUM(D25:D27)</f>
        <v>0</v>
      </c>
      <c r="E24" s="215"/>
      <c r="F24" s="215"/>
      <c r="G24" s="204" t="e">
        <f t="shared" si="5"/>
        <v>#DIV/0!</v>
      </c>
      <c r="H24" s="215">
        <f>SUM(H25:H27)</f>
        <v>0</v>
      </c>
      <c r="I24" s="215">
        <f>SUM(I25:I27)</f>
        <v>0</v>
      </c>
      <c r="J24" s="211" t="e">
        <f t="shared" si="0"/>
        <v>#DIV/0!</v>
      </c>
      <c r="K24" s="206" t="e">
        <f t="shared" si="1"/>
        <v>#DIV/0!</v>
      </c>
      <c r="L24" s="206" t="e">
        <f t="shared" si="2"/>
        <v>#DIV/0!</v>
      </c>
      <c r="M24" s="206" t="e">
        <f t="shared" si="3"/>
        <v>#DIV/0!</v>
      </c>
      <c r="N24" s="194" t="e">
        <f t="shared" si="6"/>
        <v>#DIV/0!</v>
      </c>
      <c r="O24" s="194" t="e">
        <f t="shared" si="7"/>
        <v>#DIV/0!</v>
      </c>
      <c r="P24" s="194"/>
    </row>
    <row r="25" spans="1:16" ht="14.25" hidden="1" thickTop="1" thickBot="1">
      <c r="A25" s="188"/>
      <c r="B25" s="189"/>
      <c r="C25" s="195" t="s">
        <v>162</v>
      </c>
      <c r="D25" s="192"/>
      <c r="E25" s="192"/>
      <c r="F25" s="192"/>
      <c r="G25" s="207" t="e">
        <f t="shared" si="5"/>
        <v>#DIV/0!</v>
      </c>
      <c r="H25" s="192"/>
      <c r="I25" s="192"/>
      <c r="J25" s="193" t="e">
        <f t="shared" si="0"/>
        <v>#DIV/0!</v>
      </c>
      <c r="K25" s="194" t="e">
        <f>H25/E25</f>
        <v>#DIV/0!</v>
      </c>
      <c r="L25" s="194" t="e">
        <f t="shared" si="2"/>
        <v>#DIV/0!</v>
      </c>
      <c r="M25" s="194" t="e">
        <f t="shared" si="3"/>
        <v>#DIV/0!</v>
      </c>
      <c r="N25" s="194" t="e">
        <f t="shared" si="6"/>
        <v>#DIV/0!</v>
      </c>
      <c r="O25" s="194" t="e">
        <f t="shared" si="7"/>
        <v>#DIV/0!</v>
      </c>
      <c r="P25" s="194"/>
    </row>
    <row r="26" spans="1:16" ht="14.25" hidden="1" thickTop="1" thickBot="1">
      <c r="A26" s="188"/>
      <c r="B26" s="189"/>
      <c r="C26" s="195" t="s">
        <v>163</v>
      </c>
      <c r="D26" s="192"/>
      <c r="E26" s="192"/>
      <c r="F26" s="192"/>
      <c r="G26" s="207" t="e">
        <f t="shared" si="5"/>
        <v>#DIV/0!</v>
      </c>
      <c r="H26" s="192"/>
      <c r="I26" s="192"/>
      <c r="J26" s="193" t="e">
        <f t="shared" si="0"/>
        <v>#DIV/0!</v>
      </c>
      <c r="K26" s="194" t="e">
        <f t="shared" si="1"/>
        <v>#DIV/0!</v>
      </c>
      <c r="L26" s="194" t="e">
        <f t="shared" si="2"/>
        <v>#DIV/0!</v>
      </c>
      <c r="M26" s="194" t="e">
        <f t="shared" si="3"/>
        <v>#DIV/0!</v>
      </c>
      <c r="N26" s="194" t="e">
        <f t="shared" si="6"/>
        <v>#DIV/0!</v>
      </c>
      <c r="O26" s="194" t="e">
        <f t="shared" si="7"/>
        <v>#DIV/0!</v>
      </c>
      <c r="P26" s="194"/>
    </row>
    <row r="27" spans="1:16" ht="14.25" hidden="1" thickTop="1" thickBot="1">
      <c r="A27" s="196"/>
      <c r="B27" s="197"/>
      <c r="C27" s="198" t="s">
        <v>164</v>
      </c>
      <c r="D27" s="199"/>
      <c r="E27" s="199"/>
      <c r="F27" s="199"/>
      <c r="G27" s="209" t="e">
        <f t="shared" si="5"/>
        <v>#DIV/0!</v>
      </c>
      <c r="H27" s="199"/>
      <c r="I27" s="199"/>
      <c r="J27" s="200" t="e">
        <f t="shared" si="0"/>
        <v>#DIV/0!</v>
      </c>
      <c r="K27" s="201" t="e">
        <f t="shared" si="1"/>
        <v>#DIV/0!</v>
      </c>
      <c r="L27" s="375" t="e">
        <f t="shared" si="2"/>
        <v>#DIV/0!</v>
      </c>
      <c r="M27" s="202" t="e">
        <f t="shared" si="3"/>
        <v>#DIV/0!</v>
      </c>
      <c r="N27" s="201" t="e">
        <f t="shared" si="6"/>
        <v>#DIV/0!</v>
      </c>
      <c r="O27" s="375" t="e">
        <f t="shared" si="7"/>
        <v>#DIV/0!</v>
      </c>
      <c r="P27" s="194"/>
    </row>
    <row r="28" spans="1:16" ht="13.5" thickTop="1">
      <c r="A28" s="704" t="s">
        <v>165</v>
      </c>
      <c r="B28" s="705"/>
      <c r="C28" s="190" t="s">
        <v>61</v>
      </c>
      <c r="D28" s="191">
        <f>SUM(D8,D12,D16,D20,D24)</f>
        <v>20</v>
      </c>
      <c r="E28" s="191">
        <f>SUM(E8,E12,E16,E20,E24)</f>
        <v>618.9</v>
      </c>
      <c r="F28" s="191">
        <v>981</v>
      </c>
      <c r="G28" s="211">
        <f t="shared" si="5"/>
        <v>158.50702859912749</v>
      </c>
      <c r="H28" s="191">
        <f>SUM(H8,H12,H16,H20,H24)</f>
        <v>2357.9</v>
      </c>
      <c r="I28" s="191">
        <f>SUM(I8,I12,I16,I20,I24)</f>
        <v>1839</v>
      </c>
      <c r="J28" s="204">
        <f t="shared" si="0"/>
        <v>77.993129479621686</v>
      </c>
      <c r="K28" s="206">
        <f t="shared" si="1"/>
        <v>3.8098238810793346</v>
      </c>
      <c r="L28" s="206">
        <f t="shared" si="2"/>
        <v>1.8746177370030581</v>
      </c>
      <c r="M28" s="206">
        <f t="shared" si="3"/>
        <v>49.204839790966226</v>
      </c>
      <c r="N28" s="194">
        <f t="shared" si="6"/>
        <v>32.300000000000004</v>
      </c>
      <c r="O28" s="194">
        <f t="shared" si="7"/>
        <v>25.19178082191781</v>
      </c>
      <c r="P28" s="194"/>
    </row>
    <row r="29" spans="1:16">
      <c r="A29" s="706"/>
      <c r="B29" s="707"/>
      <c r="C29" s="195" t="s">
        <v>162</v>
      </c>
      <c r="D29" s="192">
        <f>SUM(D9,D13,D17,D21,D25)</f>
        <v>7</v>
      </c>
      <c r="E29" s="192">
        <f>SUM(E9,E13,E17,E21,E25)</f>
        <v>207.9</v>
      </c>
      <c r="F29" s="192">
        <v>193</v>
      </c>
      <c r="G29" s="193">
        <f t="shared" si="5"/>
        <v>92.833092833092834</v>
      </c>
      <c r="H29" s="192">
        <f>SUM(H9,H13,H17,H21,H25)</f>
        <v>207.9</v>
      </c>
      <c r="I29" s="192">
        <f t="shared" ref="I29:I30" si="11">SUM(I9,I13,I17,I21,I25)</f>
        <v>193</v>
      </c>
      <c r="J29" s="207">
        <f t="shared" si="0"/>
        <v>92.833092833092834</v>
      </c>
      <c r="K29" s="194">
        <f t="shared" si="1"/>
        <v>1</v>
      </c>
      <c r="L29" s="194">
        <f t="shared" si="2"/>
        <v>1</v>
      </c>
      <c r="M29" s="194">
        <f t="shared" si="3"/>
        <v>100</v>
      </c>
      <c r="N29" s="194">
        <f t="shared" si="6"/>
        <v>8.1369863013698627</v>
      </c>
      <c r="O29" s="194">
        <f t="shared" si="7"/>
        <v>7.5538160469667321</v>
      </c>
      <c r="P29" s="194"/>
    </row>
    <row r="30" spans="1:16">
      <c r="A30" s="706"/>
      <c r="B30" s="707"/>
      <c r="C30" s="195" t="s">
        <v>163</v>
      </c>
      <c r="D30" s="216">
        <f t="shared" ref="D30:D31" si="12">SUM(D10,D14,D18,D22,D26)</f>
        <v>0</v>
      </c>
      <c r="E30" s="216">
        <f>SUM(E10,E14,E18,E22,E26)</f>
        <v>0</v>
      </c>
      <c r="F30" s="216">
        <f t="shared" ref="F30" si="13">SUM(F10,F14,F18,F22,F26)</f>
        <v>0</v>
      </c>
      <c r="G30" s="193">
        <v>0</v>
      </c>
      <c r="H30" s="216">
        <f>SUM(H10,H14,H18,H22,H26)</f>
        <v>0</v>
      </c>
      <c r="I30" s="216">
        <f t="shared" si="11"/>
        <v>0</v>
      </c>
      <c r="J30" s="207">
        <v>0</v>
      </c>
      <c r="K30" s="194">
        <v>0</v>
      </c>
      <c r="L30" s="194">
        <v>0</v>
      </c>
      <c r="M30" s="194">
        <v>0</v>
      </c>
      <c r="N30" s="194">
        <v>0</v>
      </c>
      <c r="O30" s="194">
        <v>0</v>
      </c>
      <c r="P30" s="194"/>
    </row>
    <row r="31" spans="1:16">
      <c r="A31" s="708"/>
      <c r="B31" s="709"/>
      <c r="C31" s="217" t="s">
        <v>164</v>
      </c>
      <c r="D31" s="191">
        <f t="shared" si="12"/>
        <v>13</v>
      </c>
      <c r="E31" s="191">
        <f>SUM(E11,E15,E19,E23,E27)</f>
        <v>411</v>
      </c>
      <c r="F31" s="191">
        <v>488</v>
      </c>
      <c r="G31" s="193">
        <f t="shared" si="5"/>
        <v>118.73479318734795</v>
      </c>
      <c r="H31" s="191">
        <f t="shared" ref="H31:I31" si="14">SUM(H11,H15,H19,H23,H27)</f>
        <v>2150</v>
      </c>
      <c r="I31" s="191">
        <f t="shared" si="14"/>
        <v>1646</v>
      </c>
      <c r="J31" s="207">
        <f t="shared" si="0"/>
        <v>76.558139534883722</v>
      </c>
      <c r="K31" s="218">
        <f t="shared" si="1"/>
        <v>5.2311435523114351</v>
      </c>
      <c r="L31" s="376">
        <f t="shared" si="2"/>
        <v>3.372950819672131</v>
      </c>
      <c r="M31" s="219">
        <f t="shared" si="3"/>
        <v>64.478269157453298</v>
      </c>
      <c r="N31" s="218">
        <f t="shared" si="6"/>
        <v>45.310853530031615</v>
      </c>
      <c r="O31" s="376">
        <f t="shared" si="7"/>
        <v>34.689146469968385</v>
      </c>
      <c r="P31" s="194"/>
    </row>
  </sheetData>
  <mergeCells count="8">
    <mergeCell ref="N6:P6"/>
    <mergeCell ref="A28:B31"/>
    <mergeCell ref="A6:A7"/>
    <mergeCell ref="B6:B7"/>
    <mergeCell ref="C6:D6"/>
    <mergeCell ref="E6:G6"/>
    <mergeCell ref="H6:J6"/>
    <mergeCell ref="K6:M6"/>
  </mergeCells>
  <pageMargins left="0.23622047244094491" right="0.23622047244094491" top="0.35433070866141736" bottom="0.35433070866141736" header="0.31496062992125984" footer="0.31496062992125984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31"/>
  <sheetViews>
    <sheetView zoomScaleNormal="100" workbookViewId="0">
      <selection activeCell="W28" sqref="W28"/>
    </sheetView>
  </sheetViews>
  <sheetFormatPr defaultColWidth="9.140625" defaultRowHeight="12.75"/>
  <cols>
    <col min="1" max="1" width="7.5703125" style="182" customWidth="1"/>
    <col min="2" max="2" width="26.7109375" style="182" customWidth="1"/>
    <col min="3" max="9" width="9.140625" style="182"/>
    <col min="10" max="10" width="9.42578125" style="182" bestFit="1" customWidth="1"/>
    <col min="11" max="11" width="9.28515625" style="182" bestFit="1" customWidth="1"/>
    <col min="12" max="12" width="9.28515625" style="182" customWidth="1"/>
    <col min="13" max="14" width="9.28515625" style="182" bestFit="1" customWidth="1"/>
    <col min="15" max="15" width="9.28515625" style="182" customWidth="1"/>
    <col min="16" max="16" width="9.28515625" style="182" bestFit="1" customWidth="1"/>
    <col min="17" max="16384" width="9.140625" style="182"/>
  </cols>
  <sheetData>
    <row r="1" spans="1:16">
      <c r="A1" s="177"/>
      <c r="B1" s="178" t="s">
        <v>51</v>
      </c>
      <c r="C1" s="179" t="str">
        <f>[1]Kadar.ode.!C1</f>
        <v>Унети назив здравствене установе</v>
      </c>
      <c r="D1" s="180"/>
      <c r="E1" s="180"/>
      <c r="F1" s="180"/>
      <c r="G1" s="180"/>
      <c r="H1" s="181"/>
    </row>
    <row r="2" spans="1:16">
      <c r="A2" s="177"/>
      <c r="B2" s="178" t="s">
        <v>52</v>
      </c>
      <c r="C2" s="179" t="str">
        <f>[1]Kadar.ode.!C2</f>
        <v>Унети матични број здравствене установе</v>
      </c>
      <c r="D2" s="180"/>
      <c r="E2" s="180"/>
      <c r="F2" s="180"/>
      <c r="G2" s="180"/>
      <c r="H2" s="181"/>
    </row>
    <row r="3" spans="1:16">
      <c r="A3" s="177"/>
      <c r="B3" s="178"/>
      <c r="C3" s="179" t="str">
        <f>Kadar.ode.!C3</f>
        <v>31.12.2022.</v>
      </c>
      <c r="D3" s="180"/>
      <c r="E3" s="180"/>
      <c r="F3" s="180"/>
      <c r="G3" s="180"/>
      <c r="H3" s="181"/>
    </row>
    <row r="4" spans="1:16" ht="14.25">
      <c r="A4" s="177"/>
      <c r="B4" s="178" t="s">
        <v>153</v>
      </c>
      <c r="C4" s="183" t="s">
        <v>1835</v>
      </c>
      <c r="D4" s="184"/>
      <c r="E4" s="184"/>
      <c r="F4" s="184"/>
      <c r="G4" s="184"/>
      <c r="H4" s="185"/>
    </row>
    <row r="6" spans="1:16" ht="33.75" customHeight="1">
      <c r="A6" s="710" t="s">
        <v>154</v>
      </c>
      <c r="B6" s="710" t="s">
        <v>83</v>
      </c>
      <c r="C6" s="712" t="s">
        <v>155</v>
      </c>
      <c r="D6" s="713"/>
      <c r="E6" s="702" t="s">
        <v>156</v>
      </c>
      <c r="F6" s="702"/>
      <c r="G6" s="702"/>
      <c r="H6" s="712" t="s">
        <v>157</v>
      </c>
      <c r="I6" s="714"/>
      <c r="J6" s="713"/>
      <c r="K6" s="702" t="s">
        <v>158</v>
      </c>
      <c r="L6" s="703"/>
      <c r="M6" s="702"/>
      <c r="N6" s="702" t="s">
        <v>159</v>
      </c>
      <c r="O6" s="703"/>
      <c r="P6" s="702"/>
    </row>
    <row r="7" spans="1:16" ht="41.25" customHeight="1" thickBot="1">
      <c r="A7" s="711"/>
      <c r="B7" s="711"/>
      <c r="C7" s="186" t="s">
        <v>160</v>
      </c>
      <c r="D7" s="187" t="s">
        <v>161</v>
      </c>
      <c r="E7" s="377" t="s">
        <v>1828</v>
      </c>
      <c r="F7" s="377" t="s">
        <v>1858</v>
      </c>
      <c r="G7" s="377" t="s">
        <v>1839</v>
      </c>
      <c r="H7" s="377" t="s">
        <v>1828</v>
      </c>
      <c r="I7" s="377" t="s">
        <v>1858</v>
      </c>
      <c r="J7" s="377" t="s">
        <v>1839</v>
      </c>
      <c r="K7" s="377" t="s">
        <v>1859</v>
      </c>
      <c r="L7" s="377" t="s">
        <v>1858</v>
      </c>
      <c r="M7" s="377" t="s">
        <v>1839</v>
      </c>
      <c r="N7" s="377" t="s">
        <v>1828</v>
      </c>
      <c r="O7" s="377" t="s">
        <v>1858</v>
      </c>
      <c r="P7" s="377" t="s">
        <v>1839</v>
      </c>
    </row>
    <row r="8" spans="1:16" ht="13.5" thickTop="1">
      <c r="A8" s="188"/>
      <c r="B8" s="189"/>
      <c r="C8" s="190" t="s">
        <v>61</v>
      </c>
      <c r="D8" s="191">
        <f t="shared" ref="D8" si="0">SUM(D9:D11)</f>
        <v>0</v>
      </c>
      <c r="E8" s="192"/>
      <c r="F8" s="192"/>
      <c r="G8" s="193" t="e">
        <f>F8/E8*100</f>
        <v>#DIV/0!</v>
      </c>
      <c r="H8" s="192">
        <f>SUM(H9:H11)</f>
        <v>0</v>
      </c>
      <c r="I8" s="192">
        <f>SUM(I9:I11)</f>
        <v>0</v>
      </c>
      <c r="J8" s="193" t="e">
        <f>I8/H8*100</f>
        <v>#DIV/0!</v>
      </c>
      <c r="K8" s="194" t="e">
        <f>H8/E8</f>
        <v>#DIV/0!</v>
      </c>
      <c r="L8" s="194" t="e">
        <f>I8/F8</f>
        <v>#DIV/0!</v>
      </c>
      <c r="M8" s="194" t="e">
        <f>L8/K8*100</f>
        <v>#DIV/0!</v>
      </c>
      <c r="N8" s="194" t="e">
        <f>H8/(365*D8)*100</f>
        <v>#DIV/0!</v>
      </c>
      <c r="O8" s="194" t="e">
        <f>I8/D8/365*100</f>
        <v>#DIV/0!</v>
      </c>
      <c r="P8" s="194" t="e">
        <f>O8/N8*100</f>
        <v>#DIV/0!</v>
      </c>
    </row>
    <row r="9" spans="1:16">
      <c r="A9" s="188"/>
      <c r="B9" s="189"/>
      <c r="C9" s="195" t="s">
        <v>162</v>
      </c>
      <c r="D9" s="192"/>
      <c r="E9" s="192"/>
      <c r="F9" s="192"/>
      <c r="G9" s="193" t="e">
        <f t="shared" ref="G9:G31" si="1">F9/E9*100</f>
        <v>#DIV/0!</v>
      </c>
      <c r="H9" s="192"/>
      <c r="I9" s="192"/>
      <c r="J9" s="193" t="e">
        <f t="shared" ref="J9:J31" si="2">I9/H9*100</f>
        <v>#DIV/0!</v>
      </c>
      <c r="K9" s="194" t="e">
        <f t="shared" ref="K9:L31" si="3">H9/E9</f>
        <v>#DIV/0!</v>
      </c>
      <c r="L9" s="194" t="e">
        <f t="shared" si="3"/>
        <v>#DIV/0!</v>
      </c>
      <c r="M9" s="194" t="e">
        <f t="shared" ref="M9:M31" si="4">L9/K9*100</f>
        <v>#DIV/0!</v>
      </c>
      <c r="N9" s="194" t="e">
        <f t="shared" ref="N9:N31" si="5">H9/(365*D9)*100</f>
        <v>#DIV/0!</v>
      </c>
      <c r="O9" s="194" t="e">
        <f t="shared" ref="O9:O31" si="6">I9/D9/365*100</f>
        <v>#DIV/0!</v>
      </c>
      <c r="P9" s="194" t="e">
        <f t="shared" ref="P9:P31" si="7">O9/N9*100</f>
        <v>#DIV/0!</v>
      </c>
    </row>
    <row r="10" spans="1:16">
      <c r="A10" s="188"/>
      <c r="B10" s="189"/>
      <c r="C10" s="195" t="s">
        <v>163</v>
      </c>
      <c r="D10" s="192"/>
      <c r="E10" s="192"/>
      <c r="F10" s="192"/>
      <c r="G10" s="193" t="e">
        <f t="shared" si="1"/>
        <v>#DIV/0!</v>
      </c>
      <c r="H10" s="192"/>
      <c r="I10" s="192"/>
      <c r="J10" s="193" t="e">
        <f t="shared" si="2"/>
        <v>#DIV/0!</v>
      </c>
      <c r="K10" s="194" t="e">
        <f t="shared" si="3"/>
        <v>#DIV/0!</v>
      </c>
      <c r="L10" s="194" t="e">
        <f t="shared" si="3"/>
        <v>#DIV/0!</v>
      </c>
      <c r="M10" s="194" t="e">
        <f t="shared" si="4"/>
        <v>#DIV/0!</v>
      </c>
      <c r="N10" s="194" t="e">
        <f t="shared" si="5"/>
        <v>#DIV/0!</v>
      </c>
      <c r="O10" s="194" t="e">
        <f t="shared" si="6"/>
        <v>#DIV/0!</v>
      </c>
      <c r="P10" s="194" t="e">
        <f t="shared" si="7"/>
        <v>#DIV/0!</v>
      </c>
    </row>
    <row r="11" spans="1:16" ht="13.5" thickBot="1">
      <c r="A11" s="196"/>
      <c r="B11" s="197"/>
      <c r="C11" s="198" t="s">
        <v>164</v>
      </c>
      <c r="D11" s="199"/>
      <c r="E11" s="199"/>
      <c r="F11" s="199"/>
      <c r="G11" s="200" t="e">
        <f t="shared" si="1"/>
        <v>#DIV/0!</v>
      </c>
      <c r="H11" s="199"/>
      <c r="I11" s="199"/>
      <c r="J11" s="200" t="e">
        <f t="shared" si="2"/>
        <v>#DIV/0!</v>
      </c>
      <c r="K11" s="201" t="e">
        <f t="shared" si="3"/>
        <v>#DIV/0!</v>
      </c>
      <c r="L11" s="375" t="e">
        <f t="shared" si="3"/>
        <v>#DIV/0!</v>
      </c>
      <c r="M11" s="202" t="e">
        <f t="shared" si="4"/>
        <v>#DIV/0!</v>
      </c>
      <c r="N11" s="201" t="e">
        <f t="shared" si="5"/>
        <v>#DIV/0!</v>
      </c>
      <c r="O11" s="375" t="e">
        <f t="shared" si="6"/>
        <v>#DIV/0!</v>
      </c>
      <c r="P11" s="202" t="e">
        <f t="shared" si="7"/>
        <v>#DIV/0!</v>
      </c>
    </row>
    <row r="12" spans="1:16" ht="13.5" thickTop="1">
      <c r="A12" s="188"/>
      <c r="B12" s="189"/>
      <c r="C12" s="203" t="s">
        <v>61</v>
      </c>
      <c r="D12" s="192">
        <f t="shared" ref="D12" si="8">SUM(D13:D15)</f>
        <v>0</v>
      </c>
      <c r="E12" s="192"/>
      <c r="F12" s="192"/>
      <c r="G12" s="204" t="e">
        <f t="shared" si="1"/>
        <v>#DIV/0!</v>
      </c>
      <c r="H12" s="192">
        <f>SUM(H13:H15)</f>
        <v>0</v>
      </c>
      <c r="I12" s="192">
        <f>SUM(I13:I15)</f>
        <v>0</v>
      </c>
      <c r="J12" s="205" t="e">
        <f t="shared" si="2"/>
        <v>#DIV/0!</v>
      </c>
      <c r="K12" s="206" t="e">
        <f t="shared" si="3"/>
        <v>#DIV/0!</v>
      </c>
      <c r="L12" s="206" t="e">
        <f t="shared" si="3"/>
        <v>#DIV/0!</v>
      </c>
      <c r="M12" s="206" t="e">
        <f t="shared" si="4"/>
        <v>#DIV/0!</v>
      </c>
      <c r="N12" s="194" t="e">
        <f t="shared" si="5"/>
        <v>#DIV/0!</v>
      </c>
      <c r="O12" s="194" t="e">
        <f t="shared" si="6"/>
        <v>#DIV/0!</v>
      </c>
      <c r="P12" s="194" t="e">
        <f t="shared" si="7"/>
        <v>#DIV/0!</v>
      </c>
    </row>
    <row r="13" spans="1:16">
      <c r="A13" s="188"/>
      <c r="B13" s="189"/>
      <c r="C13" s="195" t="s">
        <v>162</v>
      </c>
      <c r="D13" s="192"/>
      <c r="E13" s="192"/>
      <c r="F13" s="192"/>
      <c r="G13" s="207" t="e">
        <f t="shared" si="1"/>
        <v>#DIV/0!</v>
      </c>
      <c r="H13" s="192"/>
      <c r="I13" s="192"/>
      <c r="J13" s="208" t="e">
        <f t="shared" si="2"/>
        <v>#DIV/0!</v>
      </c>
      <c r="K13" s="194" t="e">
        <f t="shared" si="3"/>
        <v>#DIV/0!</v>
      </c>
      <c r="L13" s="194" t="e">
        <f t="shared" si="3"/>
        <v>#DIV/0!</v>
      </c>
      <c r="M13" s="194" t="e">
        <f t="shared" si="4"/>
        <v>#DIV/0!</v>
      </c>
      <c r="N13" s="194" t="e">
        <f t="shared" si="5"/>
        <v>#DIV/0!</v>
      </c>
      <c r="O13" s="194" t="e">
        <f t="shared" si="6"/>
        <v>#DIV/0!</v>
      </c>
      <c r="P13" s="194" t="e">
        <f t="shared" si="7"/>
        <v>#DIV/0!</v>
      </c>
    </row>
    <row r="14" spans="1:16">
      <c r="A14" s="188"/>
      <c r="B14" s="189"/>
      <c r="C14" s="195" t="s">
        <v>163</v>
      </c>
      <c r="D14" s="192"/>
      <c r="E14" s="192"/>
      <c r="F14" s="192"/>
      <c r="G14" s="207" t="e">
        <f t="shared" si="1"/>
        <v>#DIV/0!</v>
      </c>
      <c r="H14" s="192"/>
      <c r="I14" s="192"/>
      <c r="J14" s="208" t="e">
        <f t="shared" si="2"/>
        <v>#DIV/0!</v>
      </c>
      <c r="K14" s="194" t="e">
        <f t="shared" si="3"/>
        <v>#DIV/0!</v>
      </c>
      <c r="L14" s="194" t="e">
        <f t="shared" si="3"/>
        <v>#DIV/0!</v>
      </c>
      <c r="M14" s="194" t="e">
        <f t="shared" si="4"/>
        <v>#DIV/0!</v>
      </c>
      <c r="N14" s="194" t="e">
        <f t="shared" si="5"/>
        <v>#DIV/0!</v>
      </c>
      <c r="O14" s="194" t="e">
        <f t="shared" si="6"/>
        <v>#DIV/0!</v>
      </c>
      <c r="P14" s="194" t="e">
        <f t="shared" si="7"/>
        <v>#DIV/0!</v>
      </c>
    </row>
    <row r="15" spans="1:16" ht="13.5" thickBot="1">
      <c r="A15" s="196"/>
      <c r="B15" s="197"/>
      <c r="C15" s="198" t="s">
        <v>164</v>
      </c>
      <c r="D15" s="199"/>
      <c r="E15" s="199"/>
      <c r="F15" s="199"/>
      <c r="G15" s="209" t="e">
        <f t="shared" si="1"/>
        <v>#DIV/0!</v>
      </c>
      <c r="H15" s="199"/>
      <c r="I15" s="199"/>
      <c r="J15" s="210" t="e">
        <f t="shared" si="2"/>
        <v>#DIV/0!</v>
      </c>
      <c r="K15" s="201" t="e">
        <f t="shared" si="3"/>
        <v>#DIV/0!</v>
      </c>
      <c r="L15" s="375" t="e">
        <f t="shared" si="3"/>
        <v>#DIV/0!</v>
      </c>
      <c r="M15" s="202" t="e">
        <f t="shared" si="4"/>
        <v>#DIV/0!</v>
      </c>
      <c r="N15" s="201" t="e">
        <f t="shared" si="5"/>
        <v>#DIV/0!</v>
      </c>
      <c r="O15" s="375" t="e">
        <f t="shared" si="6"/>
        <v>#DIV/0!</v>
      </c>
      <c r="P15" s="202" t="e">
        <f t="shared" si="7"/>
        <v>#DIV/0!</v>
      </c>
    </row>
    <row r="16" spans="1:16" ht="13.5" thickTop="1">
      <c r="A16" s="188"/>
      <c r="B16" s="189"/>
      <c r="C16" s="203" t="s">
        <v>61</v>
      </c>
      <c r="D16" s="192">
        <f t="shared" ref="D16" si="9">SUM(D17:D19)</f>
        <v>0</v>
      </c>
      <c r="E16" s="192"/>
      <c r="F16" s="192"/>
      <c r="G16" s="211" t="e">
        <f t="shared" si="1"/>
        <v>#DIV/0!</v>
      </c>
      <c r="H16" s="192">
        <f>SUM(H17:H19)</f>
        <v>0</v>
      </c>
      <c r="I16" s="192">
        <f>SUM(I17:I19)</f>
        <v>0</v>
      </c>
      <c r="J16" s="211" t="e">
        <f t="shared" si="2"/>
        <v>#DIV/0!</v>
      </c>
      <c r="K16" s="206" t="e">
        <f t="shared" si="3"/>
        <v>#DIV/0!</v>
      </c>
      <c r="L16" s="206" t="e">
        <f t="shared" si="3"/>
        <v>#DIV/0!</v>
      </c>
      <c r="M16" s="206" t="e">
        <f t="shared" si="4"/>
        <v>#DIV/0!</v>
      </c>
      <c r="N16" s="194" t="e">
        <f t="shared" si="5"/>
        <v>#DIV/0!</v>
      </c>
      <c r="O16" s="194" t="e">
        <f t="shared" si="6"/>
        <v>#DIV/0!</v>
      </c>
      <c r="P16" s="194" t="e">
        <f t="shared" si="7"/>
        <v>#DIV/0!</v>
      </c>
    </row>
    <row r="17" spans="1:16">
      <c r="A17" s="188"/>
      <c r="B17" s="189"/>
      <c r="C17" s="195" t="s">
        <v>162</v>
      </c>
      <c r="D17" s="192"/>
      <c r="E17" s="192"/>
      <c r="F17" s="192"/>
      <c r="G17" s="193" t="e">
        <f t="shared" si="1"/>
        <v>#DIV/0!</v>
      </c>
      <c r="H17" s="192"/>
      <c r="I17" s="192"/>
      <c r="J17" s="193" t="e">
        <f t="shared" si="2"/>
        <v>#DIV/0!</v>
      </c>
      <c r="K17" s="194" t="e">
        <f t="shared" si="3"/>
        <v>#DIV/0!</v>
      </c>
      <c r="L17" s="194" t="e">
        <f t="shared" si="3"/>
        <v>#DIV/0!</v>
      </c>
      <c r="M17" s="194" t="e">
        <f t="shared" si="4"/>
        <v>#DIV/0!</v>
      </c>
      <c r="N17" s="194" t="e">
        <f t="shared" si="5"/>
        <v>#DIV/0!</v>
      </c>
      <c r="O17" s="194" t="e">
        <f t="shared" si="6"/>
        <v>#DIV/0!</v>
      </c>
      <c r="P17" s="194" t="e">
        <f t="shared" si="7"/>
        <v>#DIV/0!</v>
      </c>
    </row>
    <row r="18" spans="1:16">
      <c r="A18" s="188"/>
      <c r="B18" s="189"/>
      <c r="C18" s="195" t="s">
        <v>163</v>
      </c>
      <c r="D18" s="192"/>
      <c r="E18" s="192"/>
      <c r="F18" s="192"/>
      <c r="G18" s="193" t="e">
        <f t="shared" si="1"/>
        <v>#DIV/0!</v>
      </c>
      <c r="H18" s="192"/>
      <c r="I18" s="192"/>
      <c r="J18" s="193" t="e">
        <f t="shared" si="2"/>
        <v>#DIV/0!</v>
      </c>
      <c r="K18" s="194" t="e">
        <f t="shared" si="3"/>
        <v>#DIV/0!</v>
      </c>
      <c r="L18" s="194" t="e">
        <f t="shared" si="3"/>
        <v>#DIV/0!</v>
      </c>
      <c r="M18" s="194" t="e">
        <f t="shared" si="4"/>
        <v>#DIV/0!</v>
      </c>
      <c r="N18" s="194" t="e">
        <f t="shared" si="5"/>
        <v>#DIV/0!</v>
      </c>
      <c r="O18" s="194" t="e">
        <f t="shared" si="6"/>
        <v>#DIV/0!</v>
      </c>
      <c r="P18" s="194" t="e">
        <f t="shared" si="7"/>
        <v>#DIV/0!</v>
      </c>
    </row>
    <row r="19" spans="1:16" ht="13.5" thickBot="1">
      <c r="A19" s="196"/>
      <c r="B19" s="197"/>
      <c r="C19" s="198" t="s">
        <v>164</v>
      </c>
      <c r="D19" s="199"/>
      <c r="E19" s="199"/>
      <c r="F19" s="199"/>
      <c r="G19" s="200" t="e">
        <f t="shared" si="1"/>
        <v>#DIV/0!</v>
      </c>
      <c r="H19" s="199"/>
      <c r="I19" s="199"/>
      <c r="J19" s="200" t="e">
        <f t="shared" si="2"/>
        <v>#DIV/0!</v>
      </c>
      <c r="K19" s="201" t="e">
        <f t="shared" si="3"/>
        <v>#DIV/0!</v>
      </c>
      <c r="L19" s="375" t="e">
        <f t="shared" si="3"/>
        <v>#DIV/0!</v>
      </c>
      <c r="M19" s="202" t="e">
        <f t="shared" si="4"/>
        <v>#DIV/0!</v>
      </c>
      <c r="N19" s="201" t="e">
        <f t="shared" si="5"/>
        <v>#DIV/0!</v>
      </c>
      <c r="O19" s="375" t="e">
        <f t="shared" si="6"/>
        <v>#DIV/0!</v>
      </c>
      <c r="P19" s="202" t="e">
        <f t="shared" si="7"/>
        <v>#DIV/0!</v>
      </c>
    </row>
    <row r="20" spans="1:16" ht="13.5" thickTop="1">
      <c r="A20" s="188"/>
      <c r="B20" s="189"/>
      <c r="C20" s="203" t="s">
        <v>61</v>
      </c>
      <c r="D20" s="192">
        <f t="shared" ref="D20" si="10">SUM(D21:D23)</f>
        <v>0</v>
      </c>
      <c r="E20" s="192"/>
      <c r="F20" s="192"/>
      <c r="G20" s="204" t="e">
        <f t="shared" si="1"/>
        <v>#DIV/0!</v>
      </c>
      <c r="H20" s="192">
        <f>SUM(H21:H23)</f>
        <v>0</v>
      </c>
      <c r="I20" s="192">
        <f>SUM(I21:I23)</f>
        <v>0</v>
      </c>
      <c r="J20" s="204" t="e">
        <f t="shared" si="2"/>
        <v>#DIV/0!</v>
      </c>
      <c r="K20" s="206" t="e">
        <f t="shared" si="3"/>
        <v>#DIV/0!</v>
      </c>
      <c r="L20" s="206" t="e">
        <f t="shared" si="3"/>
        <v>#DIV/0!</v>
      </c>
      <c r="M20" s="206" t="e">
        <f t="shared" si="4"/>
        <v>#DIV/0!</v>
      </c>
      <c r="N20" s="194" t="e">
        <f t="shared" si="5"/>
        <v>#DIV/0!</v>
      </c>
      <c r="O20" s="194" t="e">
        <f t="shared" si="6"/>
        <v>#DIV/0!</v>
      </c>
      <c r="P20" s="194" t="e">
        <f t="shared" si="7"/>
        <v>#DIV/0!</v>
      </c>
    </row>
    <row r="21" spans="1:16">
      <c r="A21" s="188"/>
      <c r="B21" s="189"/>
      <c r="C21" s="195" t="s">
        <v>162</v>
      </c>
      <c r="D21" s="192"/>
      <c r="E21" s="192"/>
      <c r="F21" s="192"/>
      <c r="G21" s="207" t="e">
        <f t="shared" si="1"/>
        <v>#DIV/0!</v>
      </c>
      <c r="H21" s="192"/>
      <c r="I21" s="192"/>
      <c r="J21" s="207" t="e">
        <f t="shared" si="2"/>
        <v>#DIV/0!</v>
      </c>
      <c r="K21" s="194" t="e">
        <f t="shared" si="3"/>
        <v>#DIV/0!</v>
      </c>
      <c r="L21" s="194" t="e">
        <f t="shared" si="3"/>
        <v>#DIV/0!</v>
      </c>
      <c r="M21" s="194" t="e">
        <f t="shared" si="4"/>
        <v>#DIV/0!</v>
      </c>
      <c r="N21" s="194" t="e">
        <f t="shared" si="5"/>
        <v>#DIV/0!</v>
      </c>
      <c r="O21" s="194" t="e">
        <f t="shared" si="6"/>
        <v>#DIV/0!</v>
      </c>
      <c r="P21" s="194" t="e">
        <f t="shared" si="7"/>
        <v>#DIV/0!</v>
      </c>
    </row>
    <row r="22" spans="1:16">
      <c r="A22" s="188"/>
      <c r="B22" s="189"/>
      <c r="C22" s="195" t="s">
        <v>163</v>
      </c>
      <c r="D22" s="192"/>
      <c r="E22" s="192"/>
      <c r="F22" s="192"/>
      <c r="G22" s="207" t="e">
        <f t="shared" si="1"/>
        <v>#DIV/0!</v>
      </c>
      <c r="H22" s="192"/>
      <c r="I22" s="192"/>
      <c r="J22" s="207" t="e">
        <f t="shared" si="2"/>
        <v>#DIV/0!</v>
      </c>
      <c r="K22" s="194" t="e">
        <f t="shared" si="3"/>
        <v>#DIV/0!</v>
      </c>
      <c r="L22" s="194" t="e">
        <f t="shared" si="3"/>
        <v>#DIV/0!</v>
      </c>
      <c r="M22" s="194" t="e">
        <f t="shared" si="4"/>
        <v>#DIV/0!</v>
      </c>
      <c r="N22" s="194" t="e">
        <f t="shared" si="5"/>
        <v>#DIV/0!</v>
      </c>
      <c r="O22" s="194" t="e">
        <f t="shared" si="6"/>
        <v>#DIV/0!</v>
      </c>
      <c r="P22" s="194" t="e">
        <f t="shared" si="7"/>
        <v>#DIV/0!</v>
      </c>
    </row>
    <row r="23" spans="1:16" ht="13.5" thickBot="1">
      <c r="A23" s="196"/>
      <c r="B23" s="197"/>
      <c r="C23" s="198" t="s">
        <v>164</v>
      </c>
      <c r="D23" s="199"/>
      <c r="E23" s="199"/>
      <c r="F23" s="199"/>
      <c r="G23" s="209" t="e">
        <f t="shared" si="1"/>
        <v>#DIV/0!</v>
      </c>
      <c r="H23" s="199"/>
      <c r="I23" s="199"/>
      <c r="J23" s="209" t="e">
        <f t="shared" si="2"/>
        <v>#DIV/0!</v>
      </c>
      <c r="K23" s="201" t="e">
        <f t="shared" si="3"/>
        <v>#DIV/0!</v>
      </c>
      <c r="L23" s="375" t="e">
        <f t="shared" si="3"/>
        <v>#DIV/0!</v>
      </c>
      <c r="M23" s="202" t="e">
        <f t="shared" si="4"/>
        <v>#DIV/0!</v>
      </c>
      <c r="N23" s="201" t="e">
        <f t="shared" si="5"/>
        <v>#DIV/0!</v>
      </c>
      <c r="O23" s="375" t="e">
        <f t="shared" si="6"/>
        <v>#DIV/0!</v>
      </c>
      <c r="P23" s="202" t="e">
        <f t="shared" si="7"/>
        <v>#DIV/0!</v>
      </c>
    </row>
    <row r="24" spans="1:16" ht="13.5" thickTop="1">
      <c r="A24" s="212"/>
      <c r="B24" s="213"/>
      <c r="C24" s="214" t="s">
        <v>61</v>
      </c>
      <c r="D24" s="215">
        <f t="shared" ref="D24" si="11">SUM(D25:D27)</f>
        <v>0</v>
      </c>
      <c r="E24" s="215"/>
      <c r="F24" s="215"/>
      <c r="G24" s="204" t="e">
        <f t="shared" si="1"/>
        <v>#DIV/0!</v>
      </c>
      <c r="H24" s="215">
        <f>SUM(H25:H27)</f>
        <v>0</v>
      </c>
      <c r="I24" s="215">
        <f>SUM(I25:I27)</f>
        <v>0</v>
      </c>
      <c r="J24" s="211" t="e">
        <f t="shared" si="2"/>
        <v>#DIV/0!</v>
      </c>
      <c r="K24" s="206" t="e">
        <f t="shared" si="3"/>
        <v>#DIV/0!</v>
      </c>
      <c r="L24" s="206" t="e">
        <f t="shared" si="3"/>
        <v>#DIV/0!</v>
      </c>
      <c r="M24" s="206" t="e">
        <f t="shared" si="4"/>
        <v>#DIV/0!</v>
      </c>
      <c r="N24" s="194" t="e">
        <f t="shared" si="5"/>
        <v>#DIV/0!</v>
      </c>
      <c r="O24" s="194" t="e">
        <f t="shared" si="6"/>
        <v>#DIV/0!</v>
      </c>
      <c r="P24" s="194" t="e">
        <f t="shared" si="7"/>
        <v>#DIV/0!</v>
      </c>
    </row>
    <row r="25" spans="1:16">
      <c r="A25" s="188"/>
      <c r="B25" s="189"/>
      <c r="C25" s="195" t="s">
        <v>162</v>
      </c>
      <c r="D25" s="192"/>
      <c r="E25" s="192"/>
      <c r="F25" s="192"/>
      <c r="G25" s="207" t="e">
        <f t="shared" si="1"/>
        <v>#DIV/0!</v>
      </c>
      <c r="H25" s="192"/>
      <c r="I25" s="192"/>
      <c r="J25" s="193" t="e">
        <f t="shared" si="2"/>
        <v>#DIV/0!</v>
      </c>
      <c r="K25" s="194" t="e">
        <f>H25/E25</f>
        <v>#DIV/0!</v>
      </c>
      <c r="L25" s="194" t="e">
        <f t="shared" si="3"/>
        <v>#DIV/0!</v>
      </c>
      <c r="M25" s="194" t="e">
        <f t="shared" si="4"/>
        <v>#DIV/0!</v>
      </c>
      <c r="N25" s="194" t="e">
        <f t="shared" si="5"/>
        <v>#DIV/0!</v>
      </c>
      <c r="O25" s="194" t="e">
        <f t="shared" si="6"/>
        <v>#DIV/0!</v>
      </c>
      <c r="P25" s="194" t="e">
        <f t="shared" si="7"/>
        <v>#DIV/0!</v>
      </c>
    </row>
    <row r="26" spans="1:16">
      <c r="A26" s="188"/>
      <c r="B26" s="189"/>
      <c r="C26" s="195" t="s">
        <v>163</v>
      </c>
      <c r="D26" s="192"/>
      <c r="E26" s="192"/>
      <c r="F26" s="192"/>
      <c r="G26" s="207" t="e">
        <f t="shared" si="1"/>
        <v>#DIV/0!</v>
      </c>
      <c r="H26" s="192"/>
      <c r="I26" s="192"/>
      <c r="J26" s="193" t="e">
        <f t="shared" si="2"/>
        <v>#DIV/0!</v>
      </c>
      <c r="K26" s="194" t="e">
        <f t="shared" si="3"/>
        <v>#DIV/0!</v>
      </c>
      <c r="L26" s="194" t="e">
        <f t="shared" si="3"/>
        <v>#DIV/0!</v>
      </c>
      <c r="M26" s="194" t="e">
        <f t="shared" si="4"/>
        <v>#DIV/0!</v>
      </c>
      <c r="N26" s="194" t="e">
        <f t="shared" si="5"/>
        <v>#DIV/0!</v>
      </c>
      <c r="O26" s="194" t="e">
        <f t="shared" si="6"/>
        <v>#DIV/0!</v>
      </c>
      <c r="P26" s="194" t="e">
        <f t="shared" si="7"/>
        <v>#DIV/0!</v>
      </c>
    </row>
    <row r="27" spans="1:16" ht="13.5" thickBot="1">
      <c r="A27" s="196"/>
      <c r="B27" s="197"/>
      <c r="C27" s="198" t="s">
        <v>164</v>
      </c>
      <c r="D27" s="199"/>
      <c r="E27" s="199"/>
      <c r="F27" s="199"/>
      <c r="G27" s="209" t="e">
        <f t="shared" si="1"/>
        <v>#DIV/0!</v>
      </c>
      <c r="H27" s="199"/>
      <c r="I27" s="199"/>
      <c r="J27" s="200" t="e">
        <f t="shared" si="2"/>
        <v>#DIV/0!</v>
      </c>
      <c r="K27" s="201" t="e">
        <f t="shared" si="3"/>
        <v>#DIV/0!</v>
      </c>
      <c r="L27" s="375" t="e">
        <f t="shared" si="3"/>
        <v>#DIV/0!</v>
      </c>
      <c r="M27" s="202" t="e">
        <f t="shared" si="4"/>
        <v>#DIV/0!</v>
      </c>
      <c r="N27" s="201" t="e">
        <f t="shared" si="5"/>
        <v>#DIV/0!</v>
      </c>
      <c r="O27" s="375" t="e">
        <f t="shared" si="6"/>
        <v>#DIV/0!</v>
      </c>
      <c r="P27" s="202" t="e">
        <f t="shared" si="7"/>
        <v>#DIV/0!</v>
      </c>
    </row>
    <row r="28" spans="1:16" ht="13.5" thickTop="1">
      <c r="A28" s="704" t="s">
        <v>165</v>
      </c>
      <c r="B28" s="705"/>
      <c r="C28" s="190" t="s">
        <v>61</v>
      </c>
      <c r="D28" s="191">
        <f>SUM(D8,D12,D16,D20,D24)</f>
        <v>0</v>
      </c>
      <c r="E28" s="191">
        <f>SUM(E8,E12,E16,E20,E24)</f>
        <v>0</v>
      </c>
      <c r="F28" s="191">
        <f>SUM(F8,F12,F16,F20,F24)</f>
        <v>0</v>
      </c>
      <c r="G28" s="211" t="e">
        <f t="shared" si="1"/>
        <v>#DIV/0!</v>
      </c>
      <c r="H28" s="191">
        <f>SUM(H8,H12,H16,H20,H24)</f>
        <v>0</v>
      </c>
      <c r="I28" s="191">
        <f>SUM(I8,I12,I16,I20,I24)</f>
        <v>0</v>
      </c>
      <c r="J28" s="204" t="e">
        <f t="shared" si="2"/>
        <v>#DIV/0!</v>
      </c>
      <c r="K28" s="206" t="e">
        <f t="shared" si="3"/>
        <v>#DIV/0!</v>
      </c>
      <c r="L28" s="206" t="e">
        <f t="shared" si="3"/>
        <v>#DIV/0!</v>
      </c>
      <c r="M28" s="206" t="e">
        <f t="shared" si="4"/>
        <v>#DIV/0!</v>
      </c>
      <c r="N28" s="194" t="e">
        <f t="shared" si="5"/>
        <v>#DIV/0!</v>
      </c>
      <c r="O28" s="194" t="e">
        <f t="shared" si="6"/>
        <v>#DIV/0!</v>
      </c>
      <c r="P28" s="194" t="e">
        <f t="shared" si="7"/>
        <v>#DIV/0!</v>
      </c>
    </row>
    <row r="29" spans="1:16">
      <c r="A29" s="706"/>
      <c r="B29" s="707"/>
      <c r="C29" s="195" t="s">
        <v>162</v>
      </c>
      <c r="D29" s="192">
        <f>SUM(D9,D13,D17,D21,D25)</f>
        <v>0</v>
      </c>
      <c r="E29" s="192">
        <f>SUM(E9,E13,E17,E21,E25)</f>
        <v>0</v>
      </c>
      <c r="F29" s="192">
        <f t="shared" ref="F29:F31" si="12">SUM(F9,F13,F17,F21,F25)</f>
        <v>0</v>
      </c>
      <c r="G29" s="193" t="e">
        <f t="shared" si="1"/>
        <v>#DIV/0!</v>
      </c>
      <c r="H29" s="192">
        <f>SUM(H9,H13,H17,H21,H25)</f>
        <v>0</v>
      </c>
      <c r="I29" s="192">
        <f t="shared" ref="I29:I30" si="13">SUM(I9,I13,I17,I21,I25)</f>
        <v>0</v>
      </c>
      <c r="J29" s="207" t="e">
        <f t="shared" si="2"/>
        <v>#DIV/0!</v>
      </c>
      <c r="K29" s="194" t="e">
        <f t="shared" si="3"/>
        <v>#DIV/0!</v>
      </c>
      <c r="L29" s="194" t="e">
        <f t="shared" si="3"/>
        <v>#DIV/0!</v>
      </c>
      <c r="M29" s="194" t="e">
        <f t="shared" si="4"/>
        <v>#DIV/0!</v>
      </c>
      <c r="N29" s="194" t="e">
        <f t="shared" si="5"/>
        <v>#DIV/0!</v>
      </c>
      <c r="O29" s="194" t="e">
        <f t="shared" si="6"/>
        <v>#DIV/0!</v>
      </c>
      <c r="P29" s="194" t="e">
        <f t="shared" si="7"/>
        <v>#DIV/0!</v>
      </c>
    </row>
    <row r="30" spans="1:16">
      <c r="A30" s="706"/>
      <c r="B30" s="707"/>
      <c r="C30" s="195" t="s">
        <v>163</v>
      </c>
      <c r="D30" s="216">
        <f t="shared" ref="D30:D31" si="14">SUM(D10,D14,D18,D22,D26)</f>
        <v>0</v>
      </c>
      <c r="E30" s="216">
        <f>SUM(E10,E14,E18,E22,E26)</f>
        <v>0</v>
      </c>
      <c r="F30" s="216">
        <f t="shared" si="12"/>
        <v>0</v>
      </c>
      <c r="G30" s="193" t="e">
        <f t="shared" si="1"/>
        <v>#DIV/0!</v>
      </c>
      <c r="H30" s="216">
        <f>SUM(H10,H14,H18,H22,H26)</f>
        <v>0</v>
      </c>
      <c r="I30" s="216">
        <f t="shared" si="13"/>
        <v>0</v>
      </c>
      <c r="J30" s="207" t="e">
        <f>I30/H30*100</f>
        <v>#DIV/0!</v>
      </c>
      <c r="K30" s="194" t="e">
        <f>H30/E30</f>
        <v>#DIV/0!</v>
      </c>
      <c r="L30" s="194" t="e">
        <f t="shared" si="3"/>
        <v>#DIV/0!</v>
      </c>
      <c r="M30" s="194" t="e">
        <f t="shared" si="4"/>
        <v>#DIV/0!</v>
      </c>
      <c r="N30" s="194" t="e">
        <f t="shared" si="5"/>
        <v>#DIV/0!</v>
      </c>
      <c r="O30" s="194" t="e">
        <f t="shared" si="6"/>
        <v>#DIV/0!</v>
      </c>
      <c r="P30" s="194" t="e">
        <f t="shared" si="7"/>
        <v>#DIV/0!</v>
      </c>
    </row>
    <row r="31" spans="1:16">
      <c r="A31" s="708"/>
      <c r="B31" s="709"/>
      <c r="C31" s="217" t="s">
        <v>164</v>
      </c>
      <c r="D31" s="191">
        <f t="shared" si="14"/>
        <v>0</v>
      </c>
      <c r="E31" s="191">
        <f>SUM(E11,E15,E19,E23,E27)</f>
        <v>0</v>
      </c>
      <c r="F31" s="191">
        <f t="shared" si="12"/>
        <v>0</v>
      </c>
      <c r="G31" s="193" t="e">
        <f t="shared" si="1"/>
        <v>#DIV/0!</v>
      </c>
      <c r="H31" s="191">
        <f t="shared" ref="H31:I31" si="15">SUM(H11,H15,H19,H23,H27)</f>
        <v>0</v>
      </c>
      <c r="I31" s="191">
        <f t="shared" si="15"/>
        <v>0</v>
      </c>
      <c r="J31" s="207" t="e">
        <f t="shared" si="2"/>
        <v>#DIV/0!</v>
      </c>
      <c r="K31" s="218" t="e">
        <f t="shared" si="3"/>
        <v>#DIV/0!</v>
      </c>
      <c r="L31" s="376" t="e">
        <f t="shared" si="3"/>
        <v>#DIV/0!</v>
      </c>
      <c r="M31" s="219" t="e">
        <f t="shared" si="4"/>
        <v>#DIV/0!</v>
      </c>
      <c r="N31" s="218" t="e">
        <f t="shared" si="5"/>
        <v>#DIV/0!</v>
      </c>
      <c r="O31" s="376" t="e">
        <f t="shared" si="6"/>
        <v>#DIV/0!</v>
      </c>
      <c r="P31" s="219" t="e">
        <f t="shared" si="7"/>
        <v>#DIV/0!</v>
      </c>
    </row>
  </sheetData>
  <mergeCells count="8">
    <mergeCell ref="N6:P6"/>
    <mergeCell ref="A28:B31"/>
    <mergeCell ref="A6:A7"/>
    <mergeCell ref="B6:B7"/>
    <mergeCell ref="C6:D6"/>
    <mergeCell ref="E6:G6"/>
    <mergeCell ref="H6:J6"/>
    <mergeCell ref="K6:M6"/>
  </mergeCells>
  <pageMargins left="0.23622047244094491" right="0.23622047244094491" top="0.35433070866141736" bottom="0.35433070866141736" header="0.31496062992125984" footer="0.31496062992125984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H11" sqref="H11"/>
    </sheetView>
  </sheetViews>
  <sheetFormatPr defaultColWidth="9" defaultRowHeight="12"/>
  <cols>
    <col min="2" max="2" width="67.42578125" customWidth="1"/>
    <col min="3" max="3" width="18.42578125" customWidth="1"/>
    <col min="4" max="4" width="11.42578125" bestFit="1" customWidth="1"/>
  </cols>
  <sheetData>
    <row r="1" spans="1:15">
      <c r="B1" s="381"/>
      <c r="C1" s="382" t="s">
        <v>51</v>
      </c>
      <c r="D1" s="3" t="str">
        <f>Kadar.ode.!C1</f>
        <v>Завод за здравствену заштиту студената Београд</v>
      </c>
      <c r="E1" s="4"/>
      <c r="F1" s="4"/>
      <c r="G1" s="4"/>
      <c r="H1" s="4"/>
      <c r="I1" s="5"/>
    </row>
    <row r="2" spans="1:15">
      <c r="B2" s="381"/>
      <c r="C2" s="382" t="s">
        <v>52</v>
      </c>
      <c r="D2" s="3">
        <f>Kadar.ode.!C2</f>
        <v>7010117</v>
      </c>
      <c r="E2" s="4"/>
      <c r="F2" s="4"/>
      <c r="G2" s="4"/>
      <c r="H2" s="4"/>
      <c r="I2" s="5"/>
    </row>
    <row r="3" spans="1:15">
      <c r="B3" s="381"/>
      <c r="C3" s="382" t="s">
        <v>53</v>
      </c>
      <c r="D3" s="3" t="str">
        <f>Kadar.ode.!C3</f>
        <v>31.12.2022.</v>
      </c>
      <c r="E3" s="4"/>
      <c r="F3" s="4"/>
      <c r="G3" s="4"/>
      <c r="H3" s="4"/>
      <c r="I3" s="5"/>
    </row>
    <row r="4" spans="1:15" ht="15">
      <c r="B4" s="381"/>
      <c r="C4" s="382" t="s">
        <v>1825</v>
      </c>
      <c r="D4" s="167" t="s">
        <v>1860</v>
      </c>
      <c r="E4" s="8"/>
      <c r="F4" s="8"/>
      <c r="G4" s="168"/>
      <c r="H4" s="168"/>
      <c r="I4" s="9"/>
    </row>
    <row r="5" spans="1:15" ht="14.25">
      <c r="J5" s="7"/>
      <c r="K5" s="8"/>
      <c r="L5" s="8"/>
      <c r="M5" s="8"/>
      <c r="N5" s="8"/>
      <c r="O5" s="9"/>
    </row>
    <row r="7" spans="1:15" ht="28.5">
      <c r="A7" s="383" t="s">
        <v>1861</v>
      </c>
      <c r="B7" s="378" t="s">
        <v>1860</v>
      </c>
      <c r="C7" s="633" t="s">
        <v>1862</v>
      </c>
    </row>
    <row r="8" spans="1:15" ht="15">
      <c r="A8" s="383" t="s">
        <v>7</v>
      </c>
      <c r="B8" s="379" t="s">
        <v>1817</v>
      </c>
      <c r="C8" s="634"/>
    </row>
    <row r="9" spans="1:15" ht="15">
      <c r="A9" s="383" t="s">
        <v>9</v>
      </c>
      <c r="B9" s="380" t="s">
        <v>1818</v>
      </c>
      <c r="C9" s="634"/>
    </row>
    <row r="10" spans="1:15" ht="30">
      <c r="A10" s="383" t="s">
        <v>11</v>
      </c>
      <c r="B10" s="379" t="s">
        <v>1819</v>
      </c>
      <c r="C10" s="635">
        <v>276</v>
      </c>
    </row>
    <row r="11" spans="1:15" ht="30">
      <c r="A11" s="383" t="s">
        <v>13</v>
      </c>
      <c r="B11" s="379" t="s">
        <v>1820</v>
      </c>
      <c r="C11" s="635">
        <v>276</v>
      </c>
    </row>
    <row r="12" spans="1:15" ht="30">
      <c r="A12" s="383" t="s">
        <v>15</v>
      </c>
      <c r="B12" s="379" t="s">
        <v>1863</v>
      </c>
      <c r="C12" s="635"/>
    </row>
    <row r="13" spans="1:15" ht="30">
      <c r="A13" s="383" t="s">
        <v>17</v>
      </c>
      <c r="B13" s="379" t="s">
        <v>1864</v>
      </c>
      <c r="C13" s="635"/>
    </row>
    <row r="14" spans="1:15" ht="15">
      <c r="A14" s="383" t="s">
        <v>19</v>
      </c>
      <c r="B14" s="379" t="s">
        <v>1821</v>
      </c>
      <c r="C14" s="635">
        <v>36</v>
      </c>
    </row>
    <row r="15" spans="1:15" ht="15">
      <c r="A15" s="383" t="s">
        <v>21</v>
      </c>
      <c r="B15" s="379" t="s">
        <v>1822</v>
      </c>
      <c r="C15" s="634"/>
    </row>
    <row r="16" spans="1:15" ht="30">
      <c r="A16" s="383" t="s">
        <v>23</v>
      </c>
      <c r="B16" s="380" t="s">
        <v>1823</v>
      </c>
      <c r="C16" s="636"/>
    </row>
    <row r="17" spans="1:3" ht="30">
      <c r="A17" s="383" t="s">
        <v>25</v>
      </c>
      <c r="B17" s="384" t="s">
        <v>1826</v>
      </c>
      <c r="C17" s="637"/>
    </row>
    <row r="18" spans="1:3" ht="30">
      <c r="A18" s="383" t="s">
        <v>27</v>
      </c>
      <c r="B18" s="384" t="s">
        <v>1824</v>
      </c>
      <c r="C18" s="637"/>
    </row>
    <row r="19" spans="1:3" s="33" customFormat="1" ht="30">
      <c r="A19" s="383" t="s">
        <v>29</v>
      </c>
      <c r="B19" s="384" t="s">
        <v>1827</v>
      </c>
      <c r="C19" s="637"/>
    </row>
  </sheetData>
  <pageMargins left="0.23622047244094499" right="0.23622047244094499" top="0.35433070866141703" bottom="0.35433070866141703" header="0.31496062992126" footer="0.31496062992126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 RFZO</vt:lpstr>
      <vt:lpstr>Kapaciteti i korišćenje UKUPNO</vt:lpstr>
      <vt:lpstr>Usluge_Covid-19</vt:lpstr>
      <vt:lpstr>Pratioci</vt:lpstr>
      <vt:lpstr>Dnevne.bolnice</vt:lpstr>
      <vt:lpstr>Neonatologija</vt:lpstr>
      <vt:lpstr>Pregledi RFZO</vt:lpstr>
      <vt:lpstr>Pregledi UKUPNO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Zbirno_usluge</vt:lpstr>
      <vt:lpstr>Kadar.nem.!Print_Area</vt:lpstr>
      <vt:lpstr>Krv!Print_Area</vt:lpstr>
      <vt:lpstr>Lab!Print_Area</vt:lpstr>
      <vt:lpstr>Lekovi!Print_Area</vt:lpstr>
      <vt:lpstr>Liste.čekanja!Print_Area</vt:lpstr>
      <vt:lpstr>Neonatologija!Print_Area</vt:lpstr>
      <vt:lpstr>Operacije!Print_Area</vt:lpstr>
      <vt:lpstr>'Pregledi RFZO'!Print_Area</vt:lpstr>
      <vt:lpstr>'Pregledi UKUPNO'!Print_Area</vt:lpstr>
      <vt:lpstr>Sanitet.mat!Print_Area</vt:lpstr>
      <vt:lpstr>'Usluge_Covid-19'!Print_Area</vt:lpstr>
      <vt:lpstr>Zbirno_usluge!Print_Area</vt:lpstr>
      <vt:lpstr>Dijagnostika!Print_Titles</vt:lpstr>
      <vt:lpstr>DSG!Print_Titles</vt:lpstr>
      <vt:lpstr>Implantati!Print_Titles</vt:lpstr>
      <vt:lpstr>Kadar.zaj.med.del.!Print_Titles</vt:lpstr>
      <vt:lpstr>Krv!Print_Titles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Jasmina Stankovic</cp:lastModifiedBy>
  <cp:lastPrinted>2023-03-03T08:02:52Z</cp:lastPrinted>
  <dcterms:created xsi:type="dcterms:W3CDTF">1998-03-25T08:50:00Z</dcterms:created>
  <dcterms:modified xsi:type="dcterms:W3CDTF">2023-03-17T11:14:50Z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  <property fmtid="{D5CDD505-2E9C-101B-9397-08002B2CF9AE}" pid="3" name="_MarkAsFinal">
    <vt:bool>true</vt:bool>
  </property>
</Properties>
</file>