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85" yWindow="-15" windowWidth="12030" windowHeight="10140" tabRatio="864"/>
  </bookViews>
  <sheets>
    <sheet name="НАСЛОВ" sheetId="109" r:id="rId1"/>
    <sheet name="Садржај" sheetId="108" r:id="rId2"/>
    <sheet name="ДЕМОГРАФИЈА" sheetId="27" r:id="rId3"/>
    <sheet name="ЗДР.РАД. И САРАД." sheetId="79" r:id="rId4"/>
    <sheet name="СТОМАТОЛОГИЈА" sheetId="80" r:id="rId5"/>
    <sheet name="АПОТЕКА" sheetId="81" r:id="rId6"/>
    <sheet name="НЕМЕД.РАДНИЦИ" sheetId="82" r:id="rId7"/>
    <sheet name="ЗБИРНО КАДРОВИ" sheetId="83" r:id="rId8"/>
    <sheet name="Zene" sheetId="126" r:id="rId9"/>
    <sheet name="Stud" sheetId="125" r:id="rId10"/>
    <sheet name="Lab" sheetId="73" r:id="rId11"/>
    <sheet name="RtgUz" sheetId="10" r:id="rId12"/>
    <sheet name="Int" sheetId="11" r:id="rId13"/>
    <sheet name="Oftal" sheetId="13" r:id="rId14"/>
    <sheet name="Fizik" sheetId="43" r:id="rId15"/>
    <sheet name="Orl" sheetId="44" r:id="rId16"/>
    <sheet name="Psih" sheetId="38" r:id="rId17"/>
    <sheet name="Derm" sheetId="46" r:id="rId18"/>
    <sheet name="Stom 1" sheetId="143" r:id="rId19"/>
    <sheet name="Zbirna" sheetId="88" r:id="rId20"/>
    <sheet name="COVID 2" sheetId="149" r:id="rId21"/>
    <sheet name="lekovi primar" sheetId="150" r:id="rId22"/>
    <sheet name="lekovi sekundar " sheetId="151" r:id="rId23"/>
    <sheet name="lekovi stomatologija" sheetId="152" r:id="rId24"/>
    <sheet name="sanit m" sheetId="153" r:id="rId25"/>
    <sheet name="Збирна врсте услуга" sheetId="148" r:id="rId26"/>
    <sheet name="Prilog 5 RFZO usluga obeležje" sheetId="123" r:id="rId27"/>
    <sheet name="Prilog 6 RFZO atrubuti" sheetId="124" r:id="rId28"/>
  </sheets>
  <definedNames>
    <definedName name="____W.O.R.K.B.O.O.K..C.O.N.T.E.N.T.S____" localSheetId="20">#REF!</definedName>
    <definedName name="____W.O.R.K.B.O.O.K..C.O.N.T.E.N.T.S____" localSheetId="22">#REF!</definedName>
    <definedName name="____W.O.R.K.B.O.O.K..C.O.N.T.E.N.T.S____" localSheetId="24">#REF!</definedName>
    <definedName name="____W.O.R.K.B.O.O.K..C.O.N.T.E.N.T.S____" localSheetId="25">#REF!</definedName>
    <definedName name="____W.O.R.K.B.O.O.K..C.O.N.T.E.N.T.S____">#REF!</definedName>
    <definedName name="_xlnm.Print_Area" localSheetId="20">'COVID 2'!$A$1:$I$38</definedName>
    <definedName name="_xlnm.Print_Area" localSheetId="14">Fizik!$A$1:$F$42</definedName>
    <definedName name="_xlnm.Print_Area" localSheetId="10">Lab!$A$1:$F$156</definedName>
    <definedName name="_xlnm.Print_Area" localSheetId="21">'lekovi primar'!$A$1:$O$71</definedName>
    <definedName name="_xlnm.Print_Area" localSheetId="22">'lekovi sekundar '!$A$1:$O$107</definedName>
    <definedName name="_xlnm.Print_Area" localSheetId="23">'lekovi stomatologija'!$A$1:$O$8</definedName>
    <definedName name="_xlnm.Print_Area" localSheetId="13">Oftal!$A$1:$F$26</definedName>
    <definedName name="_xlnm.Print_Area" localSheetId="15">Orl!$A$1:$F$24</definedName>
    <definedName name="_xlnm.Print_Area" localSheetId="16">Psih!$A$1:$F$19</definedName>
    <definedName name="_xlnm.Print_Area" localSheetId="11">RtgUz!$A$1:$F$42</definedName>
    <definedName name="_xlnm.Print_Area" localSheetId="24">'sanit m'!$A$1:$E$43</definedName>
    <definedName name="_xlnm.Print_Area" localSheetId="18">'Stom 1'!$A$1:$E$167</definedName>
    <definedName name="_xlnm.Print_Area" localSheetId="9">Stud!$A$1:$F$44</definedName>
    <definedName name="_xlnm.Print_Area" localSheetId="19">Zbirna!$A$1:$Q$36</definedName>
    <definedName name="_xlnm.Print_Area" localSheetId="8">Zene!$A$1:$F$57</definedName>
    <definedName name="_xlnm.Print_Area" localSheetId="3">'ЗДР.РАД. И САРАД.'!$A$1:$Z$36</definedName>
    <definedName name="_xlnm.Print_Area" localSheetId="6">НЕМЕД.РАДНИЦИ!$A$1:$M$19</definedName>
    <definedName name="_xlnm.Print_Titles" localSheetId="10">Lab!$3:$3</definedName>
    <definedName name="_xlnm.Print_Titles" localSheetId="21">'lekovi primar'!$3:$5</definedName>
    <definedName name="_xlnm.Print_Titles" localSheetId="22">'lekovi sekundar '!$2:$4</definedName>
    <definedName name="_xlnm.Print_Titles" localSheetId="18">'Stom 1'!$3:$3</definedName>
  </definedNames>
  <calcPr calcId="145621"/>
</workbook>
</file>

<file path=xl/calcChain.xml><?xml version="1.0" encoding="utf-8"?>
<calcChain xmlns="http://schemas.openxmlformats.org/spreadsheetml/2006/main">
  <c r="D43" i="153" l="1"/>
  <c r="E43" i="153" s="1"/>
  <c r="C43" i="153"/>
  <c r="E41" i="153"/>
  <c r="E40" i="153"/>
  <c r="D32" i="153"/>
  <c r="C32" i="153"/>
  <c r="E32" i="153" s="1"/>
  <c r="E29" i="153"/>
  <c r="E28" i="153"/>
  <c r="D21" i="153"/>
  <c r="E21" i="153" s="1"/>
  <c r="C21" i="153"/>
  <c r="E18" i="153"/>
  <c r="E17" i="153"/>
  <c r="C10" i="153"/>
  <c r="D8" i="153"/>
  <c r="E8" i="153" s="1"/>
  <c r="C8" i="153"/>
  <c r="D7" i="153"/>
  <c r="C7" i="153"/>
  <c r="E7" i="153" s="1"/>
  <c r="D6" i="153"/>
  <c r="E6" i="153" s="1"/>
  <c r="C6" i="153"/>
  <c r="D10" i="153" l="1"/>
  <c r="E10" i="153" s="1"/>
  <c r="M7" i="152" l="1"/>
  <c r="M6" i="152"/>
  <c r="M8" i="152" s="1"/>
  <c r="K6" i="152"/>
  <c r="P107" i="151"/>
  <c r="O106" i="151"/>
  <c r="O70" i="150"/>
  <c r="R15" i="88" l="1"/>
  <c r="S15" i="88"/>
  <c r="T15" i="88" s="1"/>
  <c r="R16" i="88"/>
  <c r="S16" i="88"/>
  <c r="T16" i="88"/>
  <c r="R17" i="88"/>
  <c r="S17" i="88"/>
  <c r="T17" i="88" s="1"/>
  <c r="R18" i="88"/>
  <c r="S18" i="88"/>
  <c r="T18" i="88"/>
  <c r="R19" i="88"/>
  <c r="S19" i="88"/>
  <c r="T19" i="88" s="1"/>
  <c r="R20" i="88"/>
  <c r="S20" i="88"/>
  <c r="T20" i="88"/>
  <c r="R21" i="88"/>
  <c r="S21" i="88"/>
  <c r="T21" i="88" s="1"/>
  <c r="R22" i="88"/>
  <c r="S22" i="88"/>
  <c r="T22" i="88"/>
  <c r="R23" i="88"/>
  <c r="S23" i="88"/>
  <c r="T23" i="88" s="1"/>
  <c r="R24" i="88"/>
  <c r="S24" i="88"/>
  <c r="T24" i="88"/>
  <c r="R25" i="88"/>
  <c r="S25" i="88"/>
  <c r="T25" i="88" s="1"/>
  <c r="R26" i="88"/>
  <c r="S26" i="88"/>
  <c r="T26" i="88"/>
  <c r="R27" i="88"/>
  <c r="S27" i="88"/>
  <c r="T27" i="88" s="1"/>
  <c r="R28" i="88"/>
  <c r="S28" i="88"/>
  <c r="T28" i="88"/>
  <c r="R29" i="88"/>
  <c r="S29" i="88"/>
  <c r="T29" i="88" s="1"/>
  <c r="R31" i="88"/>
  <c r="S31" i="88"/>
  <c r="T31" i="88" s="1"/>
  <c r="R32" i="88"/>
  <c r="S32" i="88"/>
  <c r="T32" i="88"/>
  <c r="R33" i="88"/>
  <c r="S33" i="88"/>
  <c r="T33" i="88" s="1"/>
  <c r="R34" i="88"/>
  <c r="S34" i="88"/>
  <c r="T34" i="88"/>
  <c r="S14" i="88"/>
  <c r="D27" i="149" l="1"/>
  <c r="D22" i="149"/>
  <c r="D10" i="149"/>
  <c r="D5" i="149"/>
  <c r="D48" i="125" l="1"/>
  <c r="E8" i="10" l="1"/>
  <c r="D8" i="10"/>
  <c r="D20" i="126"/>
  <c r="P21" i="88" l="1"/>
  <c r="J21" i="88"/>
  <c r="E166" i="143"/>
  <c r="E165" i="143"/>
  <c r="E164" i="143"/>
  <c r="E163" i="143"/>
  <c r="E162" i="143"/>
  <c r="E161" i="143"/>
  <c r="E160" i="143"/>
  <c r="E159" i="143"/>
  <c r="E158" i="143"/>
  <c r="E157" i="143"/>
  <c r="E156" i="143"/>
  <c r="E155" i="143"/>
  <c r="E154" i="143"/>
  <c r="E153" i="143"/>
  <c r="E152" i="143"/>
  <c r="E151" i="143"/>
  <c r="E150" i="143"/>
  <c r="E149" i="143"/>
  <c r="E148" i="143"/>
  <c r="E147" i="143"/>
  <c r="D146" i="143"/>
  <c r="C146" i="143"/>
  <c r="E146" i="143" s="1"/>
  <c r="E145" i="143"/>
  <c r="E144" i="143"/>
  <c r="E143" i="143"/>
  <c r="E142" i="143"/>
  <c r="E141" i="143"/>
  <c r="E140" i="143"/>
  <c r="E139" i="143"/>
  <c r="D138" i="143"/>
  <c r="C138" i="143"/>
  <c r="E137" i="143"/>
  <c r="E136" i="143"/>
  <c r="D135" i="143"/>
  <c r="C135" i="143"/>
  <c r="E135" i="143" s="1"/>
  <c r="E134" i="143"/>
  <c r="E133" i="143"/>
  <c r="E132" i="143"/>
  <c r="E131" i="143"/>
  <c r="E130" i="143"/>
  <c r="E129" i="143"/>
  <c r="E128" i="143"/>
  <c r="E127" i="143"/>
  <c r="E126" i="143"/>
  <c r="E125" i="143"/>
  <c r="E124" i="143"/>
  <c r="E123" i="143"/>
  <c r="E122" i="143"/>
  <c r="E121" i="143"/>
  <c r="E120" i="143"/>
  <c r="E119" i="143"/>
  <c r="E118" i="143"/>
  <c r="E117" i="143"/>
  <c r="D116" i="143"/>
  <c r="C116" i="143"/>
  <c r="E115" i="143"/>
  <c r="E114" i="143"/>
  <c r="E113" i="143"/>
  <c r="E112" i="143"/>
  <c r="D111" i="143"/>
  <c r="C111" i="143"/>
  <c r="E110" i="143"/>
  <c r="E109" i="143"/>
  <c r="E108" i="143"/>
  <c r="E107" i="143"/>
  <c r="E106" i="143"/>
  <c r="E105" i="143"/>
  <c r="E104" i="143"/>
  <c r="E103" i="143"/>
  <c r="E102" i="143"/>
  <c r="E101" i="143"/>
  <c r="E100" i="143"/>
  <c r="E99" i="143"/>
  <c r="E98" i="143"/>
  <c r="E97" i="143"/>
  <c r="E96" i="143"/>
  <c r="E95" i="143"/>
  <c r="E94" i="143"/>
  <c r="E93" i="143"/>
  <c r="E92" i="143"/>
  <c r="E91" i="143"/>
  <c r="E90" i="143"/>
  <c r="E89" i="143"/>
  <c r="E88" i="143"/>
  <c r="E87" i="143"/>
  <c r="E86" i="143"/>
  <c r="E85" i="143"/>
  <c r="E84" i="143"/>
  <c r="E83" i="143"/>
  <c r="E82" i="143"/>
  <c r="D81" i="143"/>
  <c r="C81" i="143"/>
  <c r="E80" i="143"/>
  <c r="E79" i="143"/>
  <c r="E78" i="143"/>
  <c r="E77" i="143"/>
  <c r="D76" i="143"/>
  <c r="C76" i="143"/>
  <c r="E76" i="143" s="1"/>
  <c r="E75" i="143"/>
  <c r="E74" i="143"/>
  <c r="E73" i="143"/>
  <c r="E72" i="143"/>
  <c r="E71" i="143"/>
  <c r="E70" i="143"/>
  <c r="E69" i="143"/>
  <c r="E68" i="143"/>
  <c r="D67" i="143"/>
  <c r="C67" i="143"/>
  <c r="E67" i="143" s="1"/>
  <c r="E66" i="143"/>
  <c r="E65" i="143"/>
  <c r="E64" i="143"/>
  <c r="E63" i="143"/>
  <c r="E62" i="143"/>
  <c r="E61" i="143"/>
  <c r="E60" i="143"/>
  <c r="E59" i="143"/>
  <c r="E58" i="143"/>
  <c r="E57" i="143"/>
  <c r="E56" i="143"/>
  <c r="E55" i="143"/>
  <c r="E54" i="143"/>
  <c r="E53" i="143"/>
  <c r="E52" i="143"/>
  <c r="E51" i="143"/>
  <c r="E50" i="143"/>
  <c r="E49" i="143"/>
  <c r="E48" i="143"/>
  <c r="E47" i="143"/>
  <c r="E46" i="143"/>
  <c r="E45" i="143"/>
  <c r="E44" i="143"/>
  <c r="E43" i="143"/>
  <c r="E42" i="143"/>
  <c r="E41" i="143"/>
  <c r="E40" i="143"/>
  <c r="E39" i="143"/>
  <c r="E38" i="143"/>
  <c r="E37" i="143"/>
  <c r="E36" i="143"/>
  <c r="D35" i="143"/>
  <c r="D27" i="143" s="1"/>
  <c r="C35" i="143"/>
  <c r="E34" i="143"/>
  <c r="D33" i="143"/>
  <c r="C33" i="143"/>
  <c r="E33" i="143" s="1"/>
  <c r="E32" i="143"/>
  <c r="E31" i="143"/>
  <c r="E30" i="143"/>
  <c r="E29" i="143"/>
  <c r="D28" i="143"/>
  <c r="C28" i="143"/>
  <c r="E26" i="143"/>
  <c r="E25" i="143"/>
  <c r="E24" i="143"/>
  <c r="E23" i="143"/>
  <c r="E22" i="143"/>
  <c r="E21" i="143"/>
  <c r="E20" i="143"/>
  <c r="D19" i="143"/>
  <c r="C19" i="143"/>
  <c r="E19" i="143" s="1"/>
  <c r="E18" i="143"/>
  <c r="D17" i="143"/>
  <c r="C17" i="143"/>
  <c r="E17" i="143" s="1"/>
  <c r="E16" i="143"/>
  <c r="E15" i="143"/>
  <c r="D14" i="143"/>
  <c r="C14" i="143"/>
  <c r="E14" i="143" s="1"/>
  <c r="E13" i="143"/>
  <c r="D12" i="143"/>
  <c r="C12" i="143"/>
  <c r="E11" i="143"/>
  <c r="E10" i="143"/>
  <c r="E9" i="143"/>
  <c r="E8" i="143"/>
  <c r="E7" i="143"/>
  <c r="E6" i="143"/>
  <c r="D5" i="143"/>
  <c r="D4" i="143" s="1"/>
  <c r="C5" i="143"/>
  <c r="F21" i="88" s="1"/>
  <c r="C167" i="143" l="1"/>
  <c r="L21" i="88" s="1"/>
  <c r="C27" i="143"/>
  <c r="E27" i="143" s="1"/>
  <c r="O21" i="88"/>
  <c r="C4" i="143"/>
  <c r="E4" i="143" s="1"/>
  <c r="E138" i="143"/>
  <c r="E116" i="143"/>
  <c r="E111" i="143"/>
  <c r="E81" i="143"/>
  <c r="E35" i="143"/>
  <c r="D167" i="143"/>
  <c r="M21" i="88" s="1"/>
  <c r="E5" i="143"/>
  <c r="G21" i="88"/>
  <c r="E12" i="143"/>
  <c r="E28" i="143"/>
  <c r="D11" i="46"/>
  <c r="D5" i="46"/>
  <c r="D4" i="46" s="1"/>
  <c r="D16" i="38"/>
  <c r="D11" i="38"/>
  <c r="D5" i="38"/>
  <c r="D4" i="38" s="1"/>
  <c r="D13" i="44"/>
  <c r="D5" i="44"/>
  <c r="D4" i="44" s="1"/>
  <c r="D16" i="43"/>
  <c r="D5" i="43"/>
  <c r="D4" i="43" s="1"/>
  <c r="D14" i="13"/>
  <c r="D5" i="13"/>
  <c r="D4" i="13" s="1"/>
  <c r="D30" i="11"/>
  <c r="D28" i="11" s="1"/>
  <c r="D18" i="11"/>
  <c r="D5" i="11"/>
  <c r="D4" i="11" s="1"/>
  <c r="D26" i="10"/>
  <c r="D16" i="10"/>
  <c r="I21" i="88" s="1"/>
  <c r="D4" i="10"/>
  <c r="D154" i="73"/>
  <c r="D142" i="73"/>
  <c r="D137" i="73"/>
  <c r="D119" i="73"/>
  <c r="D112" i="73"/>
  <c r="D55" i="73"/>
  <c r="D27" i="73"/>
  <c r="D20" i="73"/>
  <c r="D9" i="73"/>
  <c r="D4" i="73"/>
  <c r="D38" i="125"/>
  <c r="D36" i="125" s="1"/>
  <c r="D24" i="125"/>
  <c r="D10" i="125"/>
  <c r="D5" i="125"/>
  <c r="D4" i="125" s="1"/>
  <c r="D52" i="126"/>
  <c r="D49" i="126" s="1"/>
  <c r="D34" i="126"/>
  <c r="D25" i="126"/>
  <c r="D14" i="126"/>
  <c r="D4" i="126"/>
  <c r="D150" i="73" l="1"/>
  <c r="D155" i="73" s="1"/>
  <c r="E167" i="143"/>
  <c r="H4" i="10"/>
  <c r="G4" i="10"/>
  <c r="Q34" i="88" l="1"/>
  <c r="N34" i="88"/>
  <c r="K34" i="88"/>
  <c r="H34" i="88"/>
  <c r="E34" i="88"/>
  <c r="Q33" i="88"/>
  <c r="N33" i="88"/>
  <c r="K33" i="88"/>
  <c r="H33" i="88"/>
  <c r="E33" i="88"/>
  <c r="Q32" i="88"/>
  <c r="N32" i="88"/>
  <c r="K32" i="88"/>
  <c r="H32" i="88"/>
  <c r="E32" i="88"/>
  <c r="Q31" i="88"/>
  <c r="M31" i="88"/>
  <c r="L31" i="88"/>
  <c r="N31" i="88" s="1"/>
  <c r="J31" i="88"/>
  <c r="I31" i="88"/>
  <c r="K31" i="88" s="1"/>
  <c r="H31" i="88"/>
  <c r="D31" i="88"/>
  <c r="O30" i="88"/>
  <c r="L30" i="88"/>
  <c r="I30" i="88"/>
  <c r="H30" i="88"/>
  <c r="Q29" i="88"/>
  <c r="M29" i="88"/>
  <c r="L29" i="88"/>
  <c r="N29" i="88" s="1"/>
  <c r="J29" i="88"/>
  <c r="I29" i="88"/>
  <c r="K29" i="88" s="1"/>
  <c r="G29" i="88"/>
  <c r="F29" i="88"/>
  <c r="H29" i="88" s="1"/>
  <c r="D29" i="88"/>
  <c r="C29" i="88"/>
  <c r="Q28" i="88"/>
  <c r="M28" i="88"/>
  <c r="L28" i="88"/>
  <c r="N28" i="88" s="1"/>
  <c r="J28" i="88"/>
  <c r="I28" i="88"/>
  <c r="K28" i="88" s="1"/>
  <c r="G28" i="88"/>
  <c r="F28" i="88"/>
  <c r="H28" i="88" s="1"/>
  <c r="D28" i="88"/>
  <c r="Q27" i="88"/>
  <c r="M27" i="88"/>
  <c r="L27" i="88"/>
  <c r="N27" i="88" s="1"/>
  <c r="J27" i="88"/>
  <c r="I27" i="88"/>
  <c r="K27" i="88" s="1"/>
  <c r="G27" i="88"/>
  <c r="F27" i="88"/>
  <c r="H27" i="88" s="1"/>
  <c r="D27" i="88"/>
  <c r="C27" i="88"/>
  <c r="Q26" i="88"/>
  <c r="N26" i="88"/>
  <c r="K26" i="88"/>
  <c r="H26" i="88"/>
  <c r="E26" i="88"/>
  <c r="P25" i="88"/>
  <c r="O25" i="88"/>
  <c r="Q25" i="88" s="1"/>
  <c r="M25" i="88"/>
  <c r="L25" i="88"/>
  <c r="N25" i="88" s="1"/>
  <c r="J25" i="88"/>
  <c r="I25" i="88"/>
  <c r="K25" i="88" s="1"/>
  <c r="H25" i="88"/>
  <c r="D25" i="88"/>
  <c r="Q24" i="88"/>
  <c r="N24" i="88"/>
  <c r="J24" i="88"/>
  <c r="I24" i="88"/>
  <c r="K24" i="88" s="1"/>
  <c r="G24" i="88"/>
  <c r="F24" i="88"/>
  <c r="C24" i="88" s="1"/>
  <c r="D24" i="88"/>
  <c r="Q23" i="88"/>
  <c r="N23" i="88"/>
  <c r="J23" i="88"/>
  <c r="I23" i="88"/>
  <c r="G23" i="88"/>
  <c r="F23" i="88"/>
  <c r="H23" i="88" s="1"/>
  <c r="D23" i="88"/>
  <c r="C23" i="88"/>
  <c r="Q22" i="88"/>
  <c r="M22" i="88"/>
  <c r="L22" i="88"/>
  <c r="K22" i="88"/>
  <c r="H22" i="88"/>
  <c r="E22" i="88"/>
  <c r="D22" i="88"/>
  <c r="C22" i="88"/>
  <c r="G35" i="88"/>
  <c r="D21" i="88"/>
  <c r="C21" i="88"/>
  <c r="Q20" i="88"/>
  <c r="N20" i="88"/>
  <c r="K20" i="88"/>
  <c r="H20" i="88"/>
  <c r="E20" i="88"/>
  <c r="Q19" i="88"/>
  <c r="N19" i="88"/>
  <c r="K19" i="88"/>
  <c r="H19" i="88"/>
  <c r="E19" i="88"/>
  <c r="Q18" i="88"/>
  <c r="N18" i="88"/>
  <c r="K18" i="88"/>
  <c r="H18" i="88"/>
  <c r="E18" i="88"/>
  <c r="Q17" i="88"/>
  <c r="N17" i="88"/>
  <c r="K17" i="88"/>
  <c r="H17" i="88"/>
  <c r="E17" i="88"/>
  <c r="Q16" i="88"/>
  <c r="N16" i="88"/>
  <c r="K16" i="88"/>
  <c r="H16" i="88"/>
  <c r="E16" i="88"/>
  <c r="P15" i="88"/>
  <c r="O15" i="88"/>
  <c r="Q15" i="88" s="1"/>
  <c r="M15" i="88"/>
  <c r="L15" i="88"/>
  <c r="J15" i="88"/>
  <c r="I15" i="88"/>
  <c r="K15" i="88" s="1"/>
  <c r="G15" i="88"/>
  <c r="F15" i="88"/>
  <c r="D15" i="88"/>
  <c r="C15" i="88"/>
  <c r="P14" i="88"/>
  <c r="O14" i="88"/>
  <c r="M14" i="88"/>
  <c r="L14" i="88"/>
  <c r="N14" i="88" s="1"/>
  <c r="J14" i="88"/>
  <c r="I14" i="88"/>
  <c r="G14" i="88"/>
  <c r="F14" i="88"/>
  <c r="H14" i="88" s="1"/>
  <c r="D14" i="88"/>
  <c r="C14" i="88"/>
  <c r="R14" i="88" s="1"/>
  <c r="T14" i="88" s="1"/>
  <c r="F19" i="46"/>
  <c r="F17" i="46"/>
  <c r="F16" i="46"/>
  <c r="F15" i="46"/>
  <c r="F14" i="46"/>
  <c r="F13" i="46"/>
  <c r="F12" i="46"/>
  <c r="F11" i="46"/>
  <c r="E11" i="46"/>
  <c r="F10" i="46"/>
  <c r="F9" i="46"/>
  <c r="F8" i="46"/>
  <c r="F7" i="46"/>
  <c r="F6" i="46"/>
  <c r="F5" i="46"/>
  <c r="E5" i="46"/>
  <c r="F4" i="46"/>
  <c r="E4" i="46"/>
  <c r="F18" i="38"/>
  <c r="F17" i="38"/>
  <c r="E16" i="38"/>
  <c r="P30" i="88" s="1"/>
  <c r="P38" i="88" s="1"/>
  <c r="F15" i="38"/>
  <c r="F14" i="38"/>
  <c r="F13" i="38"/>
  <c r="F12" i="38"/>
  <c r="E11" i="38"/>
  <c r="M30" i="88" s="1"/>
  <c r="M35" i="88" s="1"/>
  <c r="F10" i="38"/>
  <c r="F9" i="38"/>
  <c r="F8" i="38"/>
  <c r="F7" i="38"/>
  <c r="F6" i="38"/>
  <c r="E5" i="38"/>
  <c r="F5" i="38" s="1"/>
  <c r="E4" i="38"/>
  <c r="J30" i="88" s="1"/>
  <c r="F23" i="44"/>
  <c r="F22" i="44"/>
  <c r="F21" i="44"/>
  <c r="F20" i="44"/>
  <c r="F19" i="44"/>
  <c r="F18" i="44"/>
  <c r="F17" i="44"/>
  <c r="F16" i="44"/>
  <c r="F15" i="44"/>
  <c r="F14" i="44"/>
  <c r="F13" i="44"/>
  <c r="E13" i="44"/>
  <c r="F12" i="44"/>
  <c r="F11" i="44"/>
  <c r="F10" i="44"/>
  <c r="F9" i="44"/>
  <c r="H8" i="44"/>
  <c r="G8" i="44"/>
  <c r="I8" i="44" s="1"/>
  <c r="F8" i="44"/>
  <c r="H7" i="44"/>
  <c r="G7" i="44"/>
  <c r="I7" i="44" s="1"/>
  <c r="F7" i="44"/>
  <c r="F6" i="44"/>
  <c r="F5" i="44"/>
  <c r="E5" i="44"/>
  <c r="F4" i="44"/>
  <c r="E4" i="44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E16" i="43"/>
  <c r="F15" i="43"/>
  <c r="F14" i="43"/>
  <c r="F13" i="43"/>
  <c r="F12" i="43"/>
  <c r="F11" i="43"/>
  <c r="F10" i="43"/>
  <c r="F9" i="43"/>
  <c r="F8" i="43"/>
  <c r="H7" i="43"/>
  <c r="G7" i="43"/>
  <c r="I7" i="43" s="1"/>
  <c r="F7" i="43"/>
  <c r="H6" i="43"/>
  <c r="G6" i="43"/>
  <c r="I6" i="43" s="1"/>
  <c r="F6" i="43"/>
  <c r="F5" i="43"/>
  <c r="E5" i="43"/>
  <c r="F4" i="43"/>
  <c r="E4" i="43"/>
  <c r="F23" i="13"/>
  <c r="F22" i="13"/>
  <c r="F21" i="13"/>
  <c r="F20" i="13"/>
  <c r="F19" i="13"/>
  <c r="F18" i="13"/>
  <c r="F17" i="13"/>
  <c r="F16" i="13"/>
  <c r="F15" i="13"/>
  <c r="F14" i="13"/>
  <c r="E14" i="13"/>
  <c r="F13" i="13"/>
  <c r="F12" i="13"/>
  <c r="F11" i="13"/>
  <c r="F10" i="13"/>
  <c r="F9" i="13"/>
  <c r="F8" i="13"/>
  <c r="H7" i="13"/>
  <c r="G7" i="13"/>
  <c r="I7" i="13" s="1"/>
  <c r="F7" i="13"/>
  <c r="H6" i="13"/>
  <c r="G6" i="13"/>
  <c r="I6" i="13" s="1"/>
  <c r="F6" i="13"/>
  <c r="F5" i="13"/>
  <c r="E5" i="13"/>
  <c r="F4" i="13"/>
  <c r="E4" i="13"/>
  <c r="F32" i="11"/>
  <c r="F31" i="11"/>
  <c r="F30" i="11"/>
  <c r="E30" i="11"/>
  <c r="F29" i="11"/>
  <c r="F28" i="11"/>
  <c r="E28" i="11"/>
  <c r="F27" i="11"/>
  <c r="F26" i="11"/>
  <c r="F25" i="11"/>
  <c r="F24" i="11"/>
  <c r="F23" i="11"/>
  <c r="F22" i="11"/>
  <c r="F21" i="11"/>
  <c r="F20" i="11"/>
  <c r="F19" i="11"/>
  <c r="F18" i="11"/>
  <c r="E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E5" i="11"/>
  <c r="F4" i="11"/>
  <c r="E4" i="11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H26" i="10"/>
  <c r="G26" i="10"/>
  <c r="F26" i="10"/>
  <c r="E26" i="10"/>
  <c r="F20" i="10"/>
  <c r="F19" i="10"/>
  <c r="F18" i="10"/>
  <c r="F17" i="10"/>
  <c r="F16" i="10"/>
  <c r="E16" i="10"/>
  <c r="F15" i="10"/>
  <c r="F14" i="10"/>
  <c r="H13" i="10"/>
  <c r="G13" i="10"/>
  <c r="F13" i="10"/>
  <c r="F12" i="10"/>
  <c r="F11" i="10"/>
  <c r="F10" i="10"/>
  <c r="F9" i="10"/>
  <c r="F8" i="10"/>
  <c r="F7" i="10"/>
  <c r="F6" i="10"/>
  <c r="F5" i="10"/>
  <c r="E4" i="10"/>
  <c r="F4" i="10" s="1"/>
  <c r="F156" i="73"/>
  <c r="F155" i="73"/>
  <c r="E155" i="73"/>
  <c r="F154" i="73"/>
  <c r="E154" i="73"/>
  <c r="F153" i="73"/>
  <c r="F152" i="73"/>
  <c r="F150" i="73"/>
  <c r="E150" i="73"/>
  <c r="F149" i="73"/>
  <c r="F148" i="73"/>
  <c r="F147" i="73"/>
  <c r="F146" i="73"/>
  <c r="F145" i="73"/>
  <c r="F144" i="73"/>
  <c r="F143" i="73"/>
  <c r="F142" i="73"/>
  <c r="E142" i="73"/>
  <c r="F141" i="73"/>
  <c r="F140" i="73"/>
  <c r="F139" i="73"/>
  <c r="F138" i="73"/>
  <c r="F137" i="73"/>
  <c r="E137" i="73"/>
  <c r="F136" i="73"/>
  <c r="F135" i="73"/>
  <c r="F134" i="73"/>
  <c r="F133" i="73"/>
  <c r="F132" i="73"/>
  <c r="F131" i="73"/>
  <c r="F130" i="73"/>
  <c r="F129" i="73"/>
  <c r="F128" i="73"/>
  <c r="F127" i="73"/>
  <c r="F126" i="73"/>
  <c r="F125" i="73"/>
  <c r="F124" i="73"/>
  <c r="F123" i="73"/>
  <c r="F122" i="73"/>
  <c r="F121" i="73"/>
  <c r="F120" i="73"/>
  <c r="F119" i="73"/>
  <c r="E119" i="73"/>
  <c r="F118" i="73"/>
  <c r="F117" i="73"/>
  <c r="F116" i="73"/>
  <c r="F115" i="73"/>
  <c r="F114" i="73"/>
  <c r="F113" i="73"/>
  <c r="F112" i="73"/>
  <c r="E112" i="73"/>
  <c r="F111" i="73"/>
  <c r="F110" i="73"/>
  <c r="F109" i="73"/>
  <c r="F108" i="73"/>
  <c r="F107" i="73"/>
  <c r="F106" i="73"/>
  <c r="F105" i="73"/>
  <c r="F104" i="73"/>
  <c r="F103" i="73"/>
  <c r="F102" i="73"/>
  <c r="F101" i="73"/>
  <c r="F100" i="73"/>
  <c r="F99" i="73"/>
  <c r="F98" i="73"/>
  <c r="F97" i="73"/>
  <c r="F96" i="73"/>
  <c r="F95" i="73"/>
  <c r="F94" i="73"/>
  <c r="F93" i="73"/>
  <c r="F92" i="73"/>
  <c r="F91" i="73"/>
  <c r="F90" i="73"/>
  <c r="F89" i="73"/>
  <c r="F88" i="73"/>
  <c r="F87" i="73"/>
  <c r="F86" i="73"/>
  <c r="F85" i="73"/>
  <c r="F84" i="73"/>
  <c r="F83" i="73"/>
  <c r="F82" i="73"/>
  <c r="F81" i="73"/>
  <c r="F80" i="73"/>
  <c r="F79" i="73"/>
  <c r="F78" i="73"/>
  <c r="F77" i="73"/>
  <c r="F76" i="73"/>
  <c r="F75" i="73"/>
  <c r="F74" i="73"/>
  <c r="F73" i="73"/>
  <c r="F72" i="73"/>
  <c r="F71" i="73"/>
  <c r="F70" i="73"/>
  <c r="F69" i="73"/>
  <c r="F68" i="73"/>
  <c r="F67" i="73"/>
  <c r="F66" i="73"/>
  <c r="F65" i="73"/>
  <c r="F64" i="73"/>
  <c r="F63" i="73"/>
  <c r="F62" i="73"/>
  <c r="F61" i="73"/>
  <c r="F60" i="73"/>
  <c r="F59" i="73"/>
  <c r="F58" i="73"/>
  <c r="F57" i="73"/>
  <c r="F56" i="73"/>
  <c r="F55" i="73"/>
  <c r="E55" i="73"/>
  <c r="F54" i="73"/>
  <c r="F53" i="73"/>
  <c r="F52" i="73"/>
  <c r="F51" i="73"/>
  <c r="F50" i="73"/>
  <c r="F49" i="73"/>
  <c r="F48" i="73"/>
  <c r="F47" i="73"/>
  <c r="F46" i="73"/>
  <c r="F45" i="73"/>
  <c r="F44" i="73"/>
  <c r="F43" i="73"/>
  <c r="F42" i="73"/>
  <c r="F41" i="73"/>
  <c r="F40" i="73"/>
  <c r="F39" i="73"/>
  <c r="F38" i="73"/>
  <c r="F37" i="73"/>
  <c r="F36" i="73"/>
  <c r="F35" i="73"/>
  <c r="F34" i="73"/>
  <c r="F33" i="73"/>
  <c r="F32" i="73"/>
  <c r="F31" i="73"/>
  <c r="F30" i="73"/>
  <c r="F29" i="73"/>
  <c r="F28" i="73"/>
  <c r="F27" i="73"/>
  <c r="E27" i="73"/>
  <c r="F26" i="73"/>
  <c r="F25" i="73"/>
  <c r="F24" i="73"/>
  <c r="F23" i="73"/>
  <c r="F22" i="73"/>
  <c r="F21" i="73"/>
  <c r="F20" i="73"/>
  <c r="E20" i="73"/>
  <c r="F19" i="73"/>
  <c r="F18" i="73"/>
  <c r="F17" i="73"/>
  <c r="F16" i="73"/>
  <c r="F15" i="73"/>
  <c r="F14" i="73"/>
  <c r="F13" i="73"/>
  <c r="F12" i="73"/>
  <c r="F11" i="73"/>
  <c r="F10" i="73"/>
  <c r="H9" i="73"/>
  <c r="G9" i="73"/>
  <c r="I9" i="73" s="1"/>
  <c r="F9" i="73"/>
  <c r="E9" i="73"/>
  <c r="F8" i="73"/>
  <c r="F7" i="73"/>
  <c r="F6" i="73"/>
  <c r="F5" i="73"/>
  <c r="F4" i="73"/>
  <c r="E4" i="73"/>
  <c r="F44" i="125"/>
  <c r="F43" i="125"/>
  <c r="F40" i="125"/>
  <c r="F39" i="125"/>
  <c r="F38" i="125"/>
  <c r="E38" i="125"/>
  <c r="F37" i="125"/>
  <c r="F36" i="125"/>
  <c r="E36" i="125"/>
  <c r="F35" i="125"/>
  <c r="F34" i="125"/>
  <c r="F33" i="125"/>
  <c r="F32" i="125"/>
  <c r="F31" i="125"/>
  <c r="F30" i="125"/>
  <c r="F29" i="125"/>
  <c r="F28" i="125"/>
  <c r="F27" i="125"/>
  <c r="F26" i="125"/>
  <c r="F25" i="125"/>
  <c r="F24" i="125"/>
  <c r="E24" i="125"/>
  <c r="F23" i="125"/>
  <c r="F22" i="125"/>
  <c r="F21" i="125"/>
  <c r="F20" i="125"/>
  <c r="F19" i="125"/>
  <c r="F18" i="125"/>
  <c r="F17" i="125"/>
  <c r="F16" i="125"/>
  <c r="F15" i="125"/>
  <c r="F14" i="125"/>
  <c r="F13" i="125"/>
  <c r="F12" i="125"/>
  <c r="F11" i="125"/>
  <c r="F10" i="125"/>
  <c r="E10" i="125"/>
  <c r="F9" i="125"/>
  <c r="F8" i="125"/>
  <c r="F7" i="125"/>
  <c r="F6" i="125"/>
  <c r="F5" i="125"/>
  <c r="E5" i="125"/>
  <c r="F4" i="125"/>
  <c r="E4" i="125"/>
  <c r="F57" i="126"/>
  <c r="F56" i="126"/>
  <c r="F55" i="126"/>
  <c r="F54" i="126"/>
  <c r="F53" i="126"/>
  <c r="F52" i="126"/>
  <c r="E52" i="126"/>
  <c r="F51" i="126"/>
  <c r="F50" i="126"/>
  <c r="F49" i="126"/>
  <c r="E49" i="126"/>
  <c r="F48" i="126"/>
  <c r="F47" i="126"/>
  <c r="F46" i="126"/>
  <c r="F45" i="126"/>
  <c r="F44" i="126"/>
  <c r="F43" i="126"/>
  <c r="F42" i="126"/>
  <c r="F41" i="126"/>
  <c r="F40" i="126"/>
  <c r="F39" i="126"/>
  <c r="F38" i="126"/>
  <c r="F37" i="126"/>
  <c r="F36" i="126"/>
  <c r="F35" i="126"/>
  <c r="H34" i="126"/>
  <c r="G34" i="126"/>
  <c r="F34" i="126"/>
  <c r="E34" i="126"/>
  <c r="F33" i="126"/>
  <c r="F32" i="126"/>
  <c r="F31" i="126"/>
  <c r="F30" i="126"/>
  <c r="F29" i="126"/>
  <c r="F28" i="126"/>
  <c r="F27" i="126"/>
  <c r="F26" i="126"/>
  <c r="F25" i="126"/>
  <c r="E25" i="126"/>
  <c r="F24" i="126"/>
  <c r="F23" i="126"/>
  <c r="F22" i="126"/>
  <c r="F21" i="126"/>
  <c r="F20" i="126"/>
  <c r="E20" i="126"/>
  <c r="F19" i="126"/>
  <c r="F18" i="126"/>
  <c r="F17" i="126"/>
  <c r="F16" i="126"/>
  <c r="F15" i="126"/>
  <c r="F14" i="126"/>
  <c r="E14" i="126"/>
  <c r="F13" i="126"/>
  <c r="F12" i="126"/>
  <c r="F11" i="126"/>
  <c r="F10" i="126"/>
  <c r="F9" i="126"/>
  <c r="F8" i="126"/>
  <c r="F7" i="126"/>
  <c r="F6" i="126"/>
  <c r="F5" i="126"/>
  <c r="F4" i="126"/>
  <c r="E4" i="126"/>
  <c r="J18" i="83"/>
  <c r="I18" i="83"/>
  <c r="H18" i="83"/>
  <c r="F18" i="83"/>
  <c r="E18" i="83"/>
  <c r="F17" i="83"/>
  <c r="E17" i="83"/>
  <c r="C17" i="83"/>
  <c r="F16" i="83"/>
  <c r="E16" i="83"/>
  <c r="C16" i="83"/>
  <c r="F15" i="83"/>
  <c r="C15" i="83"/>
  <c r="K14" i="83"/>
  <c r="G14" i="83"/>
  <c r="E14" i="83"/>
  <c r="D14" i="83"/>
  <c r="F13" i="83"/>
  <c r="C13" i="83"/>
  <c r="F12" i="83"/>
  <c r="C12" i="83"/>
  <c r="F11" i="83"/>
  <c r="C11" i="83"/>
  <c r="E10" i="83"/>
  <c r="F9" i="83"/>
  <c r="C9" i="83"/>
  <c r="F8" i="83"/>
  <c r="C8" i="83"/>
  <c r="M19" i="82"/>
  <c r="L19" i="82"/>
  <c r="K19" i="82"/>
  <c r="J19" i="82"/>
  <c r="I19" i="82"/>
  <c r="H19" i="82"/>
  <c r="F19" i="82"/>
  <c r="E19" i="82"/>
  <c r="B17" i="83" s="1"/>
  <c r="C19" i="82"/>
  <c r="B19" i="82"/>
  <c r="B16" i="83" s="1"/>
  <c r="J18" i="82"/>
  <c r="G18" i="82"/>
  <c r="D18" i="82"/>
  <c r="J17" i="82"/>
  <c r="G17" i="82"/>
  <c r="D17" i="82"/>
  <c r="J16" i="82"/>
  <c r="G16" i="82"/>
  <c r="D16" i="82"/>
  <c r="J15" i="82"/>
  <c r="G15" i="82"/>
  <c r="D15" i="82"/>
  <c r="J14" i="82"/>
  <c r="G14" i="82"/>
  <c r="D14" i="82"/>
  <c r="J13" i="82"/>
  <c r="G13" i="82"/>
  <c r="D13" i="82"/>
  <c r="J12" i="82"/>
  <c r="G12" i="82"/>
  <c r="D12" i="82"/>
  <c r="J11" i="82"/>
  <c r="G11" i="82"/>
  <c r="D11" i="82"/>
  <c r="J10" i="82"/>
  <c r="G10" i="82"/>
  <c r="D10" i="82"/>
  <c r="J9" i="82"/>
  <c r="G9" i="82"/>
  <c r="D9" i="82"/>
  <c r="N28" i="81"/>
  <c r="M28" i="81"/>
  <c r="L28" i="81"/>
  <c r="K28" i="81"/>
  <c r="J28" i="81"/>
  <c r="I28" i="81"/>
  <c r="H28" i="81"/>
  <c r="G28" i="81"/>
  <c r="F28" i="81"/>
  <c r="E28" i="81"/>
  <c r="D28" i="81"/>
  <c r="C28" i="81"/>
  <c r="N27" i="81"/>
  <c r="K27" i="81"/>
  <c r="H27" i="81"/>
  <c r="E27" i="81"/>
  <c r="N26" i="81"/>
  <c r="K26" i="81"/>
  <c r="H26" i="81"/>
  <c r="E26" i="81"/>
  <c r="N25" i="81"/>
  <c r="K25" i="81"/>
  <c r="H25" i="81"/>
  <c r="E25" i="81"/>
  <c r="N24" i="81"/>
  <c r="K24" i="81"/>
  <c r="H24" i="81"/>
  <c r="E24" i="81"/>
  <c r="N23" i="81"/>
  <c r="K23" i="81"/>
  <c r="H23" i="81"/>
  <c r="E23" i="81"/>
  <c r="N22" i="81"/>
  <c r="K22" i="81"/>
  <c r="H22" i="81"/>
  <c r="E22" i="81"/>
  <c r="N21" i="81"/>
  <c r="K21" i="81"/>
  <c r="H21" i="81"/>
  <c r="E21" i="81"/>
  <c r="N20" i="81"/>
  <c r="K20" i="81"/>
  <c r="H20" i="81"/>
  <c r="E20" i="81"/>
  <c r="N19" i="81"/>
  <c r="K19" i="81"/>
  <c r="H19" i="81"/>
  <c r="E19" i="81"/>
  <c r="N18" i="81"/>
  <c r="K18" i="81"/>
  <c r="H18" i="81"/>
  <c r="E18" i="81"/>
  <c r="N17" i="81"/>
  <c r="K17" i="81"/>
  <c r="H17" i="81"/>
  <c r="E17" i="81"/>
  <c r="N16" i="81"/>
  <c r="K16" i="81"/>
  <c r="H16" i="81"/>
  <c r="E16" i="81"/>
  <c r="N15" i="81"/>
  <c r="K15" i="81"/>
  <c r="H15" i="81"/>
  <c r="E15" i="81"/>
  <c r="N14" i="81"/>
  <c r="K14" i="81"/>
  <c r="H14" i="81"/>
  <c r="E14" i="81"/>
  <c r="N13" i="81"/>
  <c r="K13" i="81"/>
  <c r="H13" i="81"/>
  <c r="E13" i="81"/>
  <c r="N12" i="81"/>
  <c r="K12" i="81"/>
  <c r="H12" i="81"/>
  <c r="E12" i="81"/>
  <c r="N11" i="81"/>
  <c r="K11" i="81"/>
  <c r="H11" i="81"/>
  <c r="E11" i="81"/>
  <c r="N10" i="81"/>
  <c r="K10" i="81"/>
  <c r="H10" i="81"/>
  <c r="E10" i="81"/>
  <c r="N9" i="81"/>
  <c r="K9" i="81"/>
  <c r="H9" i="81"/>
  <c r="E9" i="81"/>
  <c r="N8" i="81"/>
  <c r="K8" i="81"/>
  <c r="H8" i="81"/>
  <c r="E8" i="81"/>
  <c r="N7" i="81"/>
  <c r="K7" i="81"/>
  <c r="H7" i="81"/>
  <c r="E7" i="81"/>
  <c r="P15" i="80"/>
  <c r="O15" i="80"/>
  <c r="N15" i="80"/>
  <c r="K15" i="80"/>
  <c r="J15" i="80"/>
  <c r="I15" i="80"/>
  <c r="B13" i="83" s="1"/>
  <c r="H15" i="80"/>
  <c r="B12" i="83" s="1"/>
  <c r="F15" i="80"/>
  <c r="D15" i="80"/>
  <c r="C15" i="80"/>
  <c r="B15" i="80"/>
  <c r="M14" i="80"/>
  <c r="L14" i="80"/>
  <c r="E14" i="80"/>
  <c r="G14" i="80" s="1"/>
  <c r="M13" i="80"/>
  <c r="L13" i="80"/>
  <c r="E13" i="80"/>
  <c r="G13" i="80" s="1"/>
  <c r="M12" i="80"/>
  <c r="L12" i="80"/>
  <c r="E12" i="80"/>
  <c r="G12" i="80" s="1"/>
  <c r="M11" i="80"/>
  <c r="L11" i="80"/>
  <c r="E11" i="80"/>
  <c r="G11" i="80" s="1"/>
  <c r="M10" i="80"/>
  <c r="L10" i="80"/>
  <c r="E10" i="80"/>
  <c r="G10" i="80" s="1"/>
  <c r="M9" i="80"/>
  <c r="L9" i="80"/>
  <c r="E9" i="80"/>
  <c r="G9" i="80" s="1"/>
  <c r="M8" i="80"/>
  <c r="L8" i="80"/>
  <c r="E8" i="80"/>
  <c r="G8" i="80" s="1"/>
  <c r="M7" i="80"/>
  <c r="L7" i="80"/>
  <c r="E7" i="80"/>
  <c r="G7" i="80" s="1"/>
  <c r="Z36" i="79"/>
  <c r="Y36" i="79"/>
  <c r="X36" i="79"/>
  <c r="V36" i="79"/>
  <c r="T36" i="79"/>
  <c r="S36" i="79"/>
  <c r="R36" i="79"/>
  <c r="P36" i="79"/>
  <c r="N36" i="79"/>
  <c r="M36" i="79"/>
  <c r="K36" i="79"/>
  <c r="J36" i="79"/>
  <c r="B10" i="83" s="1"/>
  <c r="H36" i="79"/>
  <c r="G36" i="79"/>
  <c r="F36" i="79"/>
  <c r="U35" i="79"/>
  <c r="W35" i="79" s="1"/>
  <c r="O35" i="79"/>
  <c r="Q35" i="79" s="1"/>
  <c r="L35" i="79"/>
  <c r="I35" i="79"/>
  <c r="W34" i="79"/>
  <c r="U34" i="79"/>
  <c r="O34" i="79"/>
  <c r="Q34" i="79" s="1"/>
  <c r="I34" i="79"/>
  <c r="L34" i="79" s="1"/>
  <c r="W33" i="79"/>
  <c r="U33" i="79"/>
  <c r="O33" i="79"/>
  <c r="Q33" i="79" s="1"/>
  <c r="I33" i="79"/>
  <c r="L33" i="79" s="1"/>
  <c r="U32" i="79"/>
  <c r="W32" i="79" s="1"/>
  <c r="O32" i="79"/>
  <c r="Q32" i="79" s="1"/>
  <c r="I32" i="79"/>
  <c r="L32" i="79" s="1"/>
  <c r="U31" i="79"/>
  <c r="W31" i="79" s="1"/>
  <c r="O31" i="79"/>
  <c r="Q31" i="79" s="1"/>
  <c r="L31" i="79"/>
  <c r="I31" i="79"/>
  <c r="W30" i="79"/>
  <c r="U30" i="79"/>
  <c r="O30" i="79"/>
  <c r="Q30" i="79" s="1"/>
  <c r="I30" i="79"/>
  <c r="L30" i="79" s="1"/>
  <c r="W29" i="79"/>
  <c r="U29" i="79"/>
  <c r="O29" i="79"/>
  <c r="Q29" i="79" s="1"/>
  <c r="I29" i="79"/>
  <c r="L29" i="79" s="1"/>
  <c r="U28" i="79"/>
  <c r="W28" i="79" s="1"/>
  <c r="O28" i="79"/>
  <c r="Q28" i="79" s="1"/>
  <c r="I28" i="79"/>
  <c r="L28" i="79" s="1"/>
  <c r="U26" i="79"/>
  <c r="W26" i="79" s="1"/>
  <c r="O26" i="79"/>
  <c r="Q26" i="79" s="1"/>
  <c r="I26" i="79"/>
  <c r="L26" i="79" s="1"/>
  <c r="W25" i="79"/>
  <c r="U25" i="79"/>
  <c r="O25" i="79"/>
  <c r="Q25" i="79" s="1"/>
  <c r="I25" i="79"/>
  <c r="L25" i="79" s="1"/>
  <c r="W24" i="79"/>
  <c r="U24" i="79"/>
  <c r="O24" i="79"/>
  <c r="Q24" i="79" s="1"/>
  <c r="I24" i="79"/>
  <c r="L24" i="79" s="1"/>
  <c r="U23" i="79"/>
  <c r="W23" i="79" s="1"/>
  <c r="O23" i="79"/>
  <c r="Q23" i="79" s="1"/>
  <c r="I23" i="79"/>
  <c r="L23" i="79" s="1"/>
  <c r="U22" i="79"/>
  <c r="W22" i="79" s="1"/>
  <c r="O22" i="79"/>
  <c r="Q22" i="79" s="1"/>
  <c r="I22" i="79"/>
  <c r="L22" i="79" s="1"/>
  <c r="U21" i="79"/>
  <c r="W21" i="79" s="1"/>
  <c r="O21" i="79"/>
  <c r="Q21" i="79" s="1"/>
  <c r="I21" i="79"/>
  <c r="L21" i="79" s="1"/>
  <c r="U20" i="79"/>
  <c r="W20" i="79" s="1"/>
  <c r="O20" i="79"/>
  <c r="Q20" i="79" s="1"/>
  <c r="I20" i="79"/>
  <c r="L20" i="79" s="1"/>
  <c r="U19" i="79"/>
  <c r="W19" i="79" s="1"/>
  <c r="O19" i="79"/>
  <c r="Q19" i="79" s="1"/>
  <c r="I19" i="79"/>
  <c r="L19" i="79" s="1"/>
  <c r="U18" i="79"/>
  <c r="W18" i="79" s="1"/>
  <c r="O18" i="79"/>
  <c r="Q18" i="79" s="1"/>
  <c r="I18" i="79"/>
  <c r="L18" i="79" s="1"/>
  <c r="U17" i="79"/>
  <c r="W17" i="79" s="1"/>
  <c r="O17" i="79"/>
  <c r="Q17" i="79" s="1"/>
  <c r="L17" i="79"/>
  <c r="I17" i="79"/>
  <c r="C10" i="83" s="1"/>
  <c r="U16" i="79"/>
  <c r="W16" i="79" s="1"/>
  <c r="O16" i="79"/>
  <c r="Q16" i="79" s="1"/>
  <c r="I16" i="79"/>
  <c r="L16" i="79" s="1"/>
  <c r="U15" i="79"/>
  <c r="W15" i="79" s="1"/>
  <c r="O15" i="79"/>
  <c r="Q15" i="79" s="1"/>
  <c r="I15" i="79"/>
  <c r="L15" i="79" s="1"/>
  <c r="W14" i="79"/>
  <c r="U14" i="79"/>
  <c r="O14" i="79"/>
  <c r="Q14" i="79" s="1"/>
  <c r="I14" i="79"/>
  <c r="L14" i="79" s="1"/>
  <c r="W13" i="79"/>
  <c r="U13" i="79"/>
  <c r="O13" i="79"/>
  <c r="Q13" i="79" s="1"/>
  <c r="I13" i="79"/>
  <c r="L13" i="79" s="1"/>
  <c r="U12" i="79"/>
  <c r="W12" i="79" s="1"/>
  <c r="O12" i="79"/>
  <c r="Q12" i="79" s="1"/>
  <c r="I12" i="79"/>
  <c r="L12" i="79" s="1"/>
  <c r="U11" i="79"/>
  <c r="W11" i="79" s="1"/>
  <c r="O11" i="79"/>
  <c r="Q11" i="79" s="1"/>
  <c r="I11" i="79"/>
  <c r="L11" i="79" s="1"/>
  <c r="W10" i="79"/>
  <c r="U10" i="79"/>
  <c r="O10" i="79"/>
  <c r="Q10" i="79" s="1"/>
  <c r="I10" i="79"/>
  <c r="L10" i="79" s="1"/>
  <c r="W9" i="79"/>
  <c r="U9" i="79"/>
  <c r="O9" i="79"/>
  <c r="Q9" i="79" s="1"/>
  <c r="L9" i="79"/>
  <c r="I9" i="79"/>
  <c r="U8" i="79"/>
  <c r="W8" i="79" s="1"/>
  <c r="O8" i="79"/>
  <c r="Q8" i="79" s="1"/>
  <c r="I8" i="79"/>
  <c r="L8" i="79" s="1"/>
  <c r="U7" i="79"/>
  <c r="W7" i="79" s="1"/>
  <c r="O7" i="79"/>
  <c r="Q7" i="79" s="1"/>
  <c r="I7" i="79"/>
  <c r="L7" i="79" s="1"/>
  <c r="B14" i="27"/>
  <c r="B5" i="27"/>
  <c r="J38" i="88" l="1"/>
  <c r="D30" i="88"/>
  <c r="S30" i="88" s="1"/>
  <c r="F11" i="38"/>
  <c r="F16" i="38"/>
  <c r="K30" i="88"/>
  <c r="N30" i="88"/>
  <c r="Q30" i="88"/>
  <c r="F4" i="38"/>
  <c r="D38" i="88"/>
  <c r="C30" i="88"/>
  <c r="R30" i="88" s="1"/>
  <c r="T30" i="88" s="1"/>
  <c r="E15" i="88"/>
  <c r="E24" i="88"/>
  <c r="E27" i="88"/>
  <c r="E29" i="88"/>
  <c r="E30" i="88"/>
  <c r="I36" i="79"/>
  <c r="B8" i="83" s="1"/>
  <c r="G8" i="83" s="1"/>
  <c r="C25" i="88"/>
  <c r="E23" i="88"/>
  <c r="K23" i="88"/>
  <c r="M15" i="80"/>
  <c r="L15" i="80"/>
  <c r="E15" i="80"/>
  <c r="B9" i="83" s="1"/>
  <c r="G9" i="83" s="1"/>
  <c r="W36" i="79"/>
  <c r="L36" i="79"/>
  <c r="P35" i="88"/>
  <c r="M38" i="88"/>
  <c r="E21" i="88"/>
  <c r="H21" i="88"/>
  <c r="K21" i="88"/>
  <c r="N21" i="88"/>
  <c r="Q21" i="88"/>
  <c r="J35" i="88"/>
  <c r="D35" i="88" s="1"/>
  <c r="G38" i="88"/>
  <c r="C31" i="88"/>
  <c r="L35" i="88"/>
  <c r="L40" i="88" s="1"/>
  <c r="U36" i="79"/>
  <c r="B15" i="83" s="1"/>
  <c r="O35" i="88"/>
  <c r="Q35" i="88" s="1"/>
  <c r="C28" i="88"/>
  <c r="I35" i="88"/>
  <c r="H24" i="88"/>
  <c r="F35" i="88"/>
  <c r="F38" i="88"/>
  <c r="N22" i="88"/>
  <c r="L38" i="88"/>
  <c r="H15" i="88"/>
  <c r="N15" i="88"/>
  <c r="I40" i="88"/>
  <c r="E14" i="88"/>
  <c r="K14" i="88"/>
  <c r="Q14" i="88"/>
  <c r="N35" i="88"/>
  <c r="I38" i="88"/>
  <c r="O38" i="88"/>
  <c r="G17" i="83"/>
  <c r="K17" i="83"/>
  <c r="D17" i="83"/>
  <c r="G19" i="82"/>
  <c r="K16" i="83"/>
  <c r="D16" i="83"/>
  <c r="G16" i="83"/>
  <c r="D19" i="82"/>
  <c r="G12" i="83"/>
  <c r="D12" i="83"/>
  <c r="K12" i="83"/>
  <c r="G13" i="83"/>
  <c r="D13" i="83"/>
  <c r="K13" i="83"/>
  <c r="G15" i="80"/>
  <c r="Q36" i="79"/>
  <c r="O36" i="79"/>
  <c r="B11" i="83" s="1"/>
  <c r="K10" i="83"/>
  <c r="G10" i="83"/>
  <c r="D10" i="83"/>
  <c r="C18" i="83"/>
  <c r="D42" i="88" l="1"/>
  <c r="E42" i="88" s="1"/>
  <c r="S35" i="88"/>
  <c r="V15" i="88"/>
  <c r="X15" i="88" s="1"/>
  <c r="E25" i="88"/>
  <c r="E28" i="88"/>
  <c r="E31" i="88"/>
  <c r="D9" i="83"/>
  <c r="D8" i="83"/>
  <c r="K8" i="83"/>
  <c r="B18" i="83"/>
  <c r="K18" i="83" s="1"/>
  <c r="K9" i="83"/>
  <c r="K35" i="88"/>
  <c r="G15" i="83"/>
  <c r="D15" i="83"/>
  <c r="K15" i="83"/>
  <c r="C38" i="88"/>
  <c r="C35" i="88"/>
  <c r="R35" i="88" s="1"/>
  <c r="H35" i="88"/>
  <c r="G11" i="83"/>
  <c r="D11" i="83"/>
  <c r="K11" i="83"/>
  <c r="D18" i="83"/>
  <c r="T35" i="88" l="1"/>
  <c r="C41" i="88"/>
  <c r="C44" i="88" s="1"/>
  <c r="G18" i="83"/>
  <c r="E35" i="88"/>
</calcChain>
</file>

<file path=xl/comments1.xml><?xml version="1.0" encoding="utf-8"?>
<comments xmlns="http://schemas.openxmlformats.org/spreadsheetml/2006/main">
  <authors>
    <author>Inga Mijailovic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услуга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Gordana Lazic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Gordana Lazic:</t>
        </r>
        <r>
          <rPr>
            <sz val="9"/>
            <color indexed="81"/>
            <rFont val="Tahoma"/>
            <family val="2"/>
          </rPr>
          <t xml:space="preserve">
+ L000042</t>
        </r>
      </text>
    </comment>
  </commentList>
</comments>
</file>

<file path=xl/comments3.xml><?xml version="1.0" encoding="utf-8"?>
<comments xmlns="http://schemas.openxmlformats.org/spreadsheetml/2006/main">
  <authors>
    <author>Socijalna Medicina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Socijalna Medicina:</t>
        </r>
        <r>
          <rPr>
            <sz val="9"/>
            <color indexed="81"/>
            <rFont val="Tahoma"/>
            <family val="2"/>
          </rPr>
          <t xml:space="preserve">
Nije bilo u tabeli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Socijalna Medicina:
Nije bilo u tabeli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Socijalna Medicina:</t>
        </r>
        <r>
          <rPr>
            <sz val="9"/>
            <color indexed="81"/>
            <rFont val="Tahoma"/>
            <family val="2"/>
          </rPr>
          <t xml:space="preserve">
Nije bilo u tabeli</t>
        </r>
      </text>
    </comment>
  </commentList>
</comments>
</file>

<file path=xl/comments4.xml><?xml version="1.0" encoding="utf-8"?>
<comments xmlns="http://schemas.openxmlformats.org/spreadsheetml/2006/main">
  <authors>
    <author>Gordana Lazic</author>
  </authors>
  <commentList>
    <comment ref="A15" authorId="0">
      <text>
        <r>
          <rPr>
            <sz val="9"/>
            <color indexed="81"/>
            <rFont val="Tahoma"/>
            <family val="2"/>
          </rPr>
          <t xml:space="preserve">Odnosi se samo na 
ZZZ Studenata
</t>
        </r>
      </text>
    </comment>
  </commentList>
</comments>
</file>

<file path=xl/sharedStrings.xml><?xml version="1.0" encoding="utf-8"?>
<sst xmlns="http://schemas.openxmlformats.org/spreadsheetml/2006/main" count="13125" uniqueCount="2089">
  <si>
    <t>Постојећи број техничких радника</t>
  </si>
  <si>
    <t>L000018</t>
  </si>
  <si>
    <t xml:space="preserve">Узорковање крви (микроузорковање) </t>
  </si>
  <si>
    <t>L000026</t>
  </si>
  <si>
    <t xml:space="preserve">Узорковање крви (венепункција) </t>
  </si>
  <si>
    <t>L000034</t>
  </si>
  <si>
    <t>Узорковање других биолошких материјала у лабораторији</t>
  </si>
  <si>
    <t>Опште хематолошке анализе у  крви</t>
  </si>
  <si>
    <t>L014019</t>
  </si>
  <si>
    <t>Хематокрит (Хцт) у крви</t>
  </si>
  <si>
    <t>L014027</t>
  </si>
  <si>
    <t>Хемоглобин (Хб) у крви</t>
  </si>
  <si>
    <t>L014076</t>
  </si>
  <si>
    <t>Крвна слика (Ер, Ле, Хцт, Хб, Тр)</t>
  </si>
  <si>
    <t>L014084</t>
  </si>
  <si>
    <t>Крвна слика (Ер, Ле, Хцт, Хб, Тр, ЛеФ)</t>
  </si>
  <si>
    <t>L014118</t>
  </si>
  <si>
    <t>Леукоцитарна формула (ЛеФ) - ручно</t>
  </si>
  <si>
    <t>L014142</t>
  </si>
  <si>
    <t>Одређивање броја еритроцита (Ер) у крви</t>
  </si>
  <si>
    <t>L014159</t>
  </si>
  <si>
    <t>Одређивање броја леукоцита (Ле) у крви</t>
  </si>
  <si>
    <t>L014175</t>
  </si>
  <si>
    <t>Одређивање броја ретикулоцита у крви - микроскопирањем</t>
  </si>
  <si>
    <t>L014183</t>
  </si>
  <si>
    <t>Одређивање броја тромбоцита (Тр) у крви</t>
  </si>
  <si>
    <t>L014209</t>
  </si>
  <si>
    <t xml:space="preserve">Седиментација еритроцита (СЕ) </t>
  </si>
  <si>
    <t>Хематолошке анализе коагулације у крви, односно плазми</t>
  </si>
  <si>
    <t>Заједничке опште лабораторијске услуге</t>
  </si>
  <si>
    <t>L014332</t>
  </si>
  <si>
    <t xml:space="preserve">Активирано парцијално тромбопластинско време (аПТТ) у плазми - коагулометријски </t>
  </si>
  <si>
    <t>L014720</t>
  </si>
  <si>
    <t xml:space="preserve">Фибриноген у плазми </t>
  </si>
  <si>
    <t>L014738</t>
  </si>
  <si>
    <t xml:space="preserve">Фибриноген у плазми - спектрофотометријски </t>
  </si>
  <si>
    <t>L014795</t>
  </si>
  <si>
    <t xml:space="preserve">ИНР - за праћење антикоагулантне терапије у плазми </t>
  </si>
  <si>
    <t>L015057</t>
  </si>
  <si>
    <t xml:space="preserve">Протромбинско време (ПТ) </t>
  </si>
  <si>
    <t>L015271</t>
  </si>
  <si>
    <t xml:space="preserve">Време крварења (Дуке) </t>
  </si>
  <si>
    <t>Биохемијске анализе у фецесу</t>
  </si>
  <si>
    <t xml:space="preserve">Хемоглобин (крв) (ФОБТ) у фецесу - имунохемијски </t>
  </si>
  <si>
    <t>L012492</t>
  </si>
  <si>
    <t xml:space="preserve">Масти у фецесу </t>
  </si>
  <si>
    <t>L012534</t>
  </si>
  <si>
    <t xml:space="preserve">Несварена мишићна влакна у фецесу </t>
  </si>
  <si>
    <t>L012591</t>
  </si>
  <si>
    <t xml:space="preserve">Скроб у фецесу </t>
  </si>
  <si>
    <t>L008912</t>
  </si>
  <si>
    <t xml:space="preserve">Алфа-амилаза у урину </t>
  </si>
  <si>
    <t>L008946</t>
  </si>
  <si>
    <t xml:space="preserve">Билирубин (укупан) у урину </t>
  </si>
  <si>
    <t>L008953</t>
  </si>
  <si>
    <t xml:space="preserve">Целокупни хемијски преглед, релативна густина и седимент урина - аутоматски са дигиталном проточном микроскопијом </t>
  </si>
  <si>
    <t>L008961</t>
  </si>
  <si>
    <t xml:space="preserve">Целокупни преглед, релативна густина урина - аутоматски </t>
  </si>
  <si>
    <t>L008979</t>
  </si>
  <si>
    <t xml:space="preserve">Целокупни преглед урина - ручно </t>
  </si>
  <si>
    <t>L009035</t>
  </si>
  <si>
    <t>Гликоза у урину</t>
  </si>
  <si>
    <t>L009043</t>
  </si>
  <si>
    <t xml:space="preserve">Хемоглобин (крв) у урину </t>
  </si>
  <si>
    <t>L009266</t>
  </si>
  <si>
    <t xml:space="preserve">Кетонска тела (ацетон) у урину </t>
  </si>
  <si>
    <t>L009308</t>
  </si>
  <si>
    <t xml:space="preserve">Лаки ланци имуноглобулина (Бенце-Јонес) у урину </t>
  </si>
  <si>
    <t>L009399</t>
  </si>
  <si>
    <t xml:space="preserve">пХ урина </t>
  </si>
  <si>
    <t>L009423</t>
  </si>
  <si>
    <t xml:space="preserve">Протеини (фракције протеина) у урину - електрофорезом на гелу </t>
  </si>
  <si>
    <t>L009431</t>
  </si>
  <si>
    <t xml:space="preserve">Протеини у урину - имуноелектрофорезом </t>
  </si>
  <si>
    <t>L009456</t>
  </si>
  <si>
    <t xml:space="preserve">Протеини у урину - сулфосалицилном киселином </t>
  </si>
  <si>
    <t>L009464</t>
  </si>
  <si>
    <t xml:space="preserve">Протеини у урину - загревањем </t>
  </si>
  <si>
    <t>L009472</t>
  </si>
  <si>
    <t xml:space="preserve">Седимент урина </t>
  </si>
  <si>
    <t>L009480</t>
  </si>
  <si>
    <t xml:space="preserve">Тест на трудноћу у урину </t>
  </si>
  <si>
    <t>L009506</t>
  </si>
  <si>
    <t xml:space="preserve">Уробилиноген у урину </t>
  </si>
  <si>
    <t>Биохемијске анализе у урину</t>
  </si>
  <si>
    <t>L000349</t>
  </si>
  <si>
    <t>Глукоза у капиларној крви - ПОЦТ методом</t>
  </si>
  <si>
    <t>Биохемијске анализе у крви</t>
  </si>
  <si>
    <t>L000109</t>
  </si>
  <si>
    <t>Аланин аминотрансфераза (АЛТ) у крви - ПОЦТ методом</t>
  </si>
  <si>
    <t>L000133</t>
  </si>
  <si>
    <t>Алкална фосфатаза (АЛП) у крви - ПОЦТ методом</t>
  </si>
  <si>
    <t>L000166</t>
  </si>
  <si>
    <t>Аспартат аминотрансфераза (АСТ) у крви - ПОЦТ методом</t>
  </si>
  <si>
    <t>L000216</t>
  </si>
  <si>
    <t>Билирубин (директан) у крви - ПОЦТ методом</t>
  </si>
  <si>
    <t>L000224</t>
  </si>
  <si>
    <t>Билирубин (укупан) у крви - ПОЦТ методом</t>
  </si>
  <si>
    <t>L000265</t>
  </si>
  <si>
    <t>Ц-реактивни протеин (ЦРП) у крви - ПОЦТ методом</t>
  </si>
  <si>
    <t>L000307</t>
  </si>
  <si>
    <t>Фосфор, неоргански у крви - ПОЦТ методом</t>
  </si>
  <si>
    <t>L000323</t>
  </si>
  <si>
    <t>Гама-глутамил трансфераза (гама-ГТ) у крви - ПОЦТ методом</t>
  </si>
  <si>
    <t>L000331</t>
  </si>
  <si>
    <t>Глукоза толеранс тест (тест оптерећења глукозом, ГТТ-орални) - глукоза у крви</t>
  </si>
  <si>
    <t>L000356</t>
  </si>
  <si>
    <t>Глукоза у крви - ПОЦТ методом</t>
  </si>
  <si>
    <t>L000414</t>
  </si>
  <si>
    <t>Хемоглобин А1ц (гликозилирани хемоглобин, ХбА1ц) у крви</t>
  </si>
  <si>
    <t>L000513</t>
  </si>
  <si>
    <t>Хлориди у крви - ПОЦТ методом</t>
  </si>
  <si>
    <t>L000521</t>
  </si>
  <si>
    <t>Холестерол (укупан) у крви - ПОЦТ методом</t>
  </si>
  <si>
    <t>L000539</t>
  </si>
  <si>
    <t>Холестерол (укупан)/ХДЛ - у крви - ПОЦТ методом</t>
  </si>
  <si>
    <t>L000547</t>
  </si>
  <si>
    <t>Холестерол, ХДЛ - у крви - ПОЦТ методом</t>
  </si>
  <si>
    <t>L000554</t>
  </si>
  <si>
    <t>Холестерол, ЛДЛ - у крви - ПОЦТ методом</t>
  </si>
  <si>
    <t>L000562</t>
  </si>
  <si>
    <t>Холестерол, ВЛДЛ - у крви - ПОЦТ методом</t>
  </si>
  <si>
    <t>L000570</t>
  </si>
  <si>
    <t>Калцијум у крви - ПОЦТ методом</t>
  </si>
  <si>
    <t>L000588</t>
  </si>
  <si>
    <t>Калијум у крви - ПОЦТ методом</t>
  </si>
  <si>
    <t>L000596</t>
  </si>
  <si>
    <t>Креатин киназа (ЦК) у крви - ПОЦТ методом</t>
  </si>
  <si>
    <t>L000612</t>
  </si>
  <si>
    <t>Креатинин у крви - ПОЦТ методом</t>
  </si>
  <si>
    <t>L000620</t>
  </si>
  <si>
    <t>Лактат дехидрогеназа (ЛДХ) у крви - ПОЦТ методом</t>
  </si>
  <si>
    <t>L000653</t>
  </si>
  <si>
    <t>Мокраћна киселина у крви - ПОЦТ методом</t>
  </si>
  <si>
    <t>L000661</t>
  </si>
  <si>
    <t>Натријум у крви - ПОЦТ методом</t>
  </si>
  <si>
    <t>L000745</t>
  </si>
  <si>
    <t xml:space="preserve">Протеини (укупни) у крви - ПОЦТ методом </t>
  </si>
  <si>
    <t>L000844</t>
  </si>
  <si>
    <t xml:space="preserve">Уреа у крви - ПОЦТ методом </t>
  </si>
  <si>
    <t>Биохемијске анализе у серуму</t>
  </si>
  <si>
    <t>L001040</t>
  </si>
  <si>
    <t xml:space="preserve">Аланин аминотрансфераза (АЛТ) у серуму - ПОЦТ методом </t>
  </si>
  <si>
    <t>L001057</t>
  </si>
  <si>
    <t xml:space="preserve">Аланин аминотрансфераза (АЛТ) у серуму - спектрофотометрија </t>
  </si>
  <si>
    <t>L001081</t>
  </si>
  <si>
    <t xml:space="preserve">Албумин у серуму - спектрофотометријом </t>
  </si>
  <si>
    <t>L001180</t>
  </si>
  <si>
    <t xml:space="preserve">Алфа-амилаза у серуму - ПОЦТ методом </t>
  </si>
  <si>
    <t>L001198</t>
  </si>
  <si>
    <t xml:space="preserve">Алфа-амилаза у серуму - спектрофотометрија </t>
  </si>
  <si>
    <t>L001248</t>
  </si>
  <si>
    <t xml:space="preserve">Алкална фосфатаза (АЛП) у серуму - ПОЦТ методом </t>
  </si>
  <si>
    <t>L001255</t>
  </si>
  <si>
    <t xml:space="preserve">Алкална фосфатаза (АЛП) у серуму -спектрофотометријом </t>
  </si>
  <si>
    <t>L001644</t>
  </si>
  <si>
    <t xml:space="preserve">Аспартат аминотрансфераза (АСТ) у серуму - ПОЦТ методом </t>
  </si>
  <si>
    <t>L001651</t>
  </si>
  <si>
    <t xml:space="preserve">Аспартат аминотрансфераза (АСТ) у серуму - спектрофотометријом </t>
  </si>
  <si>
    <t>L001883</t>
  </si>
  <si>
    <t xml:space="preserve">Билирубин (директан) у серуму - ПОЦТ методом </t>
  </si>
  <si>
    <t>L001891</t>
  </si>
  <si>
    <t xml:space="preserve">Билирубин (директан) у серуму - спектрофотометријом </t>
  </si>
  <si>
    <t>L001909</t>
  </si>
  <si>
    <t xml:space="preserve">Билирубин (укупан) у серуму - ПОЦТ методом </t>
  </si>
  <si>
    <t>L001917</t>
  </si>
  <si>
    <t xml:space="preserve">Билирубин (укупан) у серуму - спектрофотометријом </t>
  </si>
  <si>
    <t>L002055</t>
  </si>
  <si>
    <t xml:space="preserve">Ц-реактивни протеин (ЦРП) у серуму - имунотурбидиметријом </t>
  </si>
  <si>
    <t>L002071</t>
  </si>
  <si>
    <t xml:space="preserve">Ц-реактивни протеин у серуму - ПОЦТ методом </t>
  </si>
  <si>
    <t>L002493</t>
  </si>
  <si>
    <t xml:space="preserve">Фосфор, неоргански у серуму - спектрофотометрија </t>
  </si>
  <si>
    <t>L002501</t>
  </si>
  <si>
    <t xml:space="preserve">Фосфор, неоргански у серуму - ПОЦТ методом </t>
  </si>
  <si>
    <t>L002535</t>
  </si>
  <si>
    <t xml:space="preserve">Гама-глутамил трансфераза (гама-ГТ) у серуму - ПОЦТ методом </t>
  </si>
  <si>
    <t>L002543</t>
  </si>
  <si>
    <t xml:space="preserve">Гама-глутамил трансфераза (гама-ГТ) у серуму - спектрофотометрија </t>
  </si>
  <si>
    <t>L002600</t>
  </si>
  <si>
    <t xml:space="preserve">Глукоза у серуму - ПОЦТ методом </t>
  </si>
  <si>
    <t>L002618</t>
  </si>
  <si>
    <t xml:space="preserve">Глукоза у серуму - спектрофотометрија </t>
  </si>
  <si>
    <t>L002667</t>
  </si>
  <si>
    <t xml:space="preserve">Гвожђе у серуму </t>
  </si>
  <si>
    <t>L002766</t>
  </si>
  <si>
    <t xml:space="preserve">Хлориди у серуму - јон-селективном електродом (ЈСЕ) </t>
  </si>
  <si>
    <t>L002774</t>
  </si>
  <si>
    <t xml:space="preserve">Хлориди у серуму - ПОЦТ методом </t>
  </si>
  <si>
    <t>L002808</t>
  </si>
  <si>
    <t xml:space="preserve">Холестерол (укупан) у серуму - ПОЦТ методом </t>
  </si>
  <si>
    <t>L002816</t>
  </si>
  <si>
    <t xml:space="preserve">Холестерол (укупан) у серуму - спектрофотометријом </t>
  </si>
  <si>
    <t>L002840</t>
  </si>
  <si>
    <t xml:space="preserve">Холестерол, ХДЛ - у серуму - ПОЦТ методом </t>
  </si>
  <si>
    <t>L002857</t>
  </si>
  <si>
    <t xml:space="preserve">Холестерол, ХДЛ - у серуму - спектрофотометрија </t>
  </si>
  <si>
    <t>L002873</t>
  </si>
  <si>
    <t xml:space="preserve">Холестерол, ЛДЛ - у серуму - израчунавањем </t>
  </si>
  <si>
    <t>L002881</t>
  </si>
  <si>
    <t xml:space="preserve">Холестерол, ЛДЛ - у серуму - ПОЦТ методом </t>
  </si>
  <si>
    <t>L002899</t>
  </si>
  <si>
    <t xml:space="preserve">Холестерол, ЛДЛ - у серуму - спектрофотометријом </t>
  </si>
  <si>
    <t>L003731</t>
  </si>
  <si>
    <t xml:space="preserve">Калцијум у серуму - ПОЦТ методом </t>
  </si>
  <si>
    <t>L003749</t>
  </si>
  <si>
    <t xml:space="preserve">Калцијум у серуму - спектрофотометријом </t>
  </si>
  <si>
    <t>L003780</t>
  </si>
  <si>
    <t xml:space="preserve">Калијум у серуму - јон-селективном електродом (ЈСЕ) </t>
  </si>
  <si>
    <t>L003798</t>
  </si>
  <si>
    <t xml:space="preserve">Калијум у серуму - пламена фотометрија </t>
  </si>
  <si>
    <t>L003806</t>
  </si>
  <si>
    <t xml:space="preserve">Калијум у серуму - ПОЦТ методом </t>
  </si>
  <si>
    <t>L003954</t>
  </si>
  <si>
    <t xml:space="preserve">Кисела фосфатаза (АцП) укупна у серуму </t>
  </si>
  <si>
    <t>L003962</t>
  </si>
  <si>
    <t xml:space="preserve">Кисела фосфатаза (АцП), простатична (простатична кисела фосфатаза, ПАП) у серуму </t>
  </si>
  <si>
    <t>L004226</t>
  </si>
  <si>
    <t xml:space="preserve">Креатин киназа (ЦК) у серуму - ПОЦТ методом </t>
  </si>
  <si>
    <t>L004234</t>
  </si>
  <si>
    <t xml:space="preserve">Креатин киназа (ЦК) у серуму - спектрофотометрија </t>
  </si>
  <si>
    <t>L004309</t>
  </si>
  <si>
    <t xml:space="preserve">Креатинин у серуму - ПОЦТ методом </t>
  </si>
  <si>
    <t>L004317</t>
  </si>
  <si>
    <t xml:space="preserve">Креатинин у серуму-спектрофотометријом </t>
  </si>
  <si>
    <t>L004416</t>
  </si>
  <si>
    <t xml:space="preserve">Лактат дехидрогеназа (ЛДХ) у серуму - спектрофотометрија </t>
  </si>
  <si>
    <t>L004424</t>
  </si>
  <si>
    <t xml:space="preserve">Лактат дехидрогеназа (ЛДХ) у серуму - ПОЦТ методом </t>
  </si>
  <si>
    <t>L004804</t>
  </si>
  <si>
    <t xml:space="preserve">Мокраћна киселина у серуму - ПОЦТ методом </t>
  </si>
  <si>
    <t>L004812</t>
  </si>
  <si>
    <t xml:space="preserve">Мокраћна киселина у серуму - спектрофотометрија </t>
  </si>
  <si>
    <t>L004853</t>
  </si>
  <si>
    <t xml:space="preserve">Натријум у серуму - пламена фотометрија </t>
  </si>
  <si>
    <t>L004861</t>
  </si>
  <si>
    <t xml:space="preserve">Натријум у серуму - ПОЦТ методом </t>
  </si>
  <si>
    <t>L004879</t>
  </si>
  <si>
    <t xml:space="preserve">Натријум у серуму, јон-селективном електродом (ЈСЕ) </t>
  </si>
  <si>
    <t>L005439</t>
  </si>
  <si>
    <t xml:space="preserve">Протеини (укупни) у серуму - спектрофотометријом </t>
  </si>
  <si>
    <t>L005843</t>
  </si>
  <si>
    <t xml:space="preserve">ТИБЦ (укупни капацитет везивања гвожђа) у серуму </t>
  </si>
  <si>
    <t>L006064</t>
  </si>
  <si>
    <t xml:space="preserve">Триглицериди у серуму - ПОЦТ методом </t>
  </si>
  <si>
    <t>L006072</t>
  </si>
  <si>
    <t xml:space="preserve">Триглицериди у серуму - спектрофотометрија </t>
  </si>
  <si>
    <t>L006239</t>
  </si>
  <si>
    <t xml:space="preserve">УИБЦ (незасићени капацитет везивања гвожђа) у серуму </t>
  </si>
  <si>
    <t>L006254</t>
  </si>
  <si>
    <t xml:space="preserve">Уреа у серуму - спектрофотометријом </t>
  </si>
  <si>
    <t>L006262</t>
  </si>
  <si>
    <t xml:space="preserve">Уреа у серуму - ПОЦТ методом </t>
  </si>
  <si>
    <t>Биохемијске анализе у плазми</t>
  </si>
  <si>
    <t>L006973</t>
  </si>
  <si>
    <t xml:space="preserve">Аланин аминотрансфераза (АЛТ) у плазми - ПОЦТ методом </t>
  </si>
  <si>
    <t>L007005</t>
  </si>
  <si>
    <t xml:space="preserve">Алфа-амилаза у плазми-ПОЦТ методом </t>
  </si>
  <si>
    <t>L007013</t>
  </si>
  <si>
    <t xml:space="preserve">Алкална фосфатаза (АЛП) у плазми-ПОЦТ методом </t>
  </si>
  <si>
    <t>L007138</t>
  </si>
  <si>
    <t xml:space="preserve">Аспарт аминотрансфераза (АСТ) у плазми - ПОЦТ методом </t>
  </si>
  <si>
    <t>L007369</t>
  </si>
  <si>
    <t xml:space="preserve">Гама-глутамил трансфераза (гама-ГТ) у плазми - ПОЦТ методом </t>
  </si>
  <si>
    <t>L007401</t>
  </si>
  <si>
    <t xml:space="preserve">Глукоза у плазми - ПОЦТ методом </t>
  </si>
  <si>
    <t>Микробиолошка анализа у области паразитологије</t>
  </si>
  <si>
    <t>L020917</t>
  </si>
  <si>
    <t>Брзи тест за детекцију копро-антигена Ентамоеба хистолyтица/диспар</t>
  </si>
  <si>
    <t>L021311</t>
  </si>
  <si>
    <t>Преглед столице на паразите (нативни препарат)</t>
  </si>
  <si>
    <t>32</t>
  </si>
  <si>
    <t>Индивидуални здравствено-васпитни рад (скрининг на карцином дојке) код жена 50-69 година</t>
  </si>
  <si>
    <t>ДЕЛАТНОСТ</t>
  </si>
  <si>
    <t>План</t>
  </si>
  <si>
    <t>Извршење (ф.р.)</t>
  </si>
  <si>
    <t>Центар за превенцију</t>
  </si>
  <si>
    <t>Поливалентна патронажна служба</t>
  </si>
  <si>
    <t>Ултразвучна дијагностика</t>
  </si>
  <si>
    <t>Пнеумофизиологија</t>
  </si>
  <si>
    <t>Офтамологија</t>
  </si>
  <si>
    <t>Дерматологија</t>
  </si>
  <si>
    <t>* специјалистичко-консултативни прегледи за Службу која недостаје у табели</t>
  </si>
  <si>
    <t>*L012401</t>
  </si>
  <si>
    <t>ПРЕГЛЕДИ</t>
  </si>
  <si>
    <t>ОРГАНИЗАЦИОНЕ ЈЕДИНИЦЕ ПО ОБЛАСТИМА ДЕЛАТНОСТИ                                                                           (у складу са Статутом)</t>
  </si>
  <si>
    <t>1.1</t>
  </si>
  <si>
    <t>2.1</t>
  </si>
  <si>
    <t>10.1</t>
  </si>
  <si>
    <t>10.2</t>
  </si>
  <si>
    <t>10.3</t>
  </si>
  <si>
    <t>10.4</t>
  </si>
  <si>
    <t>10.5</t>
  </si>
  <si>
    <t>10.6</t>
  </si>
  <si>
    <t>10.7</t>
  </si>
  <si>
    <t>Разлика стоматолошке сестре</t>
  </si>
  <si>
    <t>Разлика зубни техничари</t>
  </si>
  <si>
    <t>СТОМАТОЛОШКЕ СЕСТРЕ</t>
  </si>
  <si>
    <t>ЗУБНИ ТЕХНИЧАРИ</t>
  </si>
  <si>
    <t>Парoдонтологија и орална медицина</t>
  </si>
  <si>
    <t>33</t>
  </si>
  <si>
    <t>* Услуге 1800010 - Превентивни преглед физијатра* у оквиру некад "систематског" сада превентивног  прегледа педијатра  (мале деце у четвртој години, деце пред долазак у школу и ученика трећег разреда основне школе) планирају се у складу са СМУ</t>
  </si>
  <si>
    <t>Превентивни преглед физијатра* деце  пред полазак у школу,  узраста у шестој/седмој години живота</t>
  </si>
  <si>
    <t>Превентивни преглед физијатра*  деце  у десетој години живота (трећи разред основне школе)</t>
  </si>
  <si>
    <t>ЖЕНЕ 25-64 ГОДИНЕ - СКРИНИНГ НА РАК ГРЛИЋА МАТЕРИЦЕ*</t>
  </si>
  <si>
    <t>ЖЕНЕ 50-69 ГОДИНЕ - СКРИНИНГ НА РАК ДОЈКЕ*</t>
  </si>
  <si>
    <t>50-74 ГОДИНА  УКУПНО-СКРИНИНГ НА РАК ДЕБЕЛОГ ЦРЕВА*</t>
  </si>
  <si>
    <t>*За организовани скрининг становништво</t>
  </si>
  <si>
    <t>1000215*</t>
  </si>
  <si>
    <t>1000058</t>
  </si>
  <si>
    <t>Узимање материјала за анализу и тестирање</t>
  </si>
  <si>
    <t>Запослени на неодређено време који се финансирају из средстава обавезног здравственог осигурања</t>
  </si>
  <si>
    <t>Запослени на неодређено време који се финансирају из других средстава</t>
  </si>
  <si>
    <t>На специјализацији</t>
  </si>
  <si>
    <t>17.1</t>
  </si>
  <si>
    <t>17.2</t>
  </si>
  <si>
    <t>17.3</t>
  </si>
  <si>
    <t>17.4</t>
  </si>
  <si>
    <t>Напомена: Здравствени радници запослени у стоматологији и апотеци се приказују у посебним табелама за одговарајуће службе</t>
  </si>
  <si>
    <t>Стоматолошка сестра ВШС/ССС</t>
  </si>
  <si>
    <t>Зубни техничар ВШС/ССС</t>
  </si>
  <si>
    <t>Возачи ХМП</t>
  </si>
  <si>
    <t>Број запослених на неодређено време који се финансирају из средстава обавезног здравственог осигурања</t>
  </si>
  <si>
    <t>Број запослених у апотеци на неодређено време</t>
  </si>
  <si>
    <t>Број запослених на неодређено време који се финансирају из других средстава</t>
  </si>
  <si>
    <t>Укупно запослених на неодређено време</t>
  </si>
  <si>
    <t xml:space="preserve">        Табела бр. 5</t>
  </si>
  <si>
    <t>ТАБЕЛА 6</t>
  </si>
  <si>
    <t>Табела  бр 18</t>
  </si>
  <si>
    <t>Табела бр 19</t>
  </si>
  <si>
    <t>Табела бр. 21</t>
  </si>
  <si>
    <t xml:space="preserve">Број запослених на одређено време због замене одсутних запослених </t>
  </si>
  <si>
    <t>Број запослених на одређено време због повећаног обима рада</t>
  </si>
  <si>
    <t>ОПШТИ ПОДАЦИ О  ОСИГУРАНИМ ЛИЦИМА</t>
  </si>
  <si>
    <t>29</t>
  </si>
  <si>
    <t>31</t>
  </si>
  <si>
    <t>30</t>
  </si>
  <si>
    <t xml:space="preserve">Неуролошки преглед </t>
  </si>
  <si>
    <t>Превентивни преглед физијатра* мале деце у четвртој години живота по потреби и упуту педијатра</t>
  </si>
  <si>
    <t>Превентивни офталмолошки преглед* мале деце у другој години живота, по упуту педијатра</t>
  </si>
  <si>
    <t>Превентивни офталмолошки преглед* а мале деце у четвртој години живота по упуту педијатра</t>
  </si>
  <si>
    <t xml:space="preserve">Превентивни офталмолошки преглед* деце  пред полазак у школу,  узраста у шестој/седмој години </t>
  </si>
  <si>
    <t>* Услуге 1600014- Превентивни преглед офталмога* у оквиру некада "систематског " односно превентивног прегледа  у педијатрији планирају се у складу са Стручно методолошким упутством (СМУ) РСК за здравствену заштиту жена, деце и омладине</t>
  </si>
  <si>
    <t>Превентивни ОРЛ преглед* мале деце у четвртој години живота  по потреби</t>
  </si>
  <si>
    <t>Превентивни ОРЛ преглед* деце у шестој/седмој години живота пред полазак у школу</t>
  </si>
  <si>
    <t>* Услуге 1700012 - Превентивни ОРЛ преглед * у оквиру некада "систематског" сада превентивног  прегледа  педијатра, планирају се у складу са СМУ</t>
  </si>
  <si>
    <t>Рендген графија дојке у два правца (мамографија)</t>
  </si>
  <si>
    <t>ПРЕВЕНТИВА</t>
  </si>
  <si>
    <t>1000132</t>
  </si>
  <si>
    <t>1000140</t>
  </si>
  <si>
    <t xml:space="preserve">Намештање/ фиксација – опште </t>
  </si>
  <si>
    <t>1000157</t>
  </si>
  <si>
    <t>1000165</t>
  </si>
  <si>
    <t>1000173</t>
  </si>
  <si>
    <t>1700061</t>
  </si>
  <si>
    <t>1000025</t>
  </si>
  <si>
    <t>1000017</t>
  </si>
  <si>
    <t>1000116</t>
  </si>
  <si>
    <t>1300011</t>
  </si>
  <si>
    <t>1300151</t>
  </si>
  <si>
    <t>1300037</t>
  </si>
  <si>
    <t>Контролни преглед труднице</t>
  </si>
  <si>
    <t>1300045</t>
  </si>
  <si>
    <t>Психофизичка припрема труднице за порођај</t>
  </si>
  <si>
    <t>1300052</t>
  </si>
  <si>
    <t>КУРАТИВА</t>
  </si>
  <si>
    <t>Прегледи лекара</t>
  </si>
  <si>
    <t>Први гинеколошки преглед ради лечења</t>
  </si>
  <si>
    <t>1300060</t>
  </si>
  <si>
    <t>1300078</t>
  </si>
  <si>
    <t>1300086</t>
  </si>
  <si>
    <t>1300094</t>
  </si>
  <si>
    <t>2200079</t>
  </si>
  <si>
    <t>2200103</t>
  </si>
  <si>
    <t>1300102</t>
  </si>
  <si>
    <t>1300110</t>
  </si>
  <si>
    <t>1300177</t>
  </si>
  <si>
    <t>1200013</t>
  </si>
  <si>
    <t xml:space="preserve">Спровођење имунизације/ вакцинације </t>
  </si>
  <si>
    <t>1200047</t>
  </si>
  <si>
    <t>1200054</t>
  </si>
  <si>
    <t>1000181</t>
  </si>
  <si>
    <t>Тест функције говора</t>
  </si>
  <si>
    <t>Тест психичких функција</t>
  </si>
  <si>
    <t>АКТИВНОСТИ</t>
  </si>
  <si>
    <t xml:space="preserve">Инструментација/ катетеризација - опште </t>
  </si>
  <si>
    <t>РАД СОЦИЈАЛНОГ РАДНИКА</t>
  </si>
  <si>
    <t>Индивидуални здравствено-васпитни рад</t>
  </si>
  <si>
    <t>Групни здравствено-васпитни рад</t>
  </si>
  <si>
    <t>Поновни гинеколошки преглед ради лечења</t>
  </si>
  <si>
    <t>До краја првог триместра трудноће</t>
  </si>
  <si>
    <t>Остали први прегледи труднице</t>
  </si>
  <si>
    <t>Након шест недеља</t>
  </si>
  <si>
    <t>Након шест месеци</t>
  </si>
  <si>
    <t xml:space="preserve">Кратка посета изабраном лекару  </t>
  </si>
  <si>
    <t>Ултразвучни преглед регија - сива скала</t>
  </si>
  <si>
    <t>Радионице</t>
  </si>
  <si>
    <t>Предавања</t>
  </si>
  <si>
    <t>ЗДРАВСТВЕНО ВАСПИТАЊЕ</t>
  </si>
  <si>
    <t>1000082</t>
  </si>
  <si>
    <t>2200012</t>
  </si>
  <si>
    <t>2200020</t>
  </si>
  <si>
    <t>2200038</t>
  </si>
  <si>
    <t>2200046</t>
  </si>
  <si>
    <t>2200053</t>
  </si>
  <si>
    <t xml:space="preserve">Сложени рендген прегледи </t>
  </si>
  <si>
    <t>2200061</t>
  </si>
  <si>
    <t>Услуге ултразвука</t>
  </si>
  <si>
    <t xml:space="preserve">Doppler scan регија </t>
  </si>
  <si>
    <t>2200087</t>
  </si>
  <si>
    <t xml:space="preserve">Сложени ултразвучни преглед </t>
  </si>
  <si>
    <t>2200095</t>
  </si>
  <si>
    <t>Doppler scan органа</t>
  </si>
  <si>
    <t>2200111</t>
  </si>
  <si>
    <t>Прегледи  лекара</t>
  </si>
  <si>
    <t xml:space="preserve">Интернистички преглед - први </t>
  </si>
  <si>
    <t>1400019</t>
  </si>
  <si>
    <t xml:space="preserve">Тест функције кардиоваскуларног система  </t>
  </si>
  <si>
    <t>1000090</t>
  </si>
  <si>
    <t>Тест функције плућа и дисајних путева</t>
  </si>
  <si>
    <t>1000108</t>
  </si>
  <si>
    <t>Офталмолошки преглед – први</t>
  </si>
  <si>
    <t>1600022</t>
  </si>
  <si>
    <t>1600030</t>
  </si>
  <si>
    <t>1600048</t>
  </si>
  <si>
    <t>1600055</t>
  </si>
  <si>
    <t>1600063</t>
  </si>
  <si>
    <t>1600071</t>
  </si>
  <si>
    <t>1600089</t>
  </si>
  <si>
    <t>1600097</t>
  </si>
  <si>
    <t>1600105</t>
  </si>
  <si>
    <t>Физијатријски преглед - први</t>
  </si>
  <si>
    <t>1800036</t>
  </si>
  <si>
    <t>1800044</t>
  </si>
  <si>
    <t>1800051</t>
  </si>
  <si>
    <t>1800069</t>
  </si>
  <si>
    <t>1800085</t>
  </si>
  <si>
    <t xml:space="preserve">ORL преглед - први </t>
  </si>
  <si>
    <t>Тест функције чула слуха</t>
  </si>
  <si>
    <t>1700020</t>
  </si>
  <si>
    <t>1700038</t>
  </si>
  <si>
    <t>Тест функције чула равнотеже</t>
  </si>
  <si>
    <t>1700046</t>
  </si>
  <si>
    <t>1700053</t>
  </si>
  <si>
    <t>1700079</t>
  </si>
  <si>
    <t>1700087</t>
  </si>
  <si>
    <t>1700095</t>
  </si>
  <si>
    <t>1700103</t>
  </si>
  <si>
    <t xml:space="preserve">Психијатријски преглед - први </t>
  </si>
  <si>
    <t>1900026</t>
  </si>
  <si>
    <t xml:space="preserve">Индивидуална психотерапија  </t>
  </si>
  <si>
    <t>1900034</t>
  </si>
  <si>
    <t xml:space="preserve">Групна психотерапија  </t>
  </si>
  <si>
    <t>1900042</t>
  </si>
  <si>
    <t xml:space="preserve">Дерматовенеролошки преглед - први </t>
  </si>
  <si>
    <t>Ултразвучни преглед органа – сива скала</t>
  </si>
  <si>
    <t>Остали ултразвучни прегледи органа – сива скала</t>
  </si>
  <si>
    <t>Поновни специјалистичко-консултативни преглед</t>
  </si>
  <si>
    <t xml:space="preserve">Doppler scan регија (крвни судови) </t>
  </si>
  <si>
    <t>Doppler scan органа (срце)</t>
  </si>
  <si>
    <t>Кинезитерапија болести</t>
  </si>
  <si>
    <t>Инструментација предела ува, носа и ждрела</t>
  </si>
  <si>
    <t>ДИЈАГНОСТИЧКО ТЕРАПИЈСКЕ УСЛУГЕ</t>
  </si>
  <si>
    <t>Интраорална рендгенографија зуба</t>
  </si>
  <si>
    <t>Ортопантомограм</t>
  </si>
  <si>
    <t>Телерендген</t>
  </si>
  <si>
    <t>Терапијске услуге</t>
  </si>
  <si>
    <t>Уклањање наслага</t>
  </si>
  <si>
    <t>Рендген дијагностика</t>
  </si>
  <si>
    <t>1019 и 2024 СТОМАТОЛОШКА СЛУЖБА</t>
  </si>
  <si>
    <t xml:space="preserve">        Табела бр. 1</t>
  </si>
  <si>
    <t>Р.бр.</t>
  </si>
  <si>
    <t>БРОЈ</t>
  </si>
  <si>
    <t>7-14  ГОДИНА</t>
  </si>
  <si>
    <t>50-64 ГОДИНА</t>
  </si>
  <si>
    <t>ЖЕНЕ 15-49 ГОДИНА</t>
  </si>
  <si>
    <t>ЖЕНЕ 15 И ВИШЕ ГОДИНА</t>
  </si>
  <si>
    <t>УКУПНО СТУДЕНАТА ДО 26 ГОДИНА</t>
  </si>
  <si>
    <t>Табела бр. 11</t>
  </si>
  <si>
    <t>Рендген дијагностика у стоматологији</t>
  </si>
  <si>
    <t>Табела бр. 23</t>
  </si>
  <si>
    <t>Табела бр. 24</t>
  </si>
  <si>
    <t>Табела бр. 25</t>
  </si>
  <si>
    <t>Табела бр. 26</t>
  </si>
  <si>
    <t>Инц./ дрен./ исп./одстр. теч. продук. упал. процеса - опште</t>
  </si>
  <si>
    <t>Ексц./ одстр. тк./дестр./ чишћ. ране/ каутеризација - опште</t>
  </si>
  <si>
    <t>Електрофизиолошко сним. везано за кардиоваск. сис. - ЕКГ</t>
  </si>
  <si>
    <t>Слож. терапеутске проц. / мање хируршке интервенције</t>
  </si>
  <si>
    <t>Терап. проц. која се односи на поремећаје гласа и говора</t>
  </si>
  <si>
    <t>Медикација/ лок. ињекц./ инфилтрација/ апликација лека</t>
  </si>
  <si>
    <t>Завоји/ компресивни завој/ компресија/ тампонада</t>
  </si>
  <si>
    <t>Превентивни преглед у вези са планирањем породице</t>
  </si>
  <si>
    <t>Електрофизиолошко снимање у гинекологији и акушерству</t>
  </si>
  <si>
    <t>Дијагн. тест за испит. обољ. репродуктивних органа жене</t>
  </si>
  <si>
    <t>Инц./ дрен./ ис./ асп. теч. продуката упал. пр. реп. орг. жене</t>
  </si>
  <si>
    <t>Ексц./ одстр. тк./ дестр./ чишћ. ране/ каутеризација промена</t>
  </si>
  <si>
    <t>Сложена гинеколошко-акешерска процедура ПОРОЂАЈ</t>
  </si>
  <si>
    <t>Тер. проц. која се односи на болести срца и крвних судова</t>
  </si>
  <si>
    <t>Ексц./ одстр. тк./ дестр./ чишћ. ране/ каутеризација - опште</t>
  </si>
  <si>
    <t>Медикација/ лок. ињекција/ инфилтрација/ апликација лека</t>
  </si>
  <si>
    <t>Сложене терапеутске проц./ мање хируршке интервенције</t>
  </si>
  <si>
    <t>Завоји/ тамп. која се односи на предео ока и припојака ока</t>
  </si>
  <si>
    <t>Инструмент. која се односи на предео ока и припојака ока</t>
  </si>
  <si>
    <t>Мед./.../ апл. лека која се од. на предео ока и припојака ока</t>
  </si>
  <si>
    <t>Број осигураника који су користили услуге лабораторија</t>
  </si>
  <si>
    <t>Рендген скопија са циљаном графијом без контраста</t>
  </si>
  <si>
    <t>Рендген скопија са циљаном графијом са контрастом</t>
  </si>
  <si>
    <t>Рендген графија органа по системима, један правац</t>
  </si>
  <si>
    <t>Рендген графија органа по системима у два правца</t>
  </si>
  <si>
    <t>Рендген графија локом. сист., торакса и плућа у два правца</t>
  </si>
  <si>
    <t>Ренд. граф. спец. сним. по системима у два или јед. правцу</t>
  </si>
  <si>
    <t>Електрофизиолошко сним. везано за кардиоваск. сист. - ЕКГ</t>
  </si>
  <si>
    <t xml:space="preserve">Електроф. сним. везано за кардиоваскул. систем - ХОЛТЕР </t>
  </si>
  <si>
    <t>Дијагн. тест за испитивање мотилитета ока и разрокости</t>
  </si>
  <si>
    <t>Дијагностички тест за испитивaње колорног вида</t>
  </si>
  <si>
    <t>Дијагностички тест за испитивање бинокуларног вида</t>
  </si>
  <si>
    <t>Дијагностички тест за испитивање прекорнеалног филма</t>
  </si>
  <si>
    <t>Инц./.../ одстр. теч. пр. упал. пр. предела ока и припојака ока</t>
  </si>
  <si>
    <t>Терап. проц. која се односи на предео ока и припојака ока</t>
  </si>
  <si>
    <t>Инц./ .../ одс. теч. пр. упал. пр. предела ува, носа и ждрела</t>
  </si>
  <si>
    <t>Ексц./ .../ каутеризација промена предела ува, носа и ждрела</t>
  </si>
  <si>
    <t>Мед./.../ ап. лека које се односи на предео ува, носа и ждрела</t>
  </si>
  <si>
    <t>Завоји/ .../ тампонада која се односи на предео ува и носа</t>
  </si>
  <si>
    <t>Поновни специјалистичко-консултат. преглед психијатра</t>
  </si>
  <si>
    <t>Инц./ дрен./ исп./одстр. теч. прод. упалних процеса - опште</t>
  </si>
  <si>
    <t>УКУПНО</t>
  </si>
  <si>
    <t>ЗДРАВСТВЕНИ  САРАДНИЦИ</t>
  </si>
  <si>
    <t>МЕДИЦИНСКЕ СЕСТРЕ - ТЕХНИЧАРИ</t>
  </si>
  <si>
    <t>ДОКТОР МЕДИЦИНЕ</t>
  </si>
  <si>
    <t>ФАРМАЦЕУТ-БИОХЕМИЧАР</t>
  </si>
  <si>
    <t>Општа медицина</t>
  </si>
  <si>
    <t>Специјалиста</t>
  </si>
  <si>
    <t>Укупно</t>
  </si>
  <si>
    <t>Норматив</t>
  </si>
  <si>
    <t>ССС</t>
  </si>
  <si>
    <t>ВСС</t>
  </si>
  <si>
    <t>ВШС</t>
  </si>
  <si>
    <t>Здравствена заштита деце</t>
  </si>
  <si>
    <t>Развојно саветовалиште</t>
  </si>
  <si>
    <t>Здравствена заштита школске деце</t>
  </si>
  <si>
    <t>Саветовалиште за младе</t>
  </si>
  <si>
    <t>Здравствена заштита жена</t>
  </si>
  <si>
    <t>Здравствена заштита одраслих</t>
  </si>
  <si>
    <t>Хитна медицинска помоћ</t>
  </si>
  <si>
    <t>Кућно лечење и медицинска нега</t>
  </si>
  <si>
    <t>Поливалентна  патронажна служба</t>
  </si>
  <si>
    <t>Радиолошка дијагностика</t>
  </si>
  <si>
    <t>Физикална медицина и рехабилитација</t>
  </si>
  <si>
    <t>Специјалистичко консултативна служба</t>
  </si>
  <si>
    <t>Интерна</t>
  </si>
  <si>
    <t>Пнеумофтизиологија</t>
  </si>
  <si>
    <t>Офталмологија</t>
  </si>
  <si>
    <t>Оториноларингологија</t>
  </si>
  <si>
    <t>Психијатрија</t>
  </si>
  <si>
    <t>Социјална медицина са информатиком</t>
  </si>
  <si>
    <t>Стационар</t>
  </si>
  <si>
    <t>Породилиште</t>
  </si>
  <si>
    <t>Спец.медицине рада</t>
  </si>
  <si>
    <t>разлика</t>
  </si>
  <si>
    <t>Ортопедија вилица</t>
  </si>
  <si>
    <t>Протетика</t>
  </si>
  <si>
    <t>Орална хирургија</t>
  </si>
  <si>
    <t>1003 - ЗДРАВСТВЕНА ЗАШТИТА ДЕЦЕ ПРЕДШКОЛСКОГ УЗРАСТА</t>
  </si>
  <si>
    <t>1004 - ЗДРАВСТВЕНА ЗАШТИТА ДЕЦЕ ШКОЛСКОГ УЗРАСТА</t>
  </si>
  <si>
    <t>1005 - ЗДРАВСТВЕНА ЗАШТИТА ЖЕНА</t>
  </si>
  <si>
    <t>1001 - ЗДРАВСТВЕНА ЗАШТИТА ОДРАСЛОГ СТАНОВНИШТВА</t>
  </si>
  <si>
    <t>1007 - ХИТНА МЕДИЦИНСКА ПОМОЋ</t>
  </si>
  <si>
    <t>1015 - СЛУЖБА ЗА ЛАБОРАТОРИЈСКУ ДИЈАГНОСТИКУ</t>
  </si>
  <si>
    <t>1016 - РЕНДГЕН ДИЈАГНОСТИКА</t>
  </si>
  <si>
    <t>1017 - УЛТРАЗВУЧНА ДИЈАГНОСТИКА</t>
  </si>
  <si>
    <t>1008 - ИНТЕРНА МЕДИЦИНА</t>
  </si>
  <si>
    <t xml:space="preserve">1053 - ПНЕУМОФТИЗИОЛОГИЈА </t>
  </si>
  <si>
    <t>1010 - ОФТАЛМОЛОГИЈА</t>
  </si>
  <si>
    <t>1006 - ФИЗИКАЛНА МЕДИЦИНА И РЕХАБИЛИТАЦИЈА</t>
  </si>
  <si>
    <t>1011 - ОТОРИНОЛАРИНГОЛОГИЈА</t>
  </si>
  <si>
    <t>1009 - ПСИХИЈАТРИЈА - НЕУРОПСИХИЈАТРИЈА</t>
  </si>
  <si>
    <t xml:space="preserve">1054 - ДЕРМАТОВЕНЕРОЛОГИЈА </t>
  </si>
  <si>
    <t>УКУПНО:</t>
  </si>
  <si>
    <t>Ексцизија/ одстрањивање ткива/ деструкција/ чишћење ране/ каутеризација - опште</t>
  </si>
  <si>
    <t>1057 ЦЕНТАР ЗА ПРЕВЕНТИВНЕ ЗДРАВСТВЕНЕ УСЛУГЕ ОДРАСЛИХ</t>
  </si>
  <si>
    <t>Разлика</t>
  </si>
  <si>
    <t>доктори медицине</t>
  </si>
  <si>
    <t>Мед радници са ССС ВШС</t>
  </si>
  <si>
    <t>здр. Сарадници</t>
  </si>
  <si>
    <t>Лабораторијска дијагностика</t>
  </si>
  <si>
    <t>Остало*</t>
  </si>
  <si>
    <t>Заједничке службе*</t>
  </si>
  <si>
    <t>здравствена заштита радника</t>
  </si>
  <si>
    <t>*У колони "Организационе  јединице по областима делатности" у делу који се односи на "Остало" и "Заједничке службе" потребно је обавезно у пратећем тексту навести структуру запослених здравствених радника и сарадника (занимање и специјалност)</t>
  </si>
  <si>
    <t>потпис и печат</t>
  </si>
  <si>
    <t>Доктор стоматологије</t>
  </si>
  <si>
    <t>Дечија и превентивна стоматологија</t>
  </si>
  <si>
    <t>Укупан број здравствених радника и сарадника са високом стручном спремом</t>
  </si>
  <si>
    <t>Назив организационе једицине</t>
  </si>
  <si>
    <t>Административни</t>
  </si>
  <si>
    <t>Технички и помоћни</t>
  </si>
  <si>
    <t>Возачи санитетског превоза</t>
  </si>
  <si>
    <t>Технички</t>
  </si>
  <si>
    <t>Возачи ХМП и санитет. превоза</t>
  </si>
  <si>
    <t>03</t>
  </si>
  <si>
    <t>10</t>
  </si>
  <si>
    <t>05</t>
  </si>
  <si>
    <t>02</t>
  </si>
  <si>
    <t>01</t>
  </si>
  <si>
    <t>Табела бр. 2</t>
  </si>
  <si>
    <t>00</t>
  </si>
  <si>
    <t>KУРАТИВА/ Прегледи лекара</t>
  </si>
  <si>
    <t>I ГОДИНА  (19 година)(уписани)</t>
  </si>
  <si>
    <t>III ГОДИНА (21 година)</t>
  </si>
  <si>
    <t>1059 - САВЕТОВАЛИШТЕ ЗА МЛАДЕ</t>
  </si>
  <si>
    <t xml:space="preserve"> (1020 Т*)-  КУЋНО ЛЕЧЕЊЕ,  НЕГА И ПАЛИЈАТИВНО ЗБРИЊАВАЊЕ - ДОМ ЗДРАВЉА</t>
  </si>
  <si>
    <t>70 И ВИШЕ ГОДИНА</t>
  </si>
  <si>
    <t>06</t>
  </si>
  <si>
    <t>09</t>
  </si>
  <si>
    <t xml:space="preserve">Превентивни гинеколошки преглед </t>
  </si>
  <si>
    <t>Број трудница са високоризичном трудноћом</t>
  </si>
  <si>
    <t>Број корисника  услуга рендгена</t>
  </si>
  <si>
    <t>Број корисника  услуга рендгена у стоматологији</t>
  </si>
  <si>
    <t>Број корисника  услуга ултразвука</t>
  </si>
  <si>
    <t xml:space="preserve">укупно </t>
  </si>
  <si>
    <t>Дерматовенерологија</t>
  </si>
  <si>
    <t>Табела бр. 3</t>
  </si>
  <si>
    <t>Табела бр. 4</t>
  </si>
  <si>
    <t>Организационе јединице (огранак или јединица за издавање готових лекова)</t>
  </si>
  <si>
    <t>Број смена</t>
  </si>
  <si>
    <t>Број дијализа годишње</t>
  </si>
  <si>
    <t>Дијализе</t>
  </si>
  <si>
    <t>ДИЈАЛИЗА</t>
  </si>
  <si>
    <t>ДОКТОРИ МЕДИЦИНЕ</t>
  </si>
  <si>
    <t>ДОКТОРИ СТОМАТОЛОГИЈЕ</t>
  </si>
  <si>
    <t>ФАРМАЦЕУТИ</t>
  </si>
  <si>
    <t>МЕДИЦИНСКЕ СЕСТРЕ/ТЕХНИЧАРИ</t>
  </si>
  <si>
    <t>ФАРМ.ТЕХНИЧАРИ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</si>
  <si>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</si>
  <si>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</si>
  <si>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</si>
  <si>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1012 - СЛУЖБА ЗА ПОЛИВАЛЕНТНУ ПАТРОНАЖУ </t>
  </si>
  <si>
    <t>Број корисника који су користили терапијске услуге</t>
  </si>
  <si>
    <t xml:space="preserve"> ЗДРАВСТВЕНА ЗАШТИТА СТУДЕНТСКЕ ОМЛАДИНЕ</t>
  </si>
  <si>
    <t>Табела бр 20</t>
  </si>
  <si>
    <t>Табела бр. 27</t>
  </si>
  <si>
    <t>РФЗО
ШИФРА</t>
  </si>
  <si>
    <t>РФЗО АТРИБУТ</t>
  </si>
  <si>
    <t xml:space="preserve">35-49 ГОДИНА УКУПНО </t>
  </si>
  <si>
    <t>Електростимулација мишића</t>
  </si>
  <si>
    <t>Интерферентне струје</t>
  </si>
  <si>
    <t>Електрофореза</t>
  </si>
  <si>
    <t>Галванизација</t>
  </si>
  <si>
    <t>Дијадинамске струје</t>
  </si>
  <si>
    <t>Високофреквентне струје (Краткоталасна дијатермија)-КТД</t>
  </si>
  <si>
    <t>Транскутана електро неуро стимулација (ТЕНС)</t>
  </si>
  <si>
    <t>Парафинотерапија/ или парафанготерапија</t>
  </si>
  <si>
    <t xml:space="preserve">Криотерапија </t>
  </si>
  <si>
    <t>Криомасажа</t>
  </si>
  <si>
    <t>Ласер терапија</t>
  </si>
  <si>
    <t>Фототерапија - Зрачење инфрацрвеним, ултравиолетним и биоптрон</t>
  </si>
  <si>
    <t>Биодоза-одређивање индивидуалне остљивости на УВ зраке</t>
  </si>
  <si>
    <t>Мануелна сегментна масажа</t>
  </si>
  <si>
    <t>Електромагнетна терапија</t>
  </si>
  <si>
    <t>Ултразвук  - директни</t>
  </si>
  <si>
    <t>Сонофореза</t>
  </si>
  <si>
    <t>Ултразвук - субаквални</t>
  </si>
  <si>
    <t>Превентивни преглед труднице</t>
  </si>
  <si>
    <t>Превентивни преглед породиље</t>
  </si>
  <si>
    <t>Посебни гинеколошки преглед ради допунске дијагностике и лечења</t>
  </si>
  <si>
    <t>Назив организационе јединице</t>
  </si>
  <si>
    <t>Општа стоматологија</t>
  </si>
  <si>
    <t>Болести зуба са ендодонцијом</t>
  </si>
  <si>
    <t>* Установе које имају мамограф</t>
  </si>
  <si>
    <t>Ексфолијативна цитологија ткива репродукт. органа жене - неаутоматизована припрема и неаутоматизовано бојење</t>
  </si>
  <si>
    <t>35-69 ГОДИНА МУШКАРЦИ-СКРИНИНИГ РИЗИКА НА КВ БОЛЕСТИ</t>
  </si>
  <si>
    <t>45-69 ГОДИНА - ЖЕНЕ- СКРИНИНГ РИЗИКА НА КВ БОЛЕСТИ</t>
  </si>
  <si>
    <t>ОСМА ГОДИНА (I РАЗРЕД )</t>
  </si>
  <si>
    <t>ДЕВЕТА ГОДИНА (II РАЗРЕД)</t>
  </si>
  <si>
    <t>ДЕСЕТА ГОДИНА (III РАЗРЕД)</t>
  </si>
  <si>
    <t>ЈЕДАНАЕСТА ГОДИНА (IV РАЗРЕД)</t>
  </si>
  <si>
    <t>ДВАНАЕСТА ГОДИНА (V РАЗРЕД)</t>
  </si>
  <si>
    <t>ТРИНАЕСТА ГОДИНА (VI РАЗРЕД)</t>
  </si>
  <si>
    <t>ЧЕТРНАЕСТА ГОДИНА (VII РАЗРЕД)</t>
  </si>
  <si>
    <t>ПЕТНАЕСТА ГОДИНА (VIII  РАЗРЕД)</t>
  </si>
  <si>
    <t>ШЕСНАЕСТА ГОДИНА (I РАЗРЕД)</t>
  </si>
  <si>
    <t>СЕДАМНАЕСТА ГОДИНА (II РАЗРЕД)</t>
  </si>
  <si>
    <t>ОСАМНАЕСТА ГОДИНА (III РАЗРЕД)</t>
  </si>
  <si>
    <t>ДЕВЕТНАЕСТА ГОДИНА (IV РАЗРЕД)</t>
  </si>
  <si>
    <t>Офталмолошки преглед у четрнаестој години (VII разред ОШ)</t>
  </si>
  <si>
    <t>Радно време</t>
  </si>
  <si>
    <t>Запослени на неодређено време</t>
  </si>
  <si>
    <t>Здравствени радници</t>
  </si>
  <si>
    <t>Немедицински радници</t>
  </si>
  <si>
    <t>Постојећи број дипл. Фармацеута</t>
  </si>
  <si>
    <t>Постојећи број фарм. Техничара</t>
  </si>
  <si>
    <t>Постојећи број административних радника</t>
  </si>
  <si>
    <t>ГРУПАЦИЈЕ РЕГИСТРОВАНИХ ОСИГУРАНИКА</t>
  </si>
  <si>
    <t>УКУПАН БРОЈ ОСИГУРАНИКА</t>
  </si>
  <si>
    <t xml:space="preserve">                                      </t>
  </si>
  <si>
    <t>65-69 ГОДИНА</t>
  </si>
  <si>
    <t>Спортска медицина</t>
  </si>
  <si>
    <t>НОВОРОЂЕНЧЕ (ПРВИ МЕСЕЦ)</t>
  </si>
  <si>
    <t>ОДОЈЧЕ (ОД ДРУГОГ МЕСЕЦА ДО КРАЈА ПРВЕ ГОДИНЕ)</t>
  </si>
  <si>
    <t>ДРУГА ГОДИНА ЖИВОТА</t>
  </si>
  <si>
    <t>ТРЕЋА ГОДИНА ЖИВОТА</t>
  </si>
  <si>
    <t>ЧЕТВРТА ГОДИНА ЖИВОТА</t>
  </si>
  <si>
    <t>ПЕТА ГОДИНА ЖИВОТА</t>
  </si>
  <si>
    <t>ШЕСТА ГОДИНА ЖИВОТА</t>
  </si>
  <si>
    <t>СЕДМА ГОДИНА ЖИВОТА, ОДНОСНО ПРЕД ПОЛАЗАК У ШКОЛУ</t>
  </si>
  <si>
    <t>УКУПНО  0-6,99 ГОДИНА</t>
  </si>
  <si>
    <t>19 И ВИШЕ ГОДИНА УКУПНО  - СКРИНИНГ НА ДЕПРЕСИЈУ</t>
  </si>
  <si>
    <t>19-34 ГОДИНА</t>
  </si>
  <si>
    <t>15-18  ГОДИНА</t>
  </si>
  <si>
    <t>Број парова укључених у школу родитељства</t>
  </si>
  <si>
    <t>Здравствена заштита студената</t>
  </si>
  <si>
    <t xml:space="preserve">Кућно лечење, нега и палијативна </t>
  </si>
  <si>
    <t>Стоматолошка служба</t>
  </si>
  <si>
    <t>ПРЕВЕНТИВА/ Прегледи лекара</t>
  </si>
  <si>
    <t>%</t>
  </si>
  <si>
    <t>ДИЈАГНОСТИЧКЕ И 
ТЕРАПИЈСКE УСЛУГЕ</t>
  </si>
  <si>
    <t>УКУПНО Биохемијске анализе и хематолошке анализе</t>
  </si>
  <si>
    <t>УКУПНО Микробиолошке и паразитолошке анализе</t>
  </si>
  <si>
    <t>УКУПНО СВЕ АНАЛИЗЕ</t>
  </si>
  <si>
    <t>Остали*</t>
  </si>
  <si>
    <t>Дијализа</t>
  </si>
  <si>
    <t>превентива</t>
  </si>
  <si>
    <t>куратива</t>
  </si>
  <si>
    <t>Превентивни ОРЛ преглед* мале деце у другој години живота  по потреби</t>
  </si>
  <si>
    <t>Физикална медицина  и рехабилитација</t>
  </si>
  <si>
    <t>БРОЈ ЗДРАВСТВЕНИХ РАДНИКА И САРАДНИКА У ЗДРАВСТВЕНОЈ УСТАНОВИ НА ПРИМАРНОМ НИВОУ ЗДРАВСТВЕНЕ ЗАШТИТЕ, НА ДАН 1.1.2019. ГОДИНЕ</t>
  </si>
  <si>
    <t>БРОЈ ЗДРАВСТВЕНИХ РАДНИКА У СЛУЖБИ ЗА СТОМАТОЛОШКУ ЗДРАВСТВЕНУ ЗАШТИТУ НА ДАН 1.1.2019. ГОДИНЕ</t>
  </si>
  <si>
    <t>БРОЈ ЗДРАВСТВЕНИХ РАДНИКА У АПОТЕЦИ У СКЛОПУ ЗДРАВСТВЕНЕ УСТАНОВЕ НА ДАН 1.1.2019. ГОДИНЕ</t>
  </si>
  <si>
    <t>БРОЈ НЕМЕДИЦИНСКИХ РАДНИКА НА ДАН 1.1.2019. ГОДИНЕ</t>
  </si>
  <si>
    <t>УКУПАН КАДАР У ЗДРАВСТВЕНОЈ УСТАНОВИ НА ДАН 1.1.2019. ГОДИНЕ</t>
  </si>
  <si>
    <t>Збрињавање особе изложене насиљу</t>
  </si>
  <si>
    <t>Анализа лабораторијских налаза</t>
  </si>
  <si>
    <t>Мерење артеријског крвног притиска</t>
  </si>
  <si>
    <t>Скрининг/ рано откривање рака грлића материце  - ПАП тест</t>
  </si>
  <si>
    <t>Циљани преглед труднице ради раног откривања ЕПХ гестозе</t>
  </si>
  <si>
    <t>Циљани преглед труднице ради раног откривања гестацијског дијабета</t>
  </si>
  <si>
    <t>УЗ преглед труднице</t>
  </si>
  <si>
    <t>Инспекција и палпаторни преглед дојки</t>
  </si>
  <si>
    <t>УЗ преглед жена невезано за трудноћу</t>
  </si>
  <si>
    <t>Ултразвучни преглед  дојке</t>
  </si>
  <si>
    <t xml:space="preserve">Скрининг/рано откривање рака-позивање учесника на скрининг </t>
  </si>
  <si>
    <t>Скрининг/рано откривање рака грлића материце-обавештавање жена о налазу ПАП теста/издавање резултата</t>
  </si>
  <si>
    <t>Инструментација, пласирање интраутериног и вагиналног уређаја.</t>
  </si>
  <si>
    <t>Инструментација, екстракција интраутериног и вагиналног уређаја.</t>
  </si>
  <si>
    <t>Скрининг рано откривање рака грлића материце- супервизијски преглед плочице</t>
  </si>
  <si>
    <t>Број трудница које су прошле психоф.
 припрему за порођај</t>
  </si>
  <si>
    <t>35</t>
  </si>
  <si>
    <t xml:space="preserve">Скрининг/ рано откривање рака дојке </t>
  </si>
  <si>
    <t>Прво читање мамографије у организованом скринингу</t>
  </si>
  <si>
    <t>Ултразвучни преглед новорођенчади ради раног откривања дисплазије кукова</t>
  </si>
  <si>
    <t>Посебни физијатријски преглед</t>
  </si>
  <si>
    <t>Кинезитерапија деце са сметњама у развоју</t>
  </si>
  <si>
    <t>Дерматоскопски преглед коже</t>
  </si>
  <si>
    <t xml:space="preserve">    Табела бр. 30</t>
  </si>
  <si>
    <t>45 И ВИШЕ ГОДИНА, УКУПНО - СКРИНИНГ НА ДИЈАБЕТ ТИПА 2</t>
  </si>
  <si>
    <t xml:space="preserve">        Табела </t>
  </si>
  <si>
    <t>1.1.2019.</t>
  </si>
  <si>
    <t>1058 - РАЗВОЈНО САВЕТОВАЛИШТЕ</t>
  </si>
  <si>
    <t>15/А</t>
  </si>
  <si>
    <t>15/Б</t>
  </si>
  <si>
    <t xml:space="preserve">(1020 Т*)-  КУЋНО ЛЕЧЕЊЕ,  НЕГА И ПАЛИЈАТИВНО ЗБРИЊАВАЊЕ </t>
  </si>
  <si>
    <t>Завод за геријатрију и палијативно збрињавање</t>
  </si>
  <si>
    <t>СПОРТСКА МЕДИЦИНА</t>
  </si>
  <si>
    <t>ЛЕКОВИ ЗА ОСИГУРАНА ЛИЦА</t>
  </si>
  <si>
    <t xml:space="preserve">САНИТЕТСКИ И МЕДИЦИНСКИ ПОТРОШНИ МАТЕРИЈАЛ ЗА ОСИГУРАНА ЛИЦА РФЗО       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</si>
  <si>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</si>
  <si>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</si>
  <si>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</si>
  <si>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УСТАНОВЕ</t>
  </si>
  <si>
    <t>ПРИМАРНЕ ЗДРАВСТВЕНЕ ЗАШТИТЕ</t>
  </si>
  <si>
    <t>Скрининг рано откривање рака грлића материце- ПАП тест преглед плочице (прво читање)</t>
  </si>
  <si>
    <t>COVID услуге</t>
  </si>
  <si>
    <t>Узимање назофарингеалног и/или орофарингеалног бриса за преглед на присуствo SARS-CoV-2 вируса у транспортну подлогу, у амбуланти</t>
  </si>
  <si>
    <t>Узимање назофарингеалног и/или орофарингеалног бриса за преглед на присуство SARS-CoV-2 вируса у транспортну подлогу на терену</t>
  </si>
  <si>
    <t xml:space="preserve">Узимање узорка крви пункцијом за доказивање присуства антитела на вирус SARS-CoV-2, у амбуланти </t>
  </si>
  <si>
    <t xml:space="preserve">Узимање узорка крви пункцијом за доказивање присуства антитела на вирус SARS-CoV-2, на терену </t>
  </si>
  <si>
    <t xml:space="preserve">Квалитативно одређивaњe IgM i/ili IgG антитела на вирус SARS-CoV-2 имунохроматографским тестом </t>
  </si>
  <si>
    <t>Узимање материјала (назофарингеални брис, салива и др.) у циљу доказивања вирусног Аg SARS – CоV-2</t>
  </si>
  <si>
    <t>Детекција вирусног Аg SARS – CоV-2 квалитативном методом</t>
  </si>
  <si>
    <t>L20770</t>
  </si>
  <si>
    <t>L20771</t>
  </si>
  <si>
    <t>L20773</t>
  </si>
  <si>
    <t>L20774</t>
  </si>
  <si>
    <t>L20777</t>
  </si>
  <si>
    <t xml:space="preserve"> L020787</t>
  </si>
  <si>
    <t>L020788</t>
  </si>
  <si>
    <t>Ултразвучни преглед лимфниг жлезда по системима</t>
  </si>
  <si>
    <t>Ултразвучни преглед надбубрежних жлезда и ретроперитонеума</t>
  </si>
  <si>
    <t>Ултразвучни преглед  штитасте жлезде и пљувачних жлезда</t>
  </si>
  <si>
    <t>Ултразвучни преглед  тестиса</t>
  </si>
  <si>
    <t>ултразвучни преглед меких ткива</t>
  </si>
  <si>
    <t>Ултразвучни преглед коштаних ткива</t>
  </si>
  <si>
    <t xml:space="preserve">Мерење минералне густине костију  методом абсорпциометрије рендгенских зрака двоструке енергије </t>
  </si>
  <si>
    <t>ПРЕВЕНТИВНИ ПРЕГЛЕДИ</t>
  </si>
  <si>
    <t>Систематски стоматолошки преглед са обрадом података (трећа година, први разред основне школе, дванаеста година живота)</t>
  </si>
  <si>
    <t>УКЛАЊАЊЕ НАСЛАГА</t>
  </si>
  <si>
    <t>АПЛИКАЦИЈА ФЛУОРИДА</t>
  </si>
  <si>
    <t>ЗАЛИВАЊЕ ФИСУРА</t>
  </si>
  <si>
    <t>Мотивација и обучавање корисника у одржавању правилне хигијене</t>
  </si>
  <si>
    <t>Рад у малој групи (6 до 9 особа)</t>
  </si>
  <si>
    <t>Рад у великој групи (више од 30 особа)</t>
  </si>
  <si>
    <t>Животна демонстрација</t>
  </si>
  <si>
    <t>Здравствено предавање</t>
  </si>
  <si>
    <t>ПРЕГЛЕДИ ЗБОГ ТЕРАПИЈЕ</t>
  </si>
  <si>
    <t>Стоматолошки преглед - контролни</t>
  </si>
  <si>
    <t>Специјалистички преглед</t>
  </si>
  <si>
    <t>Специјалистички преглед - контролни</t>
  </si>
  <si>
    <t>ЗБРИЊАВАЊЕ ОСОБЕ ИЗЛОЖЕНЕ НАСИЉУ</t>
  </si>
  <si>
    <t>Превентивни испун</t>
  </si>
  <si>
    <t>Терапија дубоког каријеса (без испуна)</t>
  </si>
  <si>
    <t>Амалгамски испун на 1 површини</t>
  </si>
  <si>
    <t>Амалгамски испун на 2 површине</t>
  </si>
  <si>
    <t>Амалгамски испун на 3 површине</t>
  </si>
  <si>
    <t>Витална ампутација пулпе млечних зуба</t>
  </si>
  <si>
    <t>Мортална ампутација пулпе млечних зуба</t>
  </si>
  <si>
    <t>Интерсеансно медикаментозно канално пуњење (по каналу)</t>
  </si>
  <si>
    <t>Интерсеансно медикаментозно канално пуњење код зуба са незавршеним растом корена</t>
  </si>
  <si>
    <t>Композитни испун на предњим зубима</t>
  </si>
  <si>
    <t>Композитни испун на бочним зубима</t>
  </si>
  <si>
    <t>Надоградња од естетског материјала (код повреда)</t>
  </si>
  <si>
    <t>Вађење страног тела из канала корена</t>
  </si>
  <si>
    <t>Ретретман канала корена (по каналу)</t>
  </si>
  <si>
    <t>Гласјономерни испун</t>
  </si>
  <si>
    <t>Локална апликација лека (тоxавит)</t>
  </si>
  <si>
    <t>Лечење инфициране пулпе са незавршеним растом корена</t>
  </si>
  <si>
    <t>Лечење неинфициране пулпе са незавршеним растом корена</t>
  </si>
  <si>
    <t>Збрињавање мултиплих повреда зуба у деце</t>
  </si>
  <si>
    <t>ОРТОДОНТСКА ТЕРАПИЈА</t>
  </si>
  <si>
    <t>Селективно брушење зуба (по зубу)</t>
  </si>
  <si>
    <t>Израда и анализа студијског модела</t>
  </si>
  <si>
    <t>Функционални ортодонтски апарат</t>
  </si>
  <si>
    <t>Репаратура ортодонтског апарата са отиском</t>
  </si>
  <si>
    <t>Уклањање супрагингивалног зубног каменца по вилици</t>
  </si>
  <si>
    <t>Интралезијска и перилезијска апликација лека</t>
  </si>
  <si>
    <t>Киретажа оралне слузокоже</t>
  </si>
  <si>
    <t>Вађење зуба</t>
  </si>
  <si>
    <t>Компликовано вађење зуба</t>
  </si>
  <si>
    <t>Хирушко вађење зуба</t>
  </si>
  <si>
    <t>Хирушко вађење импактираних умњака</t>
  </si>
  <si>
    <t>Хирушко вађење импактираних очњака</t>
  </si>
  <si>
    <t>Уклањање конца</t>
  </si>
  <si>
    <t>Уклањање круста, покрова була или некротичних наслага</t>
  </si>
  <si>
    <t>Каутеризација ткива</t>
  </si>
  <si>
    <t>Елиминација иритација оралне слузокоже</t>
  </si>
  <si>
    <t>Ресекција једнокорених зуба</t>
  </si>
  <si>
    <t>Ресекција трокорених зуба</t>
  </si>
  <si>
    <t>Хемисекција и дисекција зуба</t>
  </si>
  <si>
    <t>Примарна пластика ОАК</t>
  </si>
  <si>
    <t>Примарна пластика са вађењем корена из синуса</t>
  </si>
  <si>
    <t>Уклањање мукозних цисти</t>
  </si>
  <si>
    <t>Уклањање мањих виличних цисти</t>
  </si>
  <si>
    <t>Пластика плика и френулума</t>
  </si>
  <si>
    <t>Ревизија синуса</t>
  </si>
  <si>
    <t>Екстраорална инцизија апцеса</t>
  </si>
  <si>
    <t>АНЕСТЕЗИЈЕ</t>
  </si>
  <si>
    <t>Површинска локална анестезија</t>
  </si>
  <si>
    <t>Инфилтрациона анестезија</t>
  </si>
  <si>
    <t>УРГЕНТНЕ УСЛУГЕ</t>
  </si>
  <si>
    <t>Прва помоћ код мултиплих повреда зуба у деце</t>
  </si>
  <si>
    <t>Лечење алвеолита</t>
  </si>
  <si>
    <t>Интраорална инцизија апсцеса</t>
  </si>
  <si>
    <t>Заустављање крварења</t>
  </si>
  <si>
    <t>Заустављање крварења хирушким путем</t>
  </si>
  <si>
    <t>Реплантација сталних зуба</t>
  </si>
  <si>
    <t>Прва помоћ код повреда</t>
  </si>
  <si>
    <t>Уклањање сплинт шине</t>
  </si>
  <si>
    <t>Антишок терапија</t>
  </si>
  <si>
    <t>Репозиција луксиране доње вилице</t>
  </si>
  <si>
    <t>Збрињавање деце са посебним потребама</t>
  </si>
  <si>
    <t>Збрињавање особа са посебним потребама</t>
  </si>
  <si>
    <t>ПРОТЕТСКА ТЕРАПИЈА</t>
  </si>
  <si>
    <t>Парцијална акрилатна протеза</t>
  </si>
  <si>
    <t>Тотална протеза</t>
  </si>
  <si>
    <t>Репаратура протезе - прелом плоче</t>
  </si>
  <si>
    <t>Додатак зуба у протези</t>
  </si>
  <si>
    <t>Додатак кукице у протези</t>
  </si>
  <si>
    <t>Подлагање протезе индиректно</t>
  </si>
  <si>
    <t>Republički fond za zdravstveno osiguranje - šifarnik usluga_obeležje</t>
  </si>
  <si>
    <t>Sifra usluge</t>
  </si>
  <si>
    <t>Naziv usluge</t>
  </si>
  <si>
    <t>Oznaka atributa</t>
  </si>
  <si>
    <t>Naziv atributa</t>
  </si>
  <si>
    <t>Važi od</t>
  </si>
  <si>
    <t>Kratka poseta izabranom lekaru</t>
  </si>
  <si>
    <t>Podrazumevana vrednost atributa</t>
  </si>
  <si>
    <t>06.09.2013</t>
  </si>
  <si>
    <t>usluga pružena licu sa invaliditetom</t>
  </si>
  <si>
    <t>28</t>
  </si>
  <si>
    <t>Hitna medicinska pomoc</t>
  </si>
  <si>
    <t>Sprovođenje imunizacije, odnosno vakcinacije</t>
  </si>
  <si>
    <t>usluga pružena na terenu</t>
  </si>
  <si>
    <t>Sprovodenje imunizacije, odnosno vakcinacije</t>
  </si>
  <si>
    <t>50</t>
  </si>
  <si>
    <t>Vakcina protiv virusa gripa</t>
  </si>
  <si>
    <t>01.06.2018</t>
  </si>
  <si>
    <t>51</t>
  </si>
  <si>
    <t>Vakcina TT - protiv tetanusa</t>
  </si>
  <si>
    <t>53</t>
  </si>
  <si>
    <t>Vakcina HepB - protiv hepatitisa</t>
  </si>
  <si>
    <t>01.01.2019</t>
  </si>
  <si>
    <t>54</t>
  </si>
  <si>
    <t>Vakcina DTaP - protiv dift. tetanusa i vel. kašja</t>
  </si>
  <si>
    <t>55</t>
  </si>
  <si>
    <t>Vakcina OPV/IPV- protiv dečije paralize</t>
  </si>
  <si>
    <t>56</t>
  </si>
  <si>
    <t>Vakcina Hib - protiv hemofilus influence tip b</t>
  </si>
  <si>
    <t>57</t>
  </si>
  <si>
    <t>Vakcina PCV - protiv streptokokus pneumonje</t>
  </si>
  <si>
    <t>58</t>
  </si>
  <si>
    <t>Vakcina MMR - protiv morbila, zauški i rubele</t>
  </si>
  <si>
    <t>59</t>
  </si>
  <si>
    <t>Vakcina DT - protiv difterije i tetanusa</t>
  </si>
  <si>
    <t>Poseta patronažne sestre novorodenčetu i porodiiji</t>
  </si>
  <si>
    <t>Poseta patronažne sestre novorodenčetu i porodilji</t>
  </si>
  <si>
    <t>21</t>
  </si>
  <si>
    <t>Ponovna poseta</t>
  </si>
  <si>
    <t>Poseta patronažne sestre novorođenčetu i porodilji</t>
  </si>
  <si>
    <t>Poseta patronažne sestre porodici</t>
  </si>
  <si>
    <t>22</t>
  </si>
  <si>
    <t>Poseta trudnici</t>
  </si>
  <si>
    <t>23</t>
  </si>
  <si>
    <t>Poseta trudnici sa visokorizičnom trudnoćom</t>
  </si>
  <si>
    <t>24</t>
  </si>
  <si>
    <t>Poseta obolelom licu</t>
  </si>
  <si>
    <t>25</t>
  </si>
  <si>
    <t>Prva poseta odojčetu</t>
  </si>
  <si>
    <t>26</t>
  </si>
  <si>
    <t>Ponovna poseta odojčetu</t>
  </si>
  <si>
    <t>Uzimanje materjala za analizu i testiranje</t>
  </si>
  <si>
    <t>Lekarski pregled na terenu</t>
  </si>
  <si>
    <t>Zdravstvena nega bolesnika u stanu/kući</t>
  </si>
  <si>
    <t>Neurološki pregled - prvi</t>
  </si>
  <si>
    <t>Test funkcije kardiovaskularnog sistema</t>
  </si>
  <si>
    <t>Test funkcije pluća i disajnih puteva</t>
  </si>
  <si>
    <t>Elektrofiziološko snimanje vezano za kardiovaskularni sistem</t>
  </si>
  <si>
    <t>EKG</t>
  </si>
  <si>
    <t>Holter</t>
  </si>
  <si>
    <t>Incizija/ drenaža/ ispiranje/ odstranjivanje tečnih produkata upalnih procesa - opšte</t>
  </si>
  <si>
    <t>Ekscizija/ odstranjivanje tkiva/ destrukcija/ čišćenje rane/ kauterizacija - opšte</t>
  </si>
  <si>
    <t>Instrumentacija/ kateterizacija - opšte</t>
  </si>
  <si>
    <t>Nameštanje/ fiksacija - opšte</t>
  </si>
  <si>
    <t>Nameštanje/ fiksacja - opšte</t>
  </si>
  <si>
    <t>Medikacja/lokalna injekcija/ infiltracija/ aplikacija leka</t>
  </si>
  <si>
    <t>Zavoji/ kompresivni zavoj/ kompresija/ tamponada</t>
  </si>
  <si>
    <t>Složene terapeutske procedure/ manje hirurške intervencije</t>
  </si>
  <si>
    <t>Grupni zdravstveno-vaspitni rad</t>
  </si>
  <si>
    <t>Predavanje</t>
  </si>
  <si>
    <t>Individualni zdravstveno - vaspitni rad</t>
  </si>
  <si>
    <t>Skrining dojke za uslugu ind.zdr. vaspitni rad</t>
  </si>
  <si>
    <t>01.06.2014</t>
  </si>
  <si>
    <t>Savetovalište za dijabetičare</t>
  </si>
  <si>
    <t>01.08.2017</t>
  </si>
  <si>
    <t>1000215- T</t>
  </si>
  <si>
    <t>Individualni zdravstveno vaspitni rad - telefonsko savetovalište Deca Srbje</t>
  </si>
  <si>
    <t>01.09.2014</t>
  </si>
  <si>
    <t>Skrining/ rano otkrivanje raka debelog creva</t>
  </si>
  <si>
    <t>Organizovani skrining</t>
  </si>
  <si>
    <t>01.11.2014</t>
  </si>
  <si>
    <t>Sanitetski prevoz</t>
  </si>
  <si>
    <t>Medicinska pratnja</t>
  </si>
  <si>
    <t>Terapeutska procedura koja se odnosi na bolesti srca i krvnih sudova</t>
  </si>
  <si>
    <t>Preventivni pregled novorodenčadi i odojčadi u prvoj godini života</t>
  </si>
  <si>
    <t>Preventivni pregled novorođenčadi i odojčadi u prvoj godini života</t>
  </si>
  <si>
    <t>75</t>
  </si>
  <si>
    <t>Analiza rezultata UZ pregleda kukova</t>
  </si>
  <si>
    <t>Preventivni pregled dece od jedne godine do polaska u školu</t>
  </si>
  <si>
    <t>44</t>
  </si>
  <si>
    <t>Izračunavanje indeksa telesne mase</t>
  </si>
  <si>
    <t>Preventivni pregled školske dece i omladine</t>
  </si>
  <si>
    <t>45</t>
  </si>
  <si>
    <t>Utvrđivanje pušačkog statusa</t>
  </si>
  <si>
    <t>Utvrđivanje opšte zdravstvene sposobnosti dece od šest do 14 godina života za bavljenje sportskim aktivnostima</t>
  </si>
  <si>
    <t>25.06.2016</t>
  </si>
  <si>
    <t>Utvrđivanje posebne zdravstvene sposobnosti dece od šest do 14 godina života za bavljenje sportskim aktivnostima</t>
  </si>
  <si>
    <t>Utvrdivanje posebne zdravstvene sposobnosti dece od šest do 14 godina života za bavljenje sportskim aktivnostima</t>
  </si>
  <si>
    <t>Kontrolni pregled dece od šest do 14 godina života za utvrdivanje opšte, odnosno posebne zdravstvene sposobnosti za bavjenje sportskim aktivnostima</t>
  </si>
  <si>
    <t>Kontrolni pregled dece, školske dece i omladine</t>
  </si>
  <si>
    <t>ponovni specijalističko-konsultativni pregled</t>
  </si>
  <si>
    <t>Preventivni pregled pre upućivanja u ustanovu za kolektivni boravak dece, školske dece i omladine</t>
  </si>
  <si>
    <t>Prvi pregled dece, školske dece i omladine radi lečenja</t>
  </si>
  <si>
    <t>Ponovni pregled dece, školske dece i omladine radi lečenja</t>
  </si>
  <si>
    <t>Posebni pregled dece, školske dece i omladine radi dopunske dijagnostike i daljeg lečenja</t>
  </si>
  <si>
    <t>Posebni pregled gojazne i predgojazne dece, školske dece i omladine</t>
  </si>
  <si>
    <t>07.03.2019</t>
  </si>
  <si>
    <t>Prvi pregled dece, školske dece i omladine u razvojnom savetovalištu</t>
  </si>
  <si>
    <t>Kontrolni pregled dece, školske dece i omladine u razvojnom savetovalištu</t>
  </si>
  <si>
    <t>Posebni pregeld dece, školske dece i omladine radi dopunske dijagnostike i daljeg lečenja u razvojnom savetovalištu</t>
  </si>
  <si>
    <t>Timski pregled dece, školske dece i omladine u razvojnom savetovalištu</t>
  </si>
  <si>
    <t>Preventivni pregled odraslih</t>
  </si>
  <si>
    <t>34</t>
  </si>
  <si>
    <t>Rano otkrivanje bolesti bubrega,prevencija,lečenje</t>
  </si>
  <si>
    <t>49</t>
  </si>
  <si>
    <t>Savetovanje pacjenta o zdravim stilovima života</t>
  </si>
  <si>
    <t>Prvi pregled odraslih radi lečenja</t>
  </si>
  <si>
    <t>46</t>
  </si>
  <si>
    <t>Analiza laboratorjskih rezultata glukoze</t>
  </si>
  <si>
    <t>47</t>
  </si>
  <si>
    <t>Analiza laborat. rezultata ukupnog holesterola</t>
  </si>
  <si>
    <t>48</t>
  </si>
  <si>
    <t>Analiza lab. rezultata frakcja holesterola (LDL)</t>
  </si>
  <si>
    <t>Ponovni pregled odraslih radi lečenja</t>
  </si>
  <si>
    <t>Posebni pregled odraslih radi dopunske dijagnostike i daljeg lečenja</t>
  </si>
  <si>
    <t>Zbrinjavanje osobe izložene nasiju</t>
  </si>
  <si>
    <t>Analiza laboratorjskih nalaza</t>
  </si>
  <si>
    <t>39</t>
  </si>
  <si>
    <t>Analiza laboratorjskih rezultata HbA1c</t>
  </si>
  <si>
    <t>73</t>
  </si>
  <si>
    <t>Analiza lab. rezultata frakcja holesterola (HDL)</t>
  </si>
  <si>
    <t>74</t>
  </si>
  <si>
    <t>Analiza laboratorjskih rezultata triglicerida</t>
  </si>
  <si>
    <t>Merenje krvnog pritiska</t>
  </si>
  <si>
    <t>Skrining/ rano otkrivanje djabetesa tipa 2</t>
  </si>
  <si>
    <t>Cijani pregled pacjenta sa pozitivnim rezultatom Upitnika procene rizika za djabetes tip 2</t>
  </si>
  <si>
    <t>Cijani pregled stopala - procena rizika za nastanak komplikacja djabetesa</t>
  </si>
  <si>
    <t>Poseta izabranom lekaru u cilju prevencije djabetesne retinopatje</t>
  </si>
  <si>
    <t>Skrining/ rano otkrivanje kardiovaskularnog rizika</t>
  </si>
  <si>
    <t>Skrining/ rano otkrivanje depresije</t>
  </si>
  <si>
    <t>Preventivni ginekološki pregled</t>
  </si>
  <si>
    <t>Skrining/ rano otkrivanje raka grlića materice - PAP test</t>
  </si>
  <si>
    <t>Preventivni pregled trudnice</t>
  </si>
  <si>
    <t>Do kraja prvog trimestra trudnoće</t>
  </si>
  <si>
    <t>Cijani pregeld trudnice radi ranog otkrivanja EPH gestoze</t>
  </si>
  <si>
    <t>Cijani pregled trudnice radi ranog otkrivanja gestacijskog dijabetesa</t>
  </si>
  <si>
    <t>Inspekcija i palpatorni pregled dojki</t>
  </si>
  <si>
    <t>Ultrazvučni pregeled trudnice</t>
  </si>
  <si>
    <t>Ultrazvučni pregled žena nevezano za trudnoću</t>
  </si>
  <si>
    <t>Ultrazvučni pregled dojke</t>
  </si>
  <si>
    <t>Skrining/rano otkrivanje raka grlića materice - supervizijski pregled pločice</t>
  </si>
  <si>
    <t>Kontrolni pregled trudnice</t>
  </si>
  <si>
    <t>Skrining / rano otkrivanje raka grlića materice - obaveštavanje žena o nalazu PAP testa/ izdavanje rezultata</t>
  </si>
  <si>
    <t>Skrining / rano otkrivanje raka - pozivanje učesnika na skrining</t>
  </si>
  <si>
    <t>Psihofizička priprema trudnice za porođaj</t>
  </si>
  <si>
    <t>Psihofizička priprema trudnice za porodaj</t>
  </si>
  <si>
    <t>Prvi ginekoioški pregied radi iečenja</t>
  </si>
  <si>
    <t>Ponovni ginekoioški pregied radi iečenja</t>
  </si>
  <si>
    <t>Elektrofiziološko snimanje u ginekologji i akušerstvu</t>
  </si>
  <si>
    <t>Dijagnostički test za ispitivanje oboljenja reproduktivnih organa žene</t>
  </si>
  <si>
    <t>Incizija/ drenaža/ ispiranje/ aspiracija tečnih produkata upalnih procesa reproduktivnih organa žene</t>
  </si>
  <si>
    <t>Ekscizija/ odstranjivanje tkiva/ destrukcija/ čišćenje rane/ kauterizacija promena koje se odnose na reproduktivne organe žene</t>
  </si>
  <si>
    <t>Instrumentacija, plasiranje intrauterinog i vaginalnog uređaja</t>
  </si>
  <si>
    <t>Instrumentacija, ekstrakcija intrauterinog i vaginalnog uređaja</t>
  </si>
  <si>
    <t>Eksfolijativna citologja tkiva reproduktivnih organa žene - neautomatizovana priprema i neautomatizovano bojenje</t>
  </si>
  <si>
    <t>Preventivni pregled u vezi sa planiranjem porodice</t>
  </si>
  <si>
    <t>Preventivni pregled porodije</t>
  </si>
  <si>
    <t>Nakon šest meseci</t>
  </si>
  <si>
    <t>Složena ginekološko-akušerska procedura</t>
  </si>
  <si>
    <t>Posebni ginekološki pregled radi dopunske dijagnostike i daljeg lečenja</t>
  </si>
  <si>
    <t>Internistički pregled - prvi</t>
  </si>
  <si>
    <t>Pneumoftiziološki pregled - prvi</t>
  </si>
  <si>
    <t>Terapeutska procedura koja se odnosi na bolesti pluća i disajnih puteva</t>
  </si>
  <si>
    <t>Test osetljivosti</t>
  </si>
  <si>
    <t>Test osetjivosti</t>
  </si>
  <si>
    <t>Oftalmološki pregled - prvi</t>
  </si>
  <si>
    <t>Preventivni pregled u okviru sistematskog pregleda</t>
  </si>
  <si>
    <t>Dijagnostički test za ispitivanje motiliteta oka i razrokosti</t>
  </si>
  <si>
    <t>Dijagnostički test za ispitivanje kolornog vida</t>
  </si>
  <si>
    <t>Dijagnostički test za ispitivanje binokularnog vida</t>
  </si>
  <si>
    <t>Dijagnostički test za ispitivanje prekornealnog filma</t>
  </si>
  <si>
    <t>Incizija/ drenaža/ ispiranje/ aspiracija/ odstranjivanje tečnih produkata upalnih procesa predela oka i pripojaka oka</t>
  </si>
  <si>
    <t>Instrumentacija koja se odnosi na predeo oka i pripojaka oka</t>
  </si>
  <si>
    <t>Medikacja/lokalna injekcija/ infiltracja/ aplikacija leka koja se odnosi na predeo oka i pripojaka oka</t>
  </si>
  <si>
    <t>Zavoj/ tamponada koja se odnosi na predeo oka i pripojaka oka</t>
  </si>
  <si>
    <t>Terapeutska procedura koje se odnosi na predeo oka i pripojaka oka</t>
  </si>
  <si>
    <t>ORL pregled - prvi</t>
  </si>
  <si>
    <t>Test funkcije čula sluha</t>
  </si>
  <si>
    <t>Test funkcije govora</t>
  </si>
  <si>
    <t>Test funkcije čula ravnoteže</t>
  </si>
  <si>
    <t>Logopedski tretman</t>
  </si>
  <si>
    <t>Defektološki tretman</t>
  </si>
  <si>
    <t>Incizija/ drenaža/ ispiranje/ aspiracija/ odstranjivanje tečnih produkata upalnih procesa predela uva, nosa i ždrela</t>
  </si>
  <si>
    <t>Ekscizija/ odstranjivanje tkiva/ čišćenje rane/ kauterizacija promena predela uva, nosa i ždrela</t>
  </si>
  <si>
    <t>Instrumentacija predela uva, nosa i ždrela</t>
  </si>
  <si>
    <t>Medikacja/lokalna injekcija/ infiltracja/ aplikacija leka koje se odnosi na predeo uva, nosa i ždrela</t>
  </si>
  <si>
    <t>Zavoji/ kompresivni zavoj/ kompresija/ tamponada koja se odnosi na predeo uva i nosa</t>
  </si>
  <si>
    <t>Fizjatrjski pregled - prvi</t>
  </si>
  <si>
    <t>Posebni fizjatrijski pregled</t>
  </si>
  <si>
    <t>Parafinoterapja ili parafangoterapja</t>
  </si>
  <si>
    <t>Krioterapja</t>
  </si>
  <si>
    <t>Kineziterapija bolesti</t>
  </si>
  <si>
    <t>Kineziterapija dece sa smetnjama u razvoju</t>
  </si>
  <si>
    <t>Fototerapija -Zračenje infracrvenim, ultravioletnim i bioptron</t>
  </si>
  <si>
    <t>Elektromagnetna terapija</t>
  </si>
  <si>
    <t>Elektromagnetna terapja</t>
  </si>
  <si>
    <t>Laser terapija</t>
  </si>
  <si>
    <t>Elektrostimulacija mišića</t>
  </si>
  <si>
    <t>Interferentne struje</t>
  </si>
  <si>
    <t>Elektroforeza</t>
  </si>
  <si>
    <t>Galvanizacija</t>
  </si>
  <si>
    <t>Djadinamske struje</t>
  </si>
  <si>
    <t>Visokofrekventne struje (Kratkotalasna djatermja) - KTD</t>
  </si>
  <si>
    <t>Transkutana elektro neuro stimulacja (TENS)</t>
  </si>
  <si>
    <t>Kriomasaža</t>
  </si>
  <si>
    <t>Biodoza - određivanje individualne osetljivosti na ultravioletne zrake</t>
  </si>
  <si>
    <t>Manuelna segmentna masaža</t>
  </si>
  <si>
    <t>Ultrazvuk - direktni</t>
  </si>
  <si>
    <t>Sonoforeza</t>
  </si>
  <si>
    <t>Ultrazvuk - subakvalni</t>
  </si>
  <si>
    <t>Psihijatrjski pregled - prvi</t>
  </si>
  <si>
    <t>Test psihičkih funkcija</t>
  </si>
  <si>
    <t>Individualna psihoterapija</t>
  </si>
  <si>
    <t>Individualni rad psihologa sa detetom i porodicom</t>
  </si>
  <si>
    <t>Grupna psihoterapja</t>
  </si>
  <si>
    <t>Dermatovenerološki pregled - prvi</t>
  </si>
  <si>
    <t>Dermatoskopski pregled kože</t>
  </si>
  <si>
    <t>Rendgen skopija sa cijanom grafijom bez kontrasta</t>
  </si>
  <si>
    <t>Rendgen skopija sa cijanom grafijom sa kontrastom</t>
  </si>
  <si>
    <t>Rendgen grafija organa po sistemima, jedan pravac</t>
  </si>
  <si>
    <t>Rendgen grafija organa po sistemima u dva pravca</t>
  </si>
  <si>
    <t>12</t>
  </si>
  <si>
    <t>RTG dojke u dva pravca - mamografja</t>
  </si>
  <si>
    <t>Rendgen grafija specijalna snimanja po sistemima u dva ili jednom pravcu</t>
  </si>
  <si>
    <t>Složeni rendgen pregledi</t>
  </si>
  <si>
    <t>Ultrazvučni pregled regija - siva skala</t>
  </si>
  <si>
    <t>Doppler scan regija</t>
  </si>
  <si>
    <t>Složeni ultrazvučni pregled</t>
  </si>
  <si>
    <t>Ultrazvučni pregled organa - siva skala</t>
  </si>
  <si>
    <t>Doppler scan organa</t>
  </si>
  <si>
    <t>Ultrazvučni pregled novorođenčadi radi ranog otkrivanja displazije kukova</t>
  </si>
  <si>
    <t>Ultrazvučni pregled novorodenčadi radi ranog otkrivanja displazije kukova</t>
  </si>
  <si>
    <t>Skrining/ rano otkrivanje raka dojke</t>
  </si>
  <si>
    <t>Prvo čitanje mamografije u organizovanom skriningu</t>
  </si>
  <si>
    <t>Kratka poseta izabranom lekaru u vezi saopštavanja rezultata skrininga/ranog otkrivanja raka dojke</t>
  </si>
  <si>
    <t>Stomatološki pregled</t>
  </si>
  <si>
    <t>05.02.2011</t>
  </si>
  <si>
    <t>01.02.2019</t>
  </si>
  <si>
    <t>01.01.2013</t>
  </si>
  <si>
    <t>Stomatološki pregled - kontrolni</t>
  </si>
  <si>
    <t>Sistematski stomatološki pregled sa obradom podataka</t>
  </si>
  <si>
    <t>Preventivni pregled</t>
  </si>
  <si>
    <t>Cijani pregled na rano otkrivanje ortodonskih anomalja dece</t>
  </si>
  <si>
    <t>Cijani pregled na rano otkrivanje rizika za nasatanak parodontopatije</t>
  </si>
  <si>
    <t>Cijani pregled na rano otkrivanje rizika za nastanak karijesa</t>
  </si>
  <si>
    <t>Motivacija i obučavanje korisnika u održavanju pravilne higijene</t>
  </si>
  <si>
    <t>Individualno zdravstveno vaspitni rad u ordinaciji/motivacija i obučavanje u održavanju oralne higjene</t>
  </si>
  <si>
    <t>Individualno zdravstveno vaspitni rad u ordinaciji/motivacija i obučavanje u održavanju oralne higijene</t>
  </si>
  <si>
    <t>71</t>
  </si>
  <si>
    <t>Savetovanje trudnice o oralnoj higjeni</t>
  </si>
  <si>
    <t>72</t>
  </si>
  <si>
    <t>Savetovanje porodije o cirkularnom karijesu dece</t>
  </si>
  <si>
    <t>Rad u maloj grupi (6 do 9 osoba)</t>
  </si>
  <si>
    <t>Rad u velikoj grupi (više od 30 osoba)</t>
  </si>
  <si>
    <t>Životna demonstracija (6 do 9 osoba)</t>
  </si>
  <si>
    <t>Uklanjanje naslaga</t>
  </si>
  <si>
    <t>Zalivanje fisura (po zubu)</t>
  </si>
  <si>
    <t>Lokalna aplikacija fluroida srednje koncentracje</t>
  </si>
  <si>
    <t>Serijska aplikacja koncentrovanih fluorida</t>
  </si>
  <si>
    <t>Preventivni ispun</t>
  </si>
  <si>
    <t>Prva pomoć kod dentalgija</t>
  </si>
  <si>
    <t>Terapja dubokog karjesa (bez ispuna)</t>
  </si>
  <si>
    <t>Amalgamski ispun na 1 površini</t>
  </si>
  <si>
    <t>Amalgamski ispun na 1 površini kod dece do navršene 15 godine života</t>
  </si>
  <si>
    <t>29.02.2012</t>
  </si>
  <si>
    <t>Amalgamski ispun na 2 površine</t>
  </si>
  <si>
    <t>Amalgamski ispun na 2 površine kod dece do navršene 15 godine života</t>
  </si>
  <si>
    <t>Amalgamski ispun na 3 površine</t>
  </si>
  <si>
    <t>Amalgamski ispun na 3 površine kod dece do navršene 15 godine života</t>
  </si>
  <si>
    <t>Nadogradnja frakturiranog zuba</t>
  </si>
  <si>
    <t>Vitalna amputacija pulpe mlečnih zuba</t>
  </si>
  <si>
    <t>Vitalna ekstirpacija pulpe mlečnih zuba</t>
  </si>
  <si>
    <t>Vitalna amputacija</t>
  </si>
  <si>
    <t>Vitalna amputacja</t>
  </si>
  <si>
    <t>Mortalna amputacija pulpe mlečnih zuba</t>
  </si>
  <si>
    <t>Interseansno medikamentozno kanalno punjenje (po kanalu)</t>
  </si>
  <si>
    <t>Interseansno medikamentozno kanalno punjenje kod zuba sa nezavršenim rastom korena (po kanalu)</t>
  </si>
  <si>
    <t>Prva pomoć kod multiplih povreda zuba u dece</t>
  </si>
  <si>
    <t>Kompozitni ispun na prednjim zubima</t>
  </si>
  <si>
    <t>Kompozitni ispun na prednjim zubima kod dece do navršene 15 godine života</t>
  </si>
  <si>
    <t>Kompozitni ispun na bočnim zubima</t>
  </si>
  <si>
    <t>Kompozitni ispun na bočnim zubima kod dece do navršene 15 godine života</t>
  </si>
  <si>
    <t>Nadogradnja od estetskog materijala (kod povreda)</t>
  </si>
  <si>
    <t>Nadogradnja od estetskog materjala (kod povreda)</t>
  </si>
  <si>
    <t>Endodontska terapija neinficirane pulpe po kanalu</t>
  </si>
  <si>
    <t>Endodontska terapija inficirane pulpe po kanalu</t>
  </si>
  <si>
    <t>Vađenje stranog tela iz kanala korena</t>
  </si>
  <si>
    <t>Retretman kanala korena (po kanalu)</t>
  </si>
  <si>
    <t>Glasjonomerni ispun</t>
  </si>
  <si>
    <t>Glasjonomerni ispun kod dece do navršene 15 godine života</t>
  </si>
  <si>
    <t>Parcjalna akrilatna proteza</t>
  </si>
  <si>
    <t>Totalna proteza</t>
  </si>
  <si>
    <t>Reparatura proteze - prelom ploče</t>
  </si>
  <si>
    <t>Dodatak zuba u protezi</t>
  </si>
  <si>
    <t>Dodatak kukice u protezi</t>
  </si>
  <si>
    <t>Podlaganje proteze direktno - hladnovezujući akrilat</t>
  </si>
  <si>
    <t>Podlaganje proteze indirektno</t>
  </si>
  <si>
    <t>Selektivno brušenje zuba (po zubu)</t>
  </si>
  <si>
    <t>Uklanjanje supragingivalnog zubnog kamenca po vilici</t>
  </si>
  <si>
    <t>Obrada parodontalnog džepa po zubu</t>
  </si>
  <si>
    <t>Drenaža parodontalnog abscesa</t>
  </si>
  <si>
    <t>Izrada i analiza studjskog modela</t>
  </si>
  <si>
    <t>Analiza ekstraoralne telerendgenoradiografje glave</t>
  </si>
  <si>
    <t>Analiza ortopantomografa</t>
  </si>
  <si>
    <t>Aktivni pokretni ortodontski aparat</t>
  </si>
  <si>
    <t>Funkcionalni ortodontski aparat</t>
  </si>
  <si>
    <t>Terapjska readaptacja pokretnog ortodontskog aparata</t>
  </si>
  <si>
    <t>Reparatura ortodontskiog aparata sa otiskom</t>
  </si>
  <si>
    <t>Lečenje alveolita</t>
  </si>
  <si>
    <t>Intraoralna incizja apscesa</t>
  </si>
  <si>
    <t>Zaustavjanje krvarenja</t>
  </si>
  <si>
    <t>Zaustavjanje krvarenja hirurškim putem</t>
  </si>
  <si>
    <t>Vađenje zuba</t>
  </si>
  <si>
    <t>Komplikovano vađenje zuba</t>
  </si>
  <si>
    <t>Hirurško vađenje zuba</t>
  </si>
  <si>
    <t>Hirurško vađenje impaktiranih umnjaka</t>
  </si>
  <si>
    <t>Hirurško vađenje impaktiranih očnjaka</t>
  </si>
  <si>
    <t>Hirurška terapija zuba u nicanju (cirkumcizja)</t>
  </si>
  <si>
    <t>Hirurška terapja zuba u nicanju (cirkumcizja)</t>
  </si>
  <si>
    <t>Primarna obrada rane - intraoralno</t>
  </si>
  <si>
    <t>Replantacja stalnih zuba</t>
  </si>
  <si>
    <t>Prva pomoć kod povreda</t>
  </si>
  <si>
    <t>Fiksacija traumatski luksiranih zuba splintom/šinom</t>
  </si>
  <si>
    <t>Fiksacja traumatski luksiranih zuba splintom/šinom</t>
  </si>
  <si>
    <t>Fiksacja traumatski luksiranih zuba kompozitnim splintom/šinom</t>
  </si>
  <si>
    <t>Uklanjanje splinta/šine</t>
  </si>
  <si>
    <t>Uklanjanje konaca</t>
  </si>
  <si>
    <t>Obuka pacijenta za izvođenje funkcionainih vežbi za rehabilitaciju temporo mandibularnog zgloba</t>
  </si>
  <si>
    <t>Obuka pacijenta za izvođenje funkcionalnih vežbi za rehabilitaciju temporo mandibularnog zgloba</t>
  </si>
  <si>
    <t>Rendgenografija zuba intraoralna</t>
  </si>
  <si>
    <t>01.01.2009</t>
  </si>
  <si>
    <t>Rendgenografja zuba intraoralna</t>
  </si>
  <si>
    <t>Ortopantomogram</t>
  </si>
  <si>
    <t>Telerendgen</t>
  </si>
  <si>
    <t>Snimak donje vilice u tri pravca</t>
  </si>
  <si>
    <t>Snimak temporo mandibularnih zglobova</t>
  </si>
  <si>
    <t>Snimak facilajnog masiva</t>
  </si>
  <si>
    <t>Snimak paranazalnih šupjina</t>
  </si>
  <si>
    <t>Snimak orbita</t>
  </si>
  <si>
    <t>Snimakjagodičnih lukova</t>
  </si>
  <si>
    <t>Intraoralni metodi radiografisanja</t>
  </si>
  <si>
    <t>Kraniogram (PA i profil lobanje)</t>
  </si>
  <si>
    <t>Vratni deo kičme u dva pravca</t>
  </si>
  <si>
    <t>Nativno radiografisanje pljuvačnih žlezda</t>
  </si>
  <si>
    <t>Površinska lokalna anestezija</t>
  </si>
  <si>
    <t>Infiltraciona anestezja</t>
  </si>
  <si>
    <t>Antišok terapja</t>
  </si>
  <si>
    <t>Specijalistički pregled</t>
  </si>
  <si>
    <t>Specijalistički pregled - kontrolni</t>
  </si>
  <si>
    <t>Konsultativni pregled u drugoj ustanovi</t>
  </si>
  <si>
    <t>Lokalna aplikacija leka (toxavit)</t>
  </si>
  <si>
    <t>Vitalna amputacja/ekstirpacija kod fraktura zuba sa otvorenom pulpom</t>
  </si>
  <si>
    <t>Lečenje inficirane pulpe sa nezavršenim rastom korena</t>
  </si>
  <si>
    <t>Lečenje neinficirane pulpe sa nezavršenim rastom korena</t>
  </si>
  <si>
    <t>Zbrinjavanje multiplih povreda zuba u dece</t>
  </si>
  <si>
    <t>Zbrinjavanje povreda zuba sa težim poremećajima strukture</t>
  </si>
  <si>
    <t>Kompozitni inlej</t>
  </si>
  <si>
    <t>Endodontska terapija zuba sa komplikovanim kanalnim sistemima - po kanalu</t>
  </si>
  <si>
    <t>Intralezjska i perilezjska aplikacija leka</t>
  </si>
  <si>
    <t>Uklanjanje krusta, pokrova bula ili nekrotičnih naslaga</t>
  </si>
  <si>
    <t>Kiretaža oralne sluzokože</t>
  </si>
  <si>
    <t>Kauterizacja tkiva</t>
  </si>
  <si>
    <t>Eliminacija iritacija oralne sluzokože</t>
  </si>
  <si>
    <t>Resekcja jednokorenih zuba</t>
  </si>
  <si>
    <t>Resekcja gornjih dvokorenih zuba</t>
  </si>
  <si>
    <t>Resekcja trokorenih zuba</t>
  </si>
  <si>
    <t>Hemisekcja i disekcja zuba</t>
  </si>
  <si>
    <t>Primarna plastika OAK</t>
  </si>
  <si>
    <t>Primarna plastika sa vađenjem korena iz sinusa</t>
  </si>
  <si>
    <t>Hirurška terapija zuba u nicanju (izvlačenje)</t>
  </si>
  <si>
    <t>Uklanjanje mukoznih cista</t>
  </si>
  <si>
    <t>Uklanjanje manjih viličnih cista</t>
  </si>
  <si>
    <t>Uklanjanje većih viličnih cista</t>
  </si>
  <si>
    <t>Plastika plika i frenuluma</t>
  </si>
  <si>
    <t>Revizja sinusa - Caldwell - Luc</t>
  </si>
  <si>
    <t>Repozicja luksirane donje vilice</t>
  </si>
  <si>
    <t>Primarna obrada rane bez suture maksilofacijalne regje</t>
  </si>
  <si>
    <t>Primarna obrada rane sa suturom maksilofacjalne regje</t>
  </si>
  <si>
    <t>Zbrinjavanje preloma vilice metodom žičane imobilizacije</t>
  </si>
  <si>
    <t>Zbrinjavanje preloma vilice standardnom šinom</t>
  </si>
  <si>
    <t>Uklanjanje benignih koštanih tumora lica i vilice</t>
  </si>
  <si>
    <t>Ekstraoralna incizja apscesa</t>
  </si>
  <si>
    <t>Davanje injekcije u terapijske / dijagnostičke svrhe</t>
  </si>
  <si>
    <t>Zbrinjavanje dece sa posebnim potrebama</t>
  </si>
  <si>
    <t>Zbrinjavanje osoba sa posebnim potrebama</t>
  </si>
  <si>
    <t>Terapja intra i ekstraoralnih perforacija korena</t>
  </si>
  <si>
    <t>Uklanjanje stranog tela iz mekih i koštanih tkiva lica i vilice</t>
  </si>
  <si>
    <t>Biopsja</t>
  </si>
  <si>
    <t>Ekscizja benignih/malignih kožnih tumora sa direktnom suturom M.F. regija</t>
  </si>
  <si>
    <t>Ekscizja benignih/malignih tumora kože sa rekonstrukcijom defekata M.F. regja</t>
  </si>
  <si>
    <t>Uklanjanje tumora sluzokože usne dupje</t>
  </si>
  <si>
    <t>Maligni tumori usne "V" ekscizja</t>
  </si>
  <si>
    <t>Maligni tumori usne "W" ekscizja</t>
  </si>
  <si>
    <t>Hirurško lečenje osteomijelitisa M.F. regije</t>
  </si>
  <si>
    <t>Hirurško iečenje osteomijelitisa M.F. regije</t>
  </si>
  <si>
    <t>Hirurško lečenje osteomijelitisa M.F. regije - lokalnog</t>
  </si>
  <si>
    <t>Nekrektomija po seansi</t>
  </si>
  <si>
    <t>Nekrektomja po seansi</t>
  </si>
  <si>
    <t>Ubrizgavanje lekova u pljuvačnu žlezdu kroz izvodni kanal</t>
  </si>
  <si>
    <t>Odstranjenje kalkulusa iz izvodnog kanala pljuvačne žlezde</t>
  </si>
  <si>
    <t>Anestezija u oralnoj hirurgiji po započetom satu</t>
  </si>
  <si>
    <t>Anestezija u maksilofacijalnoj hirurgiji po započetom satu</t>
  </si>
  <si>
    <t>Vestibularna ploča</t>
  </si>
  <si>
    <t>Uzorkovanje krvi (mikrouzorkovanje)</t>
  </si>
  <si>
    <t>01.01.2014</t>
  </si>
  <si>
    <t>Uzorkovanje krvi (venepunkcija)</t>
  </si>
  <si>
    <t>Uzorkovanje drugih bioloških materjala u laboratorji</t>
  </si>
  <si>
    <t>L000042</t>
  </si>
  <si>
    <t>Prjem, kontrola kvaliteta uzorka i priprema uzorka za laboratorjska ispitivanja*</t>
  </si>
  <si>
    <t>C-reaktivni protein (CRP) u krvi - POCT metodom</t>
  </si>
  <si>
    <t>01.01.2018</t>
  </si>
  <si>
    <t>Glukoza tolerans test (test opterećenja glukozom, GTT-oralni) - glukoza u krvi</t>
  </si>
  <si>
    <t>Glukoza u kapilarnoj krvi - POCT metodom</t>
  </si>
  <si>
    <t>Hemoglobin A1c (glikozilirani hemoglobin, HbA1c) u krvi</t>
  </si>
  <si>
    <t>Alanin aminotransferaza (ALT) u serumu - spektrofotometrja</t>
  </si>
  <si>
    <t>Albumin u serumu - spektrofotometrijom</t>
  </si>
  <si>
    <t>Alfa-amilaza u serumu - spektrofotometrija</t>
  </si>
  <si>
    <t>Alkalna fosfataza (ALP) u serumu -spektrofotometrjom</t>
  </si>
  <si>
    <t>Aspartat aminotransferaza (AST) u serumu - spektrofotometrijom</t>
  </si>
  <si>
    <t>Bilirubin (direktan) u serumu - spektrofotometrijom</t>
  </si>
  <si>
    <t>Bilirubin (ukupan) u serumu - spektrofotometrijom</t>
  </si>
  <si>
    <t>C-reaktivni protein (CRP) u serumu - imunoturbidimetrjom</t>
  </si>
  <si>
    <t>Fosfor, neorganski u serumu - spektrofotometrja</t>
  </si>
  <si>
    <t>Gama-glutamil transferaza (gama-GT) u serumu - spektrofotometrja</t>
  </si>
  <si>
    <t>Glukoza u serumu - spektrofotometrija</t>
  </si>
  <si>
    <t>Gvožđe u serumu</t>
  </si>
  <si>
    <t>Hloridi u serumu - jon-selektivnom elektrodom (JSE)</t>
  </si>
  <si>
    <t>Holesterol (ukupan) u serumu - spektrofotometrjom</t>
  </si>
  <si>
    <t>Holesterol, HDL - u serumu - spektrofotometrja</t>
  </si>
  <si>
    <t>Holesterol, LDL - u serumu - izračunavanjem</t>
  </si>
  <si>
    <t>Holesterol, LDL - u serumu - spektrofotometrjom</t>
  </si>
  <si>
    <t>Kalcijum u serumu - spektrofotometrjom</t>
  </si>
  <si>
    <t>Kaljum u serumu - jon-selektivnom elektrodom (JSE)</t>
  </si>
  <si>
    <t>Kaljum u serumu - plamena fotometrja</t>
  </si>
  <si>
    <t>Kaljum u serumu - POCT metodom</t>
  </si>
  <si>
    <t>Kisela fosfataza (AcP) ukupna u serumu</t>
  </si>
  <si>
    <t>Kisela fosfataza (AcP), prostatična (prostatična kisela fosfataza, PAP) u serumu</t>
  </si>
  <si>
    <t>Kreatin kinaza (CK) u serumu - spektrofotometrja</t>
  </si>
  <si>
    <t>Kreatinin u semmu-spektrofotometrjom</t>
  </si>
  <si>
    <t>Laktat dehidrogenaza (LDH) u serumu - spektrofotometrja</t>
  </si>
  <si>
    <t>Mokraćna kiselina u serumu - spektrofotometrija</t>
  </si>
  <si>
    <t>Natrijum u serumu - plamena fotometrja</t>
  </si>
  <si>
    <t>Natrijum u serumu - POCT metodom</t>
  </si>
  <si>
    <t>Natrijum u serumu, jon-selektivnom elektrodom (JSE)</t>
  </si>
  <si>
    <t>Proteini (ukupni) u serumu - spektrofotometrjom</t>
  </si>
  <si>
    <t>TIBC (ukupni kapacitet vezivanja gvožđa) u serumu</t>
  </si>
  <si>
    <t>Trigliceridi u serumu - spektrofotometrja</t>
  </si>
  <si>
    <t>UIBC (nezasićeni kapacitet vezivanja gvožđa) u serumu</t>
  </si>
  <si>
    <t>Urea u serumu - spektrofotometrijom</t>
  </si>
  <si>
    <t>Alfa-amilaza u urinu</t>
  </si>
  <si>
    <t>Bilirubin (ukupan) u urinu</t>
  </si>
  <si>
    <t>Celokupni hemjski pregled, relativna gustina i sediment urina - automatski sa digitalnom protočnom mikroskopijom</t>
  </si>
  <si>
    <t>Celokupni pregled, relativna gustina urina - automatski</t>
  </si>
  <si>
    <t>Celokupni pregled urina - ručno</t>
  </si>
  <si>
    <t>Glukoza u urinu</t>
  </si>
  <si>
    <t>Hemoglobin (krv) u urinu</t>
  </si>
  <si>
    <t>Ketonska tela (aceton) u urinu</t>
  </si>
  <si>
    <t>Laki lanci imunoglobulina (Bence-Jones) u urinu</t>
  </si>
  <si>
    <t>pH urina</t>
  </si>
  <si>
    <t>Proteini (frakcije proteina) u urinu - elektroforezom na gelu</t>
  </si>
  <si>
    <t>Proteini u urinu - sulfosalicilnom kiselinom</t>
  </si>
  <si>
    <t>Proteini u urinu - zagrevanjem</t>
  </si>
  <si>
    <t>Sediment urina</t>
  </si>
  <si>
    <t>Urobilinogen u urinu</t>
  </si>
  <si>
    <t>L012401</t>
  </si>
  <si>
    <t>Hemoglobin (krv) (FOBT) u fecesu - imunohemijski</t>
  </si>
  <si>
    <t>L012419</t>
  </si>
  <si>
    <t>Hemoglobin (krv) (FOBT) u fecesu - enzimski</t>
  </si>
  <si>
    <t>Masti u fecesu</t>
  </si>
  <si>
    <t>Nesvarena mišićna vlakna u fecesu</t>
  </si>
  <si>
    <t>Skrob u fecesu</t>
  </si>
  <si>
    <t>Hematokrit (Hct) u krvi</t>
  </si>
  <si>
    <t>Hemoglobin (Hb) u krvi</t>
  </si>
  <si>
    <t>Krvna slika (Er, Le, Hct, Hb, Tr)</t>
  </si>
  <si>
    <t>Krvna slika (Er, Le, Hct, Hb, Tr, LeF)</t>
  </si>
  <si>
    <t>Leukocitarna formula (LeF) - ručno</t>
  </si>
  <si>
    <t>Određivanje broja eritrocita (Er) u krvi</t>
  </si>
  <si>
    <t>Odredivanje broja eritrocita (Er) u krvi</t>
  </si>
  <si>
    <t>Odredivanje broja leukocita (Le) u krvi</t>
  </si>
  <si>
    <t>Određivanje broja retikulocita u krvi - mikroskopiranjem</t>
  </si>
  <si>
    <t>Odredivanje broja retikulocita u krvi - mikroskopiranjem</t>
  </si>
  <si>
    <t>Odredivanje broja trombocita (Tr) u krvi</t>
  </si>
  <si>
    <t>Određivanje broja trombocita (Tr) u krvi</t>
  </si>
  <si>
    <t>Sedimentacija eritrocita (SE)</t>
  </si>
  <si>
    <t>Sedimentacja eritrocita (SE)</t>
  </si>
  <si>
    <t>Aktivirano parcjalno tromboplastinsko vreme (aPTT) u plazmi - koagulometrijski</t>
  </si>
  <si>
    <t>Fibrinogen u plazmi</t>
  </si>
  <si>
    <t>Fibrinogen u plazmi - spektrofotometrjski</t>
  </si>
  <si>
    <t>INR - za praćenje antikoagulantne terapije u plazmi</t>
  </si>
  <si>
    <t>Protrombinsko vreme (PT)</t>
  </si>
  <si>
    <t>Vreme krvarenja (Duke)</t>
  </si>
  <si>
    <t>Brzi test za detekcju kopro-antigena Entamoeba histolytica/dispar</t>
  </si>
  <si>
    <t>Pregled stolice na parazite (nativni preparat)</t>
  </si>
  <si>
    <t>L029454</t>
  </si>
  <si>
    <r>
      <t>Број постеља/места</t>
    </r>
    <r>
      <rPr>
        <sz val="9"/>
        <rFont val="Arial"/>
        <family val="2"/>
      </rPr>
      <t xml:space="preserve"> </t>
    </r>
  </si>
  <si>
    <t>Број запослених на одређено време који се финанисрају из средстава РФЗО</t>
  </si>
  <si>
    <t>Укупан број запослених на одређено и неодређено време који се финансирају из средстава РФЗО</t>
  </si>
  <si>
    <t>контрола</t>
  </si>
  <si>
    <t>ЗАВОД ЗА ЗДРАВСТВЕНУ ЗАШТИТУ СТУДЕНАТА БЕОГРАД</t>
  </si>
  <si>
    <t xml:space="preserve">ЗАВОД ЗА ЗДРАВСТВЕНУ ЗАШТИТУ СТУДЕНАТА БЕОГРАД    
</t>
  </si>
  <si>
    <t xml:space="preserve">ЗАВОД ЗА ЗДРАВСТВЕНУ ЗАШТИТУ СТУДЕНАТА БЕОГРАД </t>
  </si>
  <si>
    <t>Табела бр. 12</t>
  </si>
  <si>
    <t>Превентивни  преглед одраслих</t>
  </si>
  <si>
    <t>Превентивни   преглед у  I години студија (19 -20 година)</t>
  </si>
  <si>
    <t>Превентивни   прегледи у III години студија (21 -22 година)</t>
  </si>
  <si>
    <t>Скрининг/ рано откривање депресије ( 19 и више година)</t>
  </si>
  <si>
    <t xml:space="preserve">KУРАТИВА/Прегледи лекара </t>
  </si>
  <si>
    <t>Први преглед студентске омладине (одраслих) ради лечења</t>
  </si>
  <si>
    <t xml:space="preserve">Поновни преглед студентске омладине (одраслих) ради лечења </t>
  </si>
  <si>
    <t>Посебни преглед студената ради допунске диј. и даљ. лечења</t>
  </si>
  <si>
    <t>Спроводе Заводи за здравствену заштиту студената</t>
  </si>
  <si>
    <t>Кратка посета изабраном лекару  у вези саопштавања резултата скрининга/раног откривања рака дојке</t>
  </si>
  <si>
    <t xml:space="preserve">ДОМ ЗДРАВЉА </t>
  </si>
  <si>
    <t xml:space="preserve">Интернистички преглед </t>
  </si>
  <si>
    <t xml:space="preserve">Офталмолошки преглед </t>
  </si>
  <si>
    <t xml:space="preserve">Физијатријски преглед </t>
  </si>
  <si>
    <t xml:space="preserve">ОРЛ  преглед </t>
  </si>
  <si>
    <t xml:space="preserve">Психијатријски преглед </t>
  </si>
  <si>
    <t xml:space="preserve">Дерматовенеролошки преглед </t>
  </si>
  <si>
    <t>Одељење за правне, кадровске и административне послове</t>
  </si>
  <si>
    <t>Одељење за економско-финансијске послове</t>
  </si>
  <si>
    <t>Одељење за техничке и друге сличне послове</t>
  </si>
  <si>
    <t>Управа</t>
  </si>
  <si>
    <t>Одељење информационих система и технологија</t>
  </si>
  <si>
    <t>Циљани преглед стопала - процена ризика за настанак компликација дијабетеса</t>
  </si>
  <si>
    <t>Посета изабраном лекару у циљу превенције дијабетесне ретинопатије</t>
  </si>
  <si>
    <t>1000108#</t>
  </si>
  <si>
    <t>Пријем, контрола квалитета узорка и припрема узорка за лабораторијска испитивања</t>
  </si>
  <si>
    <t>Напомена: доктор специјалиста интерне медицине почео је да ради у јулу 2019. године</t>
  </si>
  <si>
    <t>Фототерапија</t>
  </si>
  <si>
    <t>Први преглед одраслих ради лечења</t>
  </si>
  <si>
    <t>Циљани преглед на рано откривање ризика за настанак каријеса</t>
  </si>
  <si>
    <t>Прва помоћ код денталгија</t>
  </si>
  <si>
    <t>Ресекција горњих двокорених зуба</t>
  </si>
  <si>
    <t>План 2022.</t>
  </si>
  <si>
    <t>Уклањање тумора слузокоже усне дупље</t>
  </si>
  <si>
    <t>Збрињавање прелома вилице методом жичане имобилизације</t>
  </si>
  <si>
    <t>Збрињавање прелома вилице стандардном шином</t>
  </si>
  <si>
    <t>Детекција вирусног Аg SARS – CоV-2
 квалитативном методом</t>
  </si>
  <si>
    <t>Анестезија у оралној хирургији по започетом сату</t>
  </si>
  <si>
    <t>ДРУГЕ УСЛУГЕ</t>
  </si>
  <si>
    <t>Композитни инлеј</t>
  </si>
  <si>
    <t>Примарна обрада ране без сутуре максилофацијалне регије</t>
  </si>
  <si>
    <t>Биопсија</t>
  </si>
  <si>
    <t>Малигни тумори усне "V" ексцизија</t>
  </si>
  <si>
    <t>Малигни тумори усне "W" ексцизија</t>
  </si>
  <si>
    <t>Некректомија по сеанси</t>
  </si>
  <si>
    <t>Ултразвучни преглед абдомена</t>
  </si>
  <si>
    <t>Ултразвучни преглед уротракта</t>
  </si>
  <si>
    <t>АКТИВНОСТИ У COVID АМБУЛАНТИ</t>
  </si>
  <si>
    <t>Прегледи у амбуланти због сумње на  COVID-19 инфекцију - укупно (2+3+4+5)</t>
  </si>
  <si>
    <t>Први преглед деце ради лечења</t>
  </si>
  <si>
    <t>Поновни преглед деце ради лечења</t>
  </si>
  <si>
    <t>Поновни преглед одраслих ради лечења</t>
  </si>
  <si>
    <t>Пружене услуге Рендген дијагностике за  COVID-19 пацијенте</t>
  </si>
  <si>
    <t xml:space="preserve">Санитетски  превоз пружен за COVID-19 пацијенте </t>
  </si>
  <si>
    <t>Спровођење вакцинације против COVID-19 прва доза</t>
  </si>
  <si>
    <t>Спровођење вакцинације против COVID-19 друга доза</t>
  </si>
  <si>
    <t>Укупан број лица прегледан у COVID АМБУЛАНТИ</t>
  </si>
  <si>
    <t>faktura</t>
  </si>
  <si>
    <t>ЗА 2022. ГОДИНУ</t>
  </si>
  <si>
    <t>БРОЈ ЗДРАВСТВЕНИХ РАДНИКА У АПОТЕЦИ У СКЛОПУ ЗДРАВСТВЕНЕ УСТАНОВЕ НА ДАН НА ДАН 30.09.2021.  ГОДИНЕ</t>
  </si>
  <si>
    <t xml:space="preserve">       Табела бр. 28</t>
  </si>
  <si>
    <t>РФЗО
ШИФРЕ</t>
  </si>
  <si>
    <t>План
 2022</t>
  </si>
  <si>
    <t>Превентивни преглед (одојче од 2 месеца до краја 1. године)</t>
  </si>
  <si>
    <t>Стоматолошки преглед  (друга година, шеста/пред полазак у школу, /8/9/10/11/13/14/15/16/17/18/19, труднице,студенти до 26годиен)разред основне школе, дванаеста година живота)</t>
  </si>
  <si>
    <t>Циљани преглед на рано откривање ортодонских аномалија деце</t>
  </si>
  <si>
    <t>Циљани преглед на рано откривање ризика за настанак парадонтопатије</t>
  </si>
  <si>
    <t>Локална апликација флуролида средње концентрације</t>
  </si>
  <si>
    <t>Апликација флуроида према процени ризика од настанка каријеса (средње концентрације или концентрованих флуроида)</t>
  </si>
  <si>
    <t>Заливање фисура(по зубу)</t>
  </si>
  <si>
    <t>Индивидуални здравствено васпитни рад у ординацији - мотивација и обучавање у одржавању оралне хигијене</t>
  </si>
  <si>
    <t>Обука пацијената за извођење функционалних вежби за рехабилитацију темпоро- мандибуларног зглоба</t>
  </si>
  <si>
    <t>КУРАТИВА Прегледи, дијагностика и терапија</t>
  </si>
  <si>
    <t xml:space="preserve">Стоматолошки преглед </t>
  </si>
  <si>
    <t>ТЕРАПИЈА БОЛЕСТИ ЗУБА СА ЕНДОДОНЦИЈОМ</t>
  </si>
  <si>
    <t>Амалгамски испун на 1 површини код деце до навршене 15 год живота</t>
  </si>
  <si>
    <t>Амалгамски испун на 2 површине код деце до навршене 15 год живота</t>
  </si>
  <si>
    <t>Амалгамски испун на 3 површине код деце до навршене 15 год живота</t>
  </si>
  <si>
    <t>Надоградња фактурираног зуба</t>
  </si>
  <si>
    <t>Витална екстирпација  пулпе млечних зуба</t>
  </si>
  <si>
    <t>Композитни испун на предњим зубима код деце до навршене 15 год живота</t>
  </si>
  <si>
    <t>Композитни испун на бочним зубима код деце до навршене 15 год живота</t>
  </si>
  <si>
    <t>Ендодонска терапија неинфициране пулпе по каналу</t>
  </si>
  <si>
    <t>Ендодонска терапија инфициране пулпе по каналу</t>
  </si>
  <si>
    <t>Гласјономерни испун код деце до навршене 15 год живота</t>
  </si>
  <si>
    <t>Ендодонска терапија зуба са компликованим кананим системима - по каналу</t>
  </si>
  <si>
    <t>Анализа екстраоралне телеренгенорадиографије
главе</t>
  </si>
  <si>
    <t>Анализа ортопанотомографа</t>
  </si>
  <si>
    <t>Активни покрети ортодонски апарат</t>
  </si>
  <si>
    <t>Терапијска реадаптација покретног ортодонсог апарата</t>
  </si>
  <si>
    <t>ТЕРАПИЈА ПАРАДОНЦИЈУМА</t>
  </si>
  <si>
    <t>Обрада парадонталног - џепа по зубу</t>
  </si>
  <si>
    <t>ХИРУШКА ТЕРАПИЈА</t>
  </si>
  <si>
    <t>Хирушка терапија зуба у ницању (циркумцизија)</t>
  </si>
  <si>
    <t>Примарана обрада ране интраорално</t>
  </si>
  <si>
    <t>Хирушка терапија зуба у ницању (извлачење)</t>
  </si>
  <si>
    <t>Уклањање већих виличних цисти</t>
  </si>
  <si>
    <t>Уклањање тумора слузокоже усне дуплје</t>
  </si>
  <si>
    <t>Примарна обрада ране са  сутуром максилофацијалне регије</t>
  </si>
  <si>
    <t>Збрињавање прелома вилице методом жичане имибилизације</t>
  </si>
  <si>
    <t>Анестезија у максилофацијалној хирургији по започетом сату</t>
  </si>
  <si>
    <t>Дренажа парадонталног абсцеса</t>
  </si>
  <si>
    <t>Фиксација трауматски луксираних зуба  сплинтом- шином</t>
  </si>
  <si>
    <t>Фиксација трауматски луксираних зуба композитним сплинтом- шином</t>
  </si>
  <si>
    <t>Витална амутација- екстирпација код фрактура зуба са отвореном пулпом</t>
  </si>
  <si>
    <t>Збрињавање повреда зуба са тежим поремећајима структурре</t>
  </si>
  <si>
    <t>СТОМАТОЛОШКА ЗАШТИТА ОСОБА - ДЕЦЕ
 СА ПОСЕБНИМ ПОТРЕБАМА</t>
  </si>
  <si>
    <t>Подлагање протезе директно - хладновезујући
акрилат</t>
  </si>
  <si>
    <t>Консултативни преглед у другој години</t>
  </si>
  <si>
    <t>Ендодонска терапија зуба са компликованим
 каналним системима - по каналу</t>
  </si>
  <si>
    <t>Примарна обрада ране без сутуре 
максилофацијалне регије</t>
  </si>
  <si>
    <t>Примарна обрада ране са  сутуром 
максилофацијалне регије</t>
  </si>
  <si>
    <t>Уклањање бенигних коштаних тумора лица
 и вилице</t>
  </si>
  <si>
    <t>Давање инекције у терапијске, односно
 дијагностичке сврхе</t>
  </si>
  <si>
    <t>Терапија интра и екстраоралних перфорација
 корена</t>
  </si>
  <si>
    <t>Ексцизија бенигних - малигних тумора са
 директном сутуром М.Ф. регије</t>
  </si>
  <si>
    <t>Ексцизија бенигних - малигних тумора са
 реконструкцијом дефекта М.Ф. регије</t>
  </si>
  <si>
    <t>Хирушко лечење остеомијелита М.Ф. регије</t>
  </si>
  <si>
    <t>Хирушко лечење остеомијелита М.Ф. регије локалног</t>
  </si>
  <si>
    <t>Убризгавање лекова у пљувачну жлезду</t>
  </si>
  <si>
    <t>Одсрањивање калкулуса из изводног
 канала пљувачне жлезде</t>
  </si>
  <si>
    <t>Вестибуларна плоча</t>
  </si>
  <si>
    <t>УКУПНО СВЕ УСЛУГЕ</t>
  </si>
  <si>
    <t>БРОЈ ЗДРАВСТВЕНИХ РАДНИКА И САРАДНИКА У ЗДРАВСТВЕНОЈ УСТАНОВИ НА ПРИМАРНОМ НИВОУ ЗДРАВСТВЕНЕ ЗАШТИТЕ, НА ДАН 31.12.2022. ГОДИНЕ</t>
  </si>
  <si>
    <t>БРОЈ ЗДРАВСТВЕНИХ РАДНИКА У СЛУЖБИ ЗА СТОМАТОЛОШКУ ЗДРАВСТВЕНУ ЗАШТИТУ НА ДАН НА ДАН 31.12.2022. ГОДИНЕ</t>
  </si>
  <si>
    <t>БРОЈ НЕМЕДИЦИНСКИХ РАДНИКА НА ДАН 31.12.2022. ГОДИНЕ</t>
  </si>
  <si>
    <t>УКУПАН КАДАР У ЗДРАВСТВЕНОЈ УСТАНОВИ НА ДАН  31.12.2022. ГОДИНЕ</t>
  </si>
  <si>
    <t xml:space="preserve">Извршење         I-XII 2022.
 </t>
  </si>
  <si>
    <t xml:space="preserve">Збирна табела врсте здравствених услуга које се пружају у здравственој установи                                                                                                                                                        </t>
  </si>
  <si>
    <t>Табела бр.33</t>
  </si>
  <si>
    <t>Шифра</t>
  </si>
  <si>
    <t>Назив услуге</t>
  </si>
  <si>
    <t>Неуролошки преглед - први</t>
  </si>
  <si>
    <t xml:space="preserve">Поновни преглед одраслих ради лечења </t>
  </si>
  <si>
    <t>Посебни преглед  ради допунске диј. и даљ. лечења</t>
  </si>
  <si>
    <t xml:space="preserve">ОРЛ  преглед - први </t>
  </si>
  <si>
    <t xml:space="preserve">Физијатријски преглед - први </t>
  </si>
  <si>
    <t>Стоматолошки преглед</t>
  </si>
  <si>
    <t>Превентивни преглед</t>
  </si>
  <si>
    <t>Циљани преглед на рано откривање ризика за насатанак пародонтопатије</t>
  </si>
  <si>
    <t>Индивидуално здравствено васпитни рад у ординацији/мотивација и обучавање у одржавању оралне хигијене</t>
  </si>
  <si>
    <t>Надоградња фрактурираног зуба</t>
  </si>
  <si>
    <t>Ендодонтска терапија неинфициране пулпе по каналу</t>
  </si>
  <si>
    <t>Ендодонтска терапија инфициране пулпе по каналу</t>
  </si>
  <si>
    <t>Обрада пародонталног џепа по зубу</t>
  </si>
  <si>
    <t>Дренажа пародонталног абсцеса</t>
  </si>
  <si>
    <t>Анализа ортопантомографа</t>
  </si>
  <si>
    <t>Заустављање крварења хируршким путем</t>
  </si>
  <si>
    <t>Хируршко вађење зуба</t>
  </si>
  <si>
    <t>Хируршко вађење импактираних умњака</t>
  </si>
  <si>
    <t>Хируршка терапија зуба у ницању (циркумцизија)</t>
  </si>
  <si>
    <t>Примарна обрада ране - интраорално</t>
  </si>
  <si>
    <t>Уклањање конаца</t>
  </si>
  <si>
    <t>Обука пацијента за извођење функционалних вежби за рехабилитацију темпоро мандибуларног зглоба</t>
  </si>
  <si>
    <t>Рендгенографија зуба интраорална</t>
  </si>
  <si>
    <t>Уклањање мукозних циста</t>
  </si>
  <si>
    <t>Уклањање мањих виличних циста</t>
  </si>
  <si>
    <t>Пријем, контрола квалитета узорка и припрема узорка за лабораторијска испитивања*</t>
  </si>
  <si>
    <t xml:space="preserve">ЗАВОД ЗА ЗДРАВСТВЕНУ ЗАШТИТУ СТУДЕНАТА БЕОГРАД 
  ИЗВРШЕЊЕ  ПЛАНА РАДА  I-XII 2022. Г0ДИНУ                      </t>
  </si>
  <si>
    <t>Узимање материјала за анализу и тестирање - укупно (7+8+9+10+11+12+13+14)</t>
  </si>
  <si>
    <t>Табела 6В. Активности у COVID амбуланти И/ЗЈЗ</t>
  </si>
  <si>
    <t>Ред. бр.</t>
  </si>
  <si>
    <t>Извршење
01.01 - 31.12.2022.</t>
  </si>
  <si>
    <t>L020770</t>
  </si>
  <si>
    <t>L020771</t>
  </si>
  <si>
    <t>L020773</t>
  </si>
  <si>
    <t>L020774</t>
  </si>
  <si>
    <t>L020777</t>
  </si>
  <si>
    <t>L020787</t>
  </si>
  <si>
    <t>Дистрибуција узорака до лабораторије за испитивање (км)</t>
  </si>
  <si>
    <t>Спровођење вакцинације против COVID-19  УКУПНО (18+19+20+21)</t>
  </si>
  <si>
    <t>Спровођење вакцинације против COVID-19 - друга бустер доза (четврта доза)</t>
  </si>
  <si>
    <t>L020775</t>
  </si>
  <si>
    <t xml:space="preserve">Квантитативно одређивање генома вируса SARS-CoV-2 (Real-Time PCR)             </t>
  </si>
  <si>
    <t>L020772</t>
  </si>
  <si>
    <t>Изолација RNK вируса SARS-Cov-2 из биолошког материјала</t>
  </si>
  <si>
    <t>L020785</t>
  </si>
  <si>
    <t>Квантитативно одређивање IgG антитела на вирус SARS-Cov-2 имуноензимским тестом (ELISA и др.)</t>
  </si>
  <si>
    <t>L020778</t>
  </si>
  <si>
    <t>Квалитативно одређивaњe IgM антитела на вирус SARS-CoV-2 имуноензимским тестовима (ELISA и др.)</t>
  </si>
  <si>
    <t>L020781</t>
  </si>
  <si>
    <t xml:space="preserve">Квалитативно одређивање IgG антитела на вирус SARS-Cov-2  имуно тестовима у аутоматизованим системима (CMIA,CLIA,ECLIA) </t>
  </si>
  <si>
    <t>L020786</t>
  </si>
  <si>
    <t>L020779</t>
  </si>
  <si>
    <t>Квалитативно одређивање IgM антитела на вирус SARS-Cov-2  имуно тестовима у аутоматизованим системима (CMIA,CLIA,ECLIA)</t>
  </si>
  <si>
    <t>L020780</t>
  </si>
  <si>
    <t>Квалитативно одређивање IgG антитела на вирус SARS-Cov-2  имуноензимским тестовима (ELISA и др.)</t>
  </si>
  <si>
    <t>L020783</t>
  </si>
  <si>
    <t>Квантитативно одређивање IgM антитела на вирус SARS-Cov-2 имуно тестовима у аутоматизованим системима (CMIA,CLIA,ECLIA)</t>
  </si>
  <si>
    <t>Остало укупно ( податци из установе)</t>
  </si>
  <si>
    <t xml:space="preserve">ЛЕКОВИ ЗА ОСИГУРАНА ЛИЦА РФЗО*          </t>
  </si>
  <si>
    <t>Завод за здравствену заштиту студената Београд  Примарна зз</t>
  </si>
  <si>
    <t>Листа лекова</t>
  </si>
  <si>
    <t>Група лекова</t>
  </si>
  <si>
    <t>ИНН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</si>
  <si>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</si>
  <si>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</si>
  <si>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</si>
  <si>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</si>
  <si>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</si>
  <si>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План за 2022.годину</t>
  </si>
  <si>
    <t>Извршење 01.01.-31.12.2022</t>
  </si>
  <si>
    <t xml:space="preserve">Цена по ком </t>
  </si>
  <si>
    <t>Кол. по ком/пак</t>
  </si>
  <si>
    <t xml:space="preserve">Укупна вредност </t>
  </si>
  <si>
    <t>Цена без ПДВ</t>
  </si>
  <si>
    <t>Цена са ПДВ 10%</t>
  </si>
  <si>
    <t>Листа А</t>
  </si>
  <si>
    <t>A</t>
  </si>
  <si>
    <t>R</t>
  </si>
  <si>
    <t xml:space="preserve">fenoterol, ipratropijum bromid </t>
  </si>
  <si>
    <t>R03AK03</t>
  </si>
  <si>
    <t>BERODUAL</t>
  </si>
  <si>
    <t>rastvor za raspršivanjebočica od tamnog stakla</t>
  </si>
  <si>
    <t>,1 po 20 ml ( 0,5 mg/ml + 0,25 mg/ml )</t>
  </si>
  <si>
    <t xml:space="preserve"> fenoterol, ipratropijum bromid </t>
  </si>
  <si>
    <t>BERODUAL N</t>
  </si>
  <si>
    <t xml:space="preserve"> rastvor za inhalaciju pod pritiskom</t>
  </si>
  <si>
    <t>inhalator pod pritiskom sa dozerom,1 po 200 doza (0,05 mg + 0,021 mg)/ doza</t>
  </si>
  <si>
    <t>S</t>
  </si>
  <si>
    <t xml:space="preserve">hloramfenikol </t>
  </si>
  <si>
    <t>S01AA01</t>
  </si>
  <si>
    <t xml:space="preserve">CHLORAMPHENICOL </t>
  </si>
  <si>
    <t>mast za oči</t>
  </si>
  <si>
    <t>tuba, 1 po 5 g (1%)</t>
  </si>
  <si>
    <t>bacitracin, neomicin</t>
  </si>
  <si>
    <t>S01AA30</t>
  </si>
  <si>
    <t xml:space="preserve">ENBECIN </t>
  </si>
  <si>
    <t xml:space="preserve"> tuba, 1 po 5 g (500 + 3300 i.j.)/1 g</t>
  </si>
  <si>
    <t>hidrokortizon</t>
  </si>
  <si>
    <t>S01BA02</t>
  </si>
  <si>
    <t>HYDROCORTISON</t>
  </si>
  <si>
    <t xml:space="preserve"> tuba, 1 po 5 g (1%)</t>
  </si>
  <si>
    <t>ciprofloksacin</t>
  </si>
  <si>
    <t>S01AX13</t>
  </si>
  <si>
    <t>MAROCEN</t>
  </si>
  <si>
    <t>kapi za oči, rastvor</t>
  </si>
  <si>
    <t>bočica staklena, 1 po 5 ml 0,3%</t>
  </si>
  <si>
    <t>D</t>
  </si>
  <si>
    <t>sulfadiazin</t>
  </si>
  <si>
    <t>D06BA01</t>
  </si>
  <si>
    <t>SANADERM</t>
  </si>
  <si>
    <t>krem</t>
  </si>
  <si>
    <t>tuba,1 po 50 g (0,25 mg/g)</t>
  </si>
  <si>
    <t>fluocinolacetonid</t>
  </si>
  <si>
    <t>D07AC04</t>
  </si>
  <si>
    <t>SINODERM</t>
  </si>
  <si>
    <t>gel</t>
  </si>
  <si>
    <t>tuba, 1 po 30 g (0,25 mg/g)</t>
  </si>
  <si>
    <t xml:space="preserve">SINODERM </t>
  </si>
  <si>
    <t>tuba,1 po 15 g 1%</t>
  </si>
  <si>
    <t>salbutamol</t>
  </si>
  <si>
    <t>R03AC02</t>
  </si>
  <si>
    <t xml:space="preserve">SPALMOTIL </t>
  </si>
  <si>
    <t>rastvor za raspršivanje</t>
  </si>
  <si>
    <t>bočica,1 po 10 ml (5 mg/ml)</t>
  </si>
  <si>
    <t>fusidinska kiselina</t>
  </si>
  <si>
    <t>D06AX01</t>
  </si>
  <si>
    <t xml:space="preserve">STANICID </t>
  </si>
  <si>
    <t>Masti</t>
  </si>
  <si>
    <t xml:space="preserve"> tuba, 1 po 10 g (2%)</t>
  </si>
  <si>
    <t>Листа А1</t>
  </si>
  <si>
    <t>A1</t>
  </si>
  <si>
    <t>deksametazon, neomicin</t>
  </si>
  <si>
    <t>S01CA01</t>
  </si>
  <si>
    <t>DEXAMETHASON-NEOMYCIN</t>
  </si>
  <si>
    <t xml:space="preserve"> kapi za uši/oči, rastvor</t>
  </si>
  <si>
    <t>bočica staklena, 10 ml (0,1% + 0,35%)</t>
  </si>
  <si>
    <t>А1</t>
  </si>
  <si>
    <t>mometazon</t>
  </si>
  <si>
    <t>D07AC13</t>
  </si>
  <si>
    <t>ELOCOM</t>
  </si>
  <si>
    <t xml:space="preserve"> tuba, 1 po 15 g (0,1%)</t>
  </si>
  <si>
    <t>mast</t>
  </si>
  <si>
    <t>tuba, 1 po 15 g (0,1%)</t>
  </si>
  <si>
    <t>ofloksacin</t>
  </si>
  <si>
    <t>7090852</t>
  </si>
  <si>
    <t>S01AX11</t>
  </si>
  <si>
    <t>FLOXAL</t>
  </si>
  <si>
    <t>plastična bočica sa kapaljkom, 1 po 5 ml (3 mg/ml)</t>
  </si>
  <si>
    <t>Листа Б</t>
  </si>
  <si>
    <t>C</t>
  </si>
  <si>
    <t>epinefrin (adrenalin) 1 mg/ml</t>
  </si>
  <si>
    <t>SN003914</t>
  </si>
  <si>
    <t xml:space="preserve"> ADRENALINA SALF.1mg/ml.</t>
  </si>
  <si>
    <t>rastvor za injekciju</t>
  </si>
  <si>
    <t>1 mg/ml</t>
  </si>
  <si>
    <t>AMINOFILIN</t>
  </si>
  <si>
    <t xml:space="preserve"> R03DA05</t>
  </si>
  <si>
    <t>B</t>
  </si>
  <si>
    <t>N</t>
  </si>
  <si>
    <t>diazepam</t>
  </si>
  <si>
    <t>N05BA01</t>
  </si>
  <si>
    <t>BENSEDIN</t>
  </si>
  <si>
    <t>10 po 10 mg/2 ml</t>
  </si>
  <si>
    <t>hioscin-butilbromid</t>
  </si>
  <si>
    <t>A03BB01</t>
  </si>
  <si>
    <t>BUSCOPAN</t>
  </si>
  <si>
    <t>ampula, 6 po 1 ml (20 mg/1 ml)</t>
  </si>
  <si>
    <t xml:space="preserve">enoksaparin </t>
  </si>
  <si>
    <t xml:space="preserve"> B01AB05</t>
  </si>
  <si>
    <t>CLEXANE 0,4</t>
  </si>
  <si>
    <t>napunjen injekcioni špric sa iglom</t>
  </si>
  <si>
    <t>10 po 0,4 ml (4000 i.j./0,4 ml)</t>
  </si>
  <si>
    <t>CLEXANE 0,6</t>
  </si>
  <si>
    <t>10 po 0,6 ml (6000 i.j./0,6 ml)</t>
  </si>
  <si>
    <t>pantoprazol</t>
  </si>
  <si>
    <t>A02BC02</t>
  </si>
  <si>
    <t>CONTROLOC</t>
  </si>
  <si>
    <t>prašak za rastvor za injekciju</t>
  </si>
  <si>
    <t>bočica, 1 po 40 mg</t>
  </si>
  <si>
    <t>H</t>
  </si>
  <si>
    <t xml:space="preserve">deksametazon  </t>
  </si>
  <si>
    <t>H02AB02</t>
  </si>
  <si>
    <t xml:space="preserve">DEXASON </t>
  </si>
  <si>
    <t>ampula, 25 po 1 ml (4 mg/ml)</t>
  </si>
  <si>
    <t>etamsilat</t>
  </si>
  <si>
    <t>B02BX01</t>
  </si>
  <si>
    <t xml:space="preserve">DICYNONE </t>
  </si>
  <si>
    <t>250mg/2ml 10 po 2 ml</t>
  </si>
  <si>
    <t>M</t>
  </si>
  <si>
    <t>diklofenak</t>
  </si>
  <si>
    <t>M01AB05</t>
  </si>
  <si>
    <t>DIKLOFEN</t>
  </si>
  <si>
    <t>ampula, 5 po 3 ml (75 mg/3 ml)</t>
  </si>
  <si>
    <t xml:space="preserve">DIKLOFENAK </t>
  </si>
  <si>
    <t>betametazon</t>
  </si>
  <si>
    <t>H02AB01</t>
  </si>
  <si>
    <t>DIPROPHOS</t>
  </si>
  <si>
    <t>injekcija</t>
  </si>
  <si>
    <t>5 po (2 mg + 5 mg)/ml</t>
  </si>
  <si>
    <t>nadroparin kalcijum</t>
  </si>
  <si>
    <t>B01AB06</t>
  </si>
  <si>
    <t>FRAXIPARIN 0,4 ml</t>
  </si>
  <si>
    <t>3800 i.j./0,4 ml</t>
  </si>
  <si>
    <t>FRAXIPARIN 0,6 ml</t>
  </si>
  <si>
    <t>napunjen injekcioni špric, 10 po 0,6 ml (5700 i.j./0,6 ml)</t>
  </si>
  <si>
    <t>FRAXIPARINE0,3ml</t>
  </si>
  <si>
    <t>napunjen injekcioni špric, 10 po 0,3 ml (2850 i.j./0,3 ml)</t>
  </si>
  <si>
    <t>J</t>
  </si>
  <si>
    <t>gentamicin</t>
  </si>
  <si>
    <t>J01GB03</t>
  </si>
  <si>
    <t>GENTAMICIN  (80mg/2ml)</t>
  </si>
  <si>
    <t>ampula, 10 po 2 ml (80 mg/2 ml)</t>
  </si>
  <si>
    <t>0024580</t>
  </si>
  <si>
    <t>GENTAMICIN (120mg/2ml)</t>
  </si>
  <si>
    <t xml:space="preserve"> ampula, 10 po 2 ml (120mg/2 ml)</t>
  </si>
  <si>
    <t>glukoza</t>
  </si>
  <si>
    <t>B05BAD3</t>
  </si>
  <si>
    <t>GLUCOSI INFUDIBILE 10%</t>
  </si>
  <si>
    <t>rastvor za infuziju</t>
  </si>
  <si>
    <t>boca, 1 po 500 ml (10%)</t>
  </si>
  <si>
    <t>0173220</t>
  </si>
  <si>
    <t>GLUCOSI INFUDIBILE 5%</t>
  </si>
  <si>
    <t>boca, 1 po 500 ml (5%)</t>
  </si>
  <si>
    <t xml:space="preserve">natrijum-hlorid, kalijum-hlorid, kalcijum-hlorid, natrijum-laktat </t>
  </si>
  <si>
    <t>B05BB01</t>
  </si>
  <si>
    <t>HARTMANOV RASTVOR 500ml</t>
  </si>
  <si>
    <t>boca, 1 po 500 ml (6,02 g/l + 0,373 g/l + 0,294 g/l + 3,25 g/l)</t>
  </si>
  <si>
    <t xml:space="preserve">povidon </t>
  </si>
  <si>
    <t xml:space="preserve"> D08AG02</t>
  </si>
  <si>
    <t xml:space="preserve">JODOKOMP </t>
  </si>
  <si>
    <t>rastvor za kožu</t>
  </si>
  <si>
    <t>plastična boca sa aplikatorom, 1 po 500 ml (10 %)</t>
  </si>
  <si>
    <t xml:space="preserve">POVIDON JOD </t>
  </si>
  <si>
    <t>boca plastična, 1 po 500 ml (10%)</t>
  </si>
  <si>
    <t>metoklopramid</t>
  </si>
  <si>
    <t>0124302</t>
  </si>
  <si>
    <t>A03FA01</t>
  </si>
  <si>
    <t xml:space="preserve">KLOMETOL </t>
  </si>
  <si>
    <t xml:space="preserve"> ampula,10 po 10 mg/2 ml</t>
  </si>
  <si>
    <t>furosemid</t>
  </si>
  <si>
    <t>C03CA01</t>
  </si>
  <si>
    <t>FUROSEMID SOPHARMA</t>
  </si>
  <si>
    <t>metilprednizolon</t>
  </si>
  <si>
    <t>H02AB04</t>
  </si>
  <si>
    <t>LEMOD SOLU  (40mg)</t>
  </si>
  <si>
    <t>prašak i rastvarač za rastvor za injekciju/infuziju</t>
  </si>
  <si>
    <t xml:space="preserve">liobočica sa rastvaračem u ampuli, 15 po 1 ml (40 mg/ml) </t>
  </si>
  <si>
    <t>LEMOD SOLU (500 mg/7,8 ml)</t>
  </si>
  <si>
    <t xml:space="preserve">liobočica sa rastvaračem u ampuli, 1 po 7,8 ml (500 mg/7,8 ml) </t>
  </si>
  <si>
    <t>lidokain</t>
  </si>
  <si>
    <t>N01BB02</t>
  </si>
  <si>
    <t xml:space="preserve">LIDOKAIN-HLORID 1%  3,5ml </t>
  </si>
  <si>
    <t>ampula, 10 po 3,5 ml (35 mg)</t>
  </si>
  <si>
    <t>0081560</t>
  </si>
  <si>
    <t>LIDOKAIN-HLORID 50 po 2 ml (20 mg/ml) 2%</t>
  </si>
  <si>
    <t>L</t>
  </si>
  <si>
    <t xml:space="preserve">metotreksat </t>
  </si>
  <si>
    <t xml:space="preserve"> L01BA01</t>
  </si>
  <si>
    <t>METOJECT 15 mg</t>
  </si>
  <si>
    <t>rastvor za injekciju u napunjenom injekcionom špricu</t>
  </si>
  <si>
    <t xml:space="preserve"> napunjen injekcioni špric, 1 po 1,5 ml, 15 mg/1,5 ml</t>
  </si>
  <si>
    <t>L01BA01</t>
  </si>
  <si>
    <t>METOJECT 20mg</t>
  </si>
  <si>
    <t xml:space="preserve"> napunjen injekcioni špric,  1 po 2,5ml (20mg/2,5ml)</t>
  </si>
  <si>
    <t>METOJECT 25mg</t>
  </si>
  <si>
    <t>metotreksat, napunjeni injekcioni špric, 25 mg</t>
  </si>
  <si>
    <t>METHOTREXAT EBEWE 20mg</t>
  </si>
  <si>
    <t>napunjen injeksioni špric 1 po 1ml (20mg/1ml)</t>
  </si>
  <si>
    <t>0034338</t>
  </si>
  <si>
    <t>METHOTREHAT EBEWE  15 mg</t>
  </si>
  <si>
    <t>napunjen injeksioni špric 1 po 0,75ml (15mg/0,75ml)</t>
  </si>
  <si>
    <t>natrijum hlorid</t>
  </si>
  <si>
    <t>B05XA03</t>
  </si>
  <si>
    <t xml:space="preserve">NATRII CHLORIDI INFUNDIBILE </t>
  </si>
  <si>
    <t>boca plastična, 1 po 500 ml 0,9%</t>
  </si>
  <si>
    <t xml:space="preserve"> B05BB01</t>
  </si>
  <si>
    <t>NATRIJUM HLORID 0,9%  100ml</t>
  </si>
  <si>
    <t>boca plastična, 20 po 100 ml (9g/l)</t>
  </si>
  <si>
    <t>natrijum hlorid, kalijum hlorid, kalcijum hlorid</t>
  </si>
  <si>
    <t>NATRII CHLORIDI INFUNDIBILE COMP. (Ringerov rastv)</t>
  </si>
  <si>
    <t>boca plasticna, 1 po 500 ml (8,6 g/l+0,3 g/l+ 0,33 g/l)</t>
  </si>
  <si>
    <t>Pirazoloni</t>
  </si>
  <si>
    <t xml:space="preserve"> N02BB02</t>
  </si>
  <si>
    <t>NOVALGETOL/ANALGIN</t>
  </si>
  <si>
    <t xml:space="preserve">ampula, </t>
  </si>
  <si>
    <t>50 po 2,5 g/5 ml</t>
  </si>
  <si>
    <t>hidroksokobalamin</t>
  </si>
  <si>
    <t>B03BA03</t>
  </si>
  <si>
    <t>OHB 12</t>
  </si>
  <si>
    <t>ampula, 5 po 2500 mcg/2 ml</t>
  </si>
  <si>
    <t xml:space="preserve">benzilpenicilin, prokainbenzilpenicilin </t>
  </si>
  <si>
    <t>J01CE30</t>
  </si>
  <si>
    <t>PANCILIN  (600000i.j.+ 200000i.j.)</t>
  </si>
  <si>
    <t>prašak za suspenziju za injekciju</t>
  </si>
  <si>
    <t>bočica, 50 po 800000 i.j. (600000i.j.+ 200000i.j.)</t>
  </si>
  <si>
    <t>metoprolol</t>
  </si>
  <si>
    <t xml:space="preserve"> C07AB02</t>
  </si>
  <si>
    <t>PRESOLOL</t>
  </si>
  <si>
    <t>ampula, 5 po 5 ml (5 mg/5 ml)</t>
  </si>
  <si>
    <t>G</t>
  </si>
  <si>
    <t xml:space="preserve">hidroksiprogesteron </t>
  </si>
  <si>
    <t>G03DA03</t>
  </si>
  <si>
    <t>PROGESTERON DEPO</t>
  </si>
  <si>
    <t xml:space="preserve">  rastvor za injekciju</t>
  </si>
  <si>
    <t>ampula, 5 po 1 ml (250 mg/ml)</t>
  </si>
  <si>
    <t>RANITIDIN inj.5X50mg./2ml.</t>
  </si>
  <si>
    <t xml:space="preserve">hloropiramin  </t>
  </si>
  <si>
    <t>R06AC03</t>
  </si>
  <si>
    <t xml:space="preserve">SYNOPEN </t>
  </si>
  <si>
    <t>ampula,10 po 20 mg/2 ml</t>
  </si>
  <si>
    <t>testosteron enantat</t>
  </si>
  <si>
    <t xml:space="preserve"> G03BA03</t>
  </si>
  <si>
    <t>TESTOSTERON DEPO</t>
  </si>
  <si>
    <t xml:space="preserve"> injekcija</t>
  </si>
  <si>
    <t>5 po 250 mg/ml</t>
  </si>
  <si>
    <t>imunoglobulin antitetanusni</t>
  </si>
  <si>
    <t>J06BB02</t>
  </si>
  <si>
    <t>TETAGAM P</t>
  </si>
  <si>
    <t>napunjen injekcioni špric, 1 po 1ml (250 i.j./ml)</t>
  </si>
  <si>
    <t>V</t>
  </si>
  <si>
    <t>voda za injekcije</t>
  </si>
  <si>
    <t>V07AB</t>
  </si>
  <si>
    <t xml:space="preserve">VODA ZA INJEKCIJE </t>
  </si>
  <si>
    <t>50 po 5 ml</t>
  </si>
  <si>
    <t>verapamil</t>
  </si>
  <si>
    <t>C08DA01</t>
  </si>
  <si>
    <t>VERAPAMIL ALKALOID</t>
  </si>
  <si>
    <t>rastvor za injekciju/infuziju</t>
  </si>
  <si>
    <t>ampula, 10 po 2 ml (5 mg/2 ml)</t>
  </si>
  <si>
    <t>Завод за здравствену заштиту студената Београд  Секундарна  зз</t>
  </si>
  <si>
    <t>amoksicilin</t>
  </si>
  <si>
    <t>J01CA04</t>
  </si>
  <si>
    <t xml:space="preserve">AMOKSICILIN </t>
  </si>
  <si>
    <t>kapsule</t>
  </si>
  <si>
    <t>blister, 16 po 500 mg</t>
  </si>
  <si>
    <t>1122502</t>
  </si>
  <si>
    <t>ACIPAN</t>
  </si>
  <si>
    <t>gastrorezistentna tableta</t>
  </si>
  <si>
    <t>blister, 14 po 40 mg</t>
  </si>
  <si>
    <t>sulfametoksazol, trimetoprim</t>
  </si>
  <si>
    <t>J01EE01</t>
  </si>
  <si>
    <t xml:space="preserve">BACTRIM </t>
  </si>
  <si>
    <t>tableta</t>
  </si>
  <si>
    <t>blister, 20 po (400 mg + 80 mg)</t>
  </si>
  <si>
    <t xml:space="preserve"> 30 po 5 mg</t>
  </si>
  <si>
    <t>J01MA02</t>
  </si>
  <si>
    <t xml:space="preserve">CIPROCINAL </t>
  </si>
  <si>
    <t>film tableta</t>
  </si>
  <si>
    <t>blister, 10 po 500 mg</t>
  </si>
  <si>
    <t>klindamicin</t>
  </si>
  <si>
    <t>J01FF01</t>
  </si>
  <si>
    <t>CLINDAMYCIN-MIP</t>
  </si>
  <si>
    <t>blister, 30 po 600 mg</t>
  </si>
  <si>
    <t xml:space="preserve">azitromicin </t>
  </si>
  <si>
    <t xml:space="preserve"> J01FA10</t>
  </si>
  <si>
    <t>HEMOMYCIN</t>
  </si>
  <si>
    <t>blister, 3 po 500 mg</t>
  </si>
  <si>
    <t xml:space="preserve">kaptopril </t>
  </si>
  <si>
    <t>C09AA01</t>
  </si>
  <si>
    <t>KATOPIL</t>
  </si>
  <si>
    <t xml:space="preserve"> blister, 40 po 25 mg</t>
  </si>
  <si>
    <t xml:space="preserve">klaritromicin </t>
  </si>
  <si>
    <t>J01FA09</t>
  </si>
  <si>
    <t>KLACID MR</t>
  </si>
  <si>
    <t>blister, 7 po 500 mg</t>
  </si>
  <si>
    <t xml:space="preserve">furosemid </t>
  </si>
  <si>
    <t>1400142</t>
  </si>
  <si>
    <t>LASIX</t>
  </si>
  <si>
    <t>12 po  40 mg</t>
  </si>
  <si>
    <t>P</t>
  </si>
  <si>
    <t>metronidazol</t>
  </si>
  <si>
    <t>P01AB01</t>
  </si>
  <si>
    <t xml:space="preserve">ORVAGIL </t>
  </si>
  <si>
    <t>tablete</t>
  </si>
  <si>
    <t>20 po 400 mg</t>
  </si>
  <si>
    <t xml:space="preserve">amoksicilin </t>
  </si>
  <si>
    <t>J01CA05</t>
  </si>
  <si>
    <t>OSPAMOX DT</t>
  </si>
  <si>
    <t>14 po 1000 mg</t>
  </si>
  <si>
    <t>cefaleksin</t>
  </si>
  <si>
    <t>J01DB01</t>
  </si>
  <si>
    <t xml:space="preserve">PALITREX </t>
  </si>
  <si>
    <t xml:space="preserve">cefiksim </t>
  </si>
  <si>
    <t>J01DD08</t>
  </si>
  <si>
    <t>PANCEF</t>
  </si>
  <si>
    <t>blister, 5 po 400 mg</t>
  </si>
  <si>
    <t>prednizon</t>
  </si>
  <si>
    <t xml:space="preserve"> H02AB07</t>
  </si>
  <si>
    <t>PRONISON</t>
  </si>
  <si>
    <t>20 po 20 mg</t>
  </si>
  <si>
    <t>propranolol</t>
  </si>
  <si>
    <t>C07AA05</t>
  </si>
  <si>
    <t xml:space="preserve">PROPRANOLOL </t>
  </si>
  <si>
    <t xml:space="preserve"> tableta</t>
  </si>
  <si>
    <t xml:space="preserve"> blister, 50 po 40 mg</t>
  </si>
  <si>
    <t>boca staklena,1 po 10 ml (5 mg/ml)</t>
  </si>
  <si>
    <t xml:space="preserve">verapamil </t>
  </si>
  <si>
    <t>VERAPAMIL</t>
  </si>
  <si>
    <t>blister, 50 po 80 mg</t>
  </si>
  <si>
    <t xml:space="preserve"> levocetirizin </t>
  </si>
  <si>
    <t>1058047</t>
  </si>
  <si>
    <t>R06AE09</t>
  </si>
  <si>
    <t>XYZAL, blister, 30 po 5mg</t>
  </si>
  <si>
    <t>blister, 30 po 5mg</t>
  </si>
  <si>
    <t>alfakalcidol</t>
  </si>
  <si>
    <t xml:space="preserve"> A11CC03</t>
  </si>
  <si>
    <t>ALPHA D3 tbl.(30X1mcg)</t>
  </si>
  <si>
    <t xml:space="preserve"> kapsula, meka</t>
  </si>
  <si>
    <t>bočica, 30 po 1 mcg</t>
  </si>
  <si>
    <t>bromazepam</t>
  </si>
  <si>
    <t>N05BA08</t>
  </si>
  <si>
    <t xml:space="preserve">BROMAZEPAM </t>
  </si>
  <si>
    <t>blister, 30 po 3 mg</t>
  </si>
  <si>
    <t>moksifloksacin</t>
  </si>
  <si>
    <t>J01MA14</t>
  </si>
  <si>
    <t>ELFONIS</t>
  </si>
  <si>
    <t>blister, 10 po 400 mg</t>
  </si>
  <si>
    <t xml:space="preserve"> levofloksacin </t>
  </si>
  <si>
    <t>J01MA12</t>
  </si>
  <si>
    <t>FORTECA</t>
  </si>
  <si>
    <t xml:space="preserve"> blister, 10 po 500 mg</t>
  </si>
  <si>
    <t xml:space="preserve">fosfomicin </t>
  </si>
  <si>
    <t>J01XX01</t>
  </si>
  <si>
    <t>MONURAL</t>
  </si>
  <si>
    <t>granule za oralni rastvor</t>
  </si>
  <si>
    <t xml:space="preserve"> kesica, 1 po 8g (3g fosfomicina)</t>
  </si>
  <si>
    <t>amoksicilin, klavulanska kiselina</t>
  </si>
  <si>
    <t>J01CR02</t>
  </si>
  <si>
    <t>PANKLAV 2X</t>
  </si>
  <si>
    <t xml:space="preserve">film tableta </t>
  </si>
  <si>
    <t>teglica, 14 po 1000 mg (875 mg + 125 mg</t>
  </si>
  <si>
    <t xml:space="preserve"> ADRENALINA SALF.1mg/ml. -SEK</t>
  </si>
  <si>
    <t xml:space="preserve">amikacin </t>
  </si>
  <si>
    <t>J01GB06</t>
  </si>
  <si>
    <t xml:space="preserve">AMIKACIN </t>
  </si>
  <si>
    <t xml:space="preserve"> rastvor za injekciju/infuziju</t>
  </si>
  <si>
    <t xml:space="preserve"> ampula, 10 po 100 mg/2 ml</t>
  </si>
  <si>
    <t>ampula, 10 po 500 mg/2 ml</t>
  </si>
  <si>
    <t xml:space="preserve"> AMIKACIN MEDOCHEME  500mg/2ml </t>
  </si>
  <si>
    <t>AMINOCIN</t>
  </si>
  <si>
    <t>AMINOFILINA 240 MG AMINOFILIN amp 250mg/10ml -SEK</t>
  </si>
  <si>
    <t>240 mg/10 ml</t>
  </si>
  <si>
    <t xml:space="preserve">ceftriakson </t>
  </si>
  <si>
    <t>J01DD04</t>
  </si>
  <si>
    <t>AZARANIN</t>
  </si>
  <si>
    <t xml:space="preserve">  prašak za rastvor za injekciju</t>
  </si>
  <si>
    <t>bočica, 50 po 1000 mg</t>
  </si>
  <si>
    <t xml:space="preserve">cefazolin </t>
  </si>
  <si>
    <t xml:space="preserve"> J01DB04</t>
  </si>
  <si>
    <t>CEFAZOLIN PHARMANOVA 1gr</t>
  </si>
  <si>
    <t>bočica staklena, 5 po 1 g</t>
  </si>
  <si>
    <t>CEFAZOLIN 1gr-</t>
  </si>
  <si>
    <t>bočica staklena, 50 po 1g</t>
  </si>
  <si>
    <t>cefotaxim</t>
  </si>
  <si>
    <t xml:space="preserve"> J01DD01</t>
  </si>
  <si>
    <t xml:space="preserve"> CEFOTAXIM MED.  1g</t>
  </si>
  <si>
    <t>ceftriakson</t>
  </si>
  <si>
    <t>CEFTRIAKSON</t>
  </si>
  <si>
    <t>prašak za rastvor za injekciju/infuziju</t>
  </si>
  <si>
    <t xml:space="preserve">CITERAL </t>
  </si>
  <si>
    <t>koncentrat za rastvor za infuziju</t>
  </si>
  <si>
    <t>ampula, 5 po 10 ml (100 mg/10 ml)</t>
  </si>
  <si>
    <t>CLINDAMYCIN-MIP (600mg)</t>
  </si>
  <si>
    <t>bočica staklena, 5 po 4 ml (600 mg/4 ml)</t>
  </si>
  <si>
    <t>M01AB06</t>
  </si>
  <si>
    <t>DIKLOFEN  Tbl. 50 mg</t>
  </si>
  <si>
    <t xml:space="preserve"> M01AB05</t>
  </si>
  <si>
    <t>blister, 20 po 50 mg</t>
  </si>
  <si>
    <t>tableta sa produženim oslobadjanjem</t>
  </si>
  <si>
    <t>blister, 20 po 100 mg</t>
  </si>
  <si>
    <t>1162193</t>
  </si>
  <si>
    <t>DIKLOFENAK 20 po 100 mg</t>
  </si>
  <si>
    <t xml:space="preserve"> EDEMID</t>
  </si>
  <si>
    <t xml:space="preserve"> ampula, 5 po 2 ml (20 mg/2ml)</t>
  </si>
  <si>
    <t>FRAXIPARINE0,4ml</t>
  </si>
  <si>
    <t xml:space="preserve">napunjen injekcioni špric, 10 po 0,4ml </t>
  </si>
  <si>
    <t>GENTAMICIN SOPHARMA 80mg</t>
  </si>
  <si>
    <t>GENTAMICIN ,injekcija,10 po 2 ml(80mg/2 ml)</t>
  </si>
  <si>
    <t>0173225</t>
  </si>
  <si>
    <t xml:space="preserve">GLUKOZA 10% 500ml </t>
  </si>
  <si>
    <t xml:space="preserve"> B05BA03</t>
  </si>
  <si>
    <t xml:space="preserve"> GLUKOSE 5% FRES  500ml</t>
  </si>
  <si>
    <t>GLUKOZA 5% INF. 500ml</t>
  </si>
  <si>
    <t>JODOKOMP POVIDON JOD HF</t>
  </si>
  <si>
    <t xml:space="preserve"> ampula,20mg</t>
  </si>
  <si>
    <t xml:space="preserve"> ampula, 10 po 2 ml (10 mg/ml)</t>
  </si>
  <si>
    <t>0047212</t>
  </si>
  <si>
    <t>LEMOD DEPO,injekcija,10 po 1 ml/40 mg</t>
  </si>
  <si>
    <t>ceftriakson 1 g</t>
  </si>
  <si>
    <t>0321863</t>
  </si>
  <si>
    <t>LENDACIN</t>
  </si>
  <si>
    <t>bočica, 10 po 1 g</t>
  </si>
  <si>
    <t xml:space="preserve">LIDOKAIN-HLORID 2%, </t>
  </si>
  <si>
    <t xml:space="preserve">ampula, 50 po 2 ml (40 mg/2 ml) </t>
  </si>
  <si>
    <t>LIDOKAIN-HLORID 2%,(2ml(20mg/ml)</t>
  </si>
  <si>
    <t>0321329</t>
  </si>
  <si>
    <t>LONGACEPH ,prašak za rastvor za injekciju,10 po 1 g</t>
  </si>
  <si>
    <t>manitol</t>
  </si>
  <si>
    <t xml:space="preserve"> B05BC01</t>
  </si>
  <si>
    <t xml:space="preserve">MANITOL </t>
  </si>
  <si>
    <t>boca staklena, 1 po 250 ml 20%</t>
  </si>
  <si>
    <t>Fluorhinoloni</t>
  </si>
  <si>
    <t>MAROCEN (CITERAL)</t>
  </si>
  <si>
    <t xml:space="preserve"> ampula, 5 po 100 mg/10 ml</t>
  </si>
  <si>
    <t xml:space="preserve"> metronidazol </t>
  </si>
  <si>
    <t>J01XD01</t>
  </si>
  <si>
    <t xml:space="preserve">METRONIDAZOLE B. BRAUN  </t>
  </si>
  <si>
    <t>20 po 100 ml (500 mg/100 ml)</t>
  </si>
  <si>
    <t>0029785</t>
  </si>
  <si>
    <t>J01XD02</t>
  </si>
  <si>
    <t>METRONIDAZOL/ORVAGIL</t>
  </si>
  <si>
    <t xml:space="preserve"> bočica staklena, 10 po 100 ml (500mg/100ml)</t>
  </si>
  <si>
    <t xml:space="preserve">B05XA03 </t>
  </si>
  <si>
    <t xml:space="preserve"> FIZIOLOSKI RASTVOR 500ml</t>
  </si>
  <si>
    <t>NATRIJUM HLORID  0,9% 100ml</t>
  </si>
  <si>
    <t>NOVALGETOL -ANALGIN</t>
  </si>
  <si>
    <t>omeprazol</t>
  </si>
  <si>
    <t>A02BC01</t>
  </si>
  <si>
    <t xml:space="preserve">OMEPROL </t>
  </si>
  <si>
    <t>prašak za rastvor za infuziju</t>
  </si>
  <si>
    <t xml:space="preserve"> bočica, 1 po 40 mg</t>
  </si>
  <si>
    <t xml:space="preserve"> J01XD01</t>
  </si>
  <si>
    <t xml:space="preserve">  rastvor za infuziju</t>
  </si>
  <si>
    <t xml:space="preserve"> boca staklena, 1 po 100 ml (500 mg/100 ml)</t>
  </si>
  <si>
    <t>cefazolin</t>
  </si>
  <si>
    <t>PRIMACEPH/CEFAZOLIN</t>
  </si>
  <si>
    <t xml:space="preserve"> prašak za rastvor za injekciju/infuziju</t>
  </si>
  <si>
    <t>50 po 1 g</t>
  </si>
  <si>
    <t>hloropiramin 20 mg</t>
  </si>
  <si>
    <t>N004044</t>
  </si>
  <si>
    <t>ALERGOZAN</t>
  </si>
  <si>
    <t xml:space="preserve">tramadol </t>
  </si>
  <si>
    <t>N02AX02</t>
  </si>
  <si>
    <t xml:space="preserve">TRODON </t>
  </si>
  <si>
    <t xml:space="preserve"> rastvor za injekciju</t>
  </si>
  <si>
    <t>ampula, 5 po 1 ml (50 mg/ml)</t>
  </si>
  <si>
    <t>A11</t>
  </si>
  <si>
    <t xml:space="preserve">askorbinska kiselina </t>
  </si>
  <si>
    <t>A11GA01</t>
  </si>
  <si>
    <t>VITAMIN C</t>
  </si>
  <si>
    <t xml:space="preserve"> ampula, 50 po 5 ml (500 mg/5 ml)</t>
  </si>
  <si>
    <t>184.05</t>
  </si>
  <si>
    <t xml:space="preserve">ЛЕКОВИ ЗА ОСИГУРАНА ЛИЦА РФЗО*   </t>
  </si>
  <si>
    <t>Завод за здравствену заштиту студената Београд  Стоматологија</t>
  </si>
  <si>
    <t>План 2022</t>
  </si>
  <si>
    <t>Цена по ком</t>
  </si>
  <si>
    <t>lidokain, adrenalin (epinefrin)</t>
  </si>
  <si>
    <t>N01BB52</t>
  </si>
  <si>
    <t>LIDOKAIN 2%-ADRENALIN</t>
  </si>
  <si>
    <t>ampula, 50 po 2 ml (40 mg+0,025 mg)</t>
  </si>
  <si>
    <t>Ukupno</t>
  </si>
  <si>
    <t xml:space="preserve">САНИТЕТСКИ И МЕДИЦИНСКИ ПОТРОШНИ МАТЕРИЈАЛ ЗА ОСИГУРАНА ЛИЦА РФЗО                                                                                                                                                                                        </t>
  </si>
  <si>
    <t>Табела бр. 32</t>
  </si>
  <si>
    <t>ГРУПА САНИТЕТСКОГ МАТЕРИЈАЛА</t>
  </si>
  <si>
    <t>Извршење 
01.01.-31.12.2022.</t>
  </si>
  <si>
    <t>% 
Извршењa</t>
  </si>
  <si>
    <t>ЛАБОРАТОРИЈСКИ  МАТЕРИЈАЛ-РЕАГЕНСИ (УКУПНО)</t>
  </si>
  <si>
    <t>САНИТЕТСКИ И МЕДИЦИНСКИ  МАТЕРИЈАЛ - ОПШТИ (УКУПНО)</t>
  </si>
  <si>
    <t>ОСТАЛИ САНИТЕТСКИ И МЕДИЦИНСКИ ПОТРОШНИ МАТЕРИЈАЛ (УКУПНО)</t>
  </si>
  <si>
    <t>САНИТЕТСКИ И МЕДИЦИНСКИ ПОТРОШНИ МАТЕРИЈАЛ (ЗБИРНО)</t>
  </si>
  <si>
    <t xml:space="preserve">САНИТЕТСКИ И МЕДИЦИНСКИ ПОТРОШНИ МАТЕРИЈАЛ ЗА ОСИГУРАНА ЛИЦА РФЗО   Примарна 33                                                                                                                                                                                     </t>
  </si>
  <si>
    <t xml:space="preserve">САНИТЕТСКИ И МЕДИЦИНСКИ ПОТРОШНИ МАТЕРИЈАЛ ЗА ОСИГУРАНА ЛИЦА РФЗО  Секундарна 33                                                                                                                                                                            </t>
  </si>
  <si>
    <t xml:space="preserve">САНИТЕТСКИ И МЕДИЦИНСКИ ПОТРОШНИ МАТЕРИЈАЛ ЗА ОСИГУРАНА ЛИЦА РФЗО  Стоматолошка 33                                                                                                                                                                                </t>
  </si>
  <si>
    <t>Београд, 2023. година</t>
  </si>
  <si>
    <t>Завод за здравствену заштиту стидената Београд</t>
  </si>
  <si>
    <t>Спровођење вакцинације против COVID-19 - прва бустер доза (трећа доза)</t>
  </si>
  <si>
    <t>ОСТАЛО (23 и даље)</t>
  </si>
  <si>
    <t xml:space="preserve">Квантитативно одређивање IgG антитела на вирус SARS-Cov-2 имуно тестовима у аутоматизованим системима (CMIA,CLIA,ECLIA)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</si>
</sst>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D_i_n_._-;\-* #,##0.00\ _D_i_n_._-;_-* &quot;-&quot;??\ _D_i_n_._-;_-@_-"/>
    <numFmt numFmtId="164" formatCode="_(* #,##0.00_);_(* \(#,##0.00\);_(* &quot;-&quot;??_);_(@_)"/>
    <numFmt numFmtId="165" formatCode="0.0"/>
    <numFmt numFmtId="166" formatCode="_)@"/>
    <numFmt numFmtId="167" formatCode="#,##0.0"/>
    <numFmt numFmtId="168" formatCode="0000000"/>
  </numFmts>
  <fonts count="10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1"/>
      <color indexed="23"/>
      <name val="Calibri"/>
      <family val="2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Cambria"/>
      <family val="1"/>
      <charset val="238"/>
    </font>
    <font>
      <b/>
      <sz val="18"/>
      <color indexed="56"/>
      <name val="Cambria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u/>
      <sz val="11"/>
      <color indexed="12"/>
      <name val="Calibri"/>
      <family val="2"/>
    </font>
    <font>
      <sz val="10"/>
      <name val="MS Sans Serif"/>
      <family val="2"/>
      <charset val="238"/>
    </font>
    <font>
      <sz val="10"/>
      <name val="MS Sans Serif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1"/>
      <color indexed="12"/>
      <name val="Arial"/>
      <family val="2"/>
    </font>
    <font>
      <sz val="9"/>
      <color indexed="81"/>
      <name val="Tahoma"/>
      <family val="2"/>
    </font>
    <font>
      <sz val="10"/>
      <name val="HelveticaPlain"/>
    </font>
    <font>
      <b/>
      <sz val="9"/>
      <color indexed="81"/>
      <name val="Tahoma"/>
      <family val="2"/>
    </font>
    <font>
      <sz val="6"/>
      <name val="Arial"/>
      <family val="2"/>
    </font>
    <font>
      <sz val="9"/>
      <name val="Arial"/>
      <family val="2"/>
    </font>
    <font>
      <u/>
      <sz val="10"/>
      <color indexed="12"/>
      <name val="HelveticaPlain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0070C0"/>
      <name val="Arial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8"/>
      <color theme="1" tint="0.1498764000366222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000000"/>
      <name val="Times New Roman"/>
      <family val="1"/>
      <charset val="1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0"/>
      <name val="Times New Roman"/>
      <family val="1"/>
    </font>
    <font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8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26"/>
      </patternFill>
    </fill>
  </fills>
  <borders count="86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</borders>
  <cellStyleXfs count="228">
    <xf numFmtId="0" fontId="0" fillId="0" borderId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3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3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3" fillId="21" borderId="0" applyNumberFormat="0" applyBorder="0" applyAlignment="0" applyProtection="0"/>
    <xf numFmtId="0" fontId="8" fillId="23" borderId="0" applyNumberFormat="0" applyBorder="0" applyAlignment="0" applyProtection="0"/>
    <xf numFmtId="0" fontId="8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3" fillId="2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2" fillId="25" borderId="0" applyNumberFormat="0" applyBorder="0" applyAlignment="0" applyProtection="0"/>
    <xf numFmtId="0" fontId="32" fillId="17" borderId="0" applyNumberFormat="0" applyBorder="0" applyAlignment="0" applyProtection="0"/>
    <xf numFmtId="0" fontId="33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26" borderId="0" applyNumberFormat="0" applyBorder="0" applyAlignment="0" applyProtection="0"/>
    <xf numFmtId="0" fontId="32" fillId="20" borderId="0" applyNumberFormat="0" applyBorder="0" applyAlignment="0" applyProtection="0"/>
    <xf numFmtId="0" fontId="32" fillId="27" borderId="0" applyNumberFormat="0" applyBorder="0" applyAlignment="0" applyProtection="0"/>
    <xf numFmtId="0" fontId="33" fillId="27" borderId="0" applyNumberFormat="0" applyBorder="0" applyAlignment="0" applyProtection="0"/>
    <xf numFmtId="0" fontId="8" fillId="2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0" fillId="8" borderId="1" applyNumberFormat="0" applyAlignment="0" applyProtection="0"/>
    <xf numFmtId="0" fontId="10" fillId="8" borderId="1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40" fillId="0" borderId="0">
      <alignment horizontal="left" vertical="center" indent="1"/>
    </xf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57" fillId="39" borderId="0" applyNumberFormat="0" applyBorder="0" applyAlignment="0" applyProtection="0"/>
    <xf numFmtId="0" fontId="15" fillId="0" borderId="2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8" fillId="6" borderId="5" applyNumberFormat="0" applyAlignment="0" applyProtection="0"/>
    <xf numFmtId="0" fontId="18" fillId="6" borderId="5" applyNumberFormat="0" applyAlignment="0" applyProtection="0"/>
    <xf numFmtId="0" fontId="4" fillId="31" borderId="6" applyNumberFormat="0" applyFont="0" applyAlignment="0" applyProtection="0"/>
    <xf numFmtId="0" fontId="30" fillId="31" borderId="6" applyNumberFormat="0" applyFont="0" applyAlignment="0" applyProtection="0"/>
    <xf numFmtId="0" fontId="4" fillId="31" borderId="6" applyNumberFormat="0" applyFont="0" applyAlignment="0" applyProtection="0"/>
    <xf numFmtId="0" fontId="4" fillId="31" borderId="6" applyNumberFormat="0" applyFont="0" applyAlignment="0" applyProtection="0"/>
    <xf numFmtId="0" fontId="4" fillId="31" borderId="6" applyNumberFormat="0" applyFont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58" fillId="40" borderId="0" applyNumberFormat="0" applyBorder="0" applyAlignment="0" applyProtection="0"/>
    <xf numFmtId="0" fontId="6" fillId="0" borderId="0"/>
    <xf numFmtId="0" fontId="6" fillId="0" borderId="0"/>
    <xf numFmtId="0" fontId="4" fillId="0" borderId="0"/>
    <xf numFmtId="0" fontId="59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35" fillId="0" borderId="0"/>
    <xf numFmtId="0" fontId="35" fillId="0" borderId="0"/>
    <xf numFmtId="0" fontId="4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4" fillId="0" borderId="0"/>
    <xf numFmtId="0" fontId="59" fillId="0" borderId="0"/>
    <xf numFmtId="0" fontId="4" fillId="0" borderId="0"/>
    <xf numFmtId="0" fontId="4" fillId="0" borderId="0"/>
    <xf numFmtId="0" fontId="59" fillId="0" borderId="0"/>
    <xf numFmtId="0" fontId="59" fillId="0" borderId="0"/>
    <xf numFmtId="0" fontId="59" fillId="0" borderId="0"/>
    <xf numFmtId="0" fontId="4" fillId="0" borderId="0"/>
    <xf numFmtId="0" fontId="28" fillId="0" borderId="0"/>
    <xf numFmtId="0" fontId="28" fillId="0" borderId="0"/>
    <xf numFmtId="0" fontId="60" fillId="0" borderId="0"/>
    <xf numFmtId="0" fontId="5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6" fillId="0" borderId="0"/>
    <xf numFmtId="0" fontId="23" fillId="0" borderId="0"/>
    <xf numFmtId="0" fontId="6" fillId="0" borderId="0"/>
    <xf numFmtId="0" fontId="4" fillId="20" borderId="7" applyNumberFormat="0" applyFont="0" applyAlignment="0" applyProtection="0"/>
    <xf numFmtId="0" fontId="30" fillId="20" borderId="7" applyNumberFormat="0" applyFont="0" applyAlignment="0" applyProtection="0"/>
    <xf numFmtId="0" fontId="4" fillId="20" borderId="7" applyNumberFormat="0" applyFont="0" applyAlignment="0" applyProtection="0"/>
    <xf numFmtId="0" fontId="4" fillId="20" borderId="7" applyNumberFormat="0" applyFont="0" applyAlignment="0" applyProtection="0"/>
    <xf numFmtId="0" fontId="4" fillId="20" borderId="7" applyNumberFormat="0" applyFon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1" fillId="41" borderId="44">
      <alignment vertical="center"/>
    </xf>
    <xf numFmtId="0" fontId="62" fillId="0" borderId="44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63" fillId="0" borderId="4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9" fillId="0" borderId="0"/>
    <xf numFmtId="0" fontId="6" fillId="0" borderId="0"/>
    <xf numFmtId="43" fontId="60" fillId="0" borderId="0" applyFont="0" applyFill="0" applyBorder="0" applyAlignment="0" applyProtection="0"/>
    <xf numFmtId="0" fontId="2" fillId="0" borderId="0"/>
    <xf numFmtId="0" fontId="79" fillId="53" borderId="44">
      <alignment vertical="center"/>
    </xf>
    <xf numFmtId="0" fontId="4" fillId="0" borderId="0"/>
    <xf numFmtId="0" fontId="1" fillId="0" borderId="0"/>
    <xf numFmtId="0" fontId="3" fillId="0" borderId="0"/>
  </cellStyleXfs>
  <cellXfs count="1218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49" fontId="4" fillId="0" borderId="0" xfId="0" applyNumberFormat="1" applyFont="1" applyFill="1" applyBorder="1"/>
    <xf numFmtId="0" fontId="4" fillId="0" borderId="0" xfId="0" applyNumberFormat="1" applyFont="1" applyFill="1"/>
    <xf numFmtId="0" fontId="4" fillId="0" borderId="0" xfId="0" applyNumberFormat="1" applyFont="1" applyFill="1" applyBorder="1"/>
    <xf numFmtId="49" fontId="4" fillId="0" borderId="0" xfId="0" applyNumberFormat="1" applyFont="1" applyFill="1"/>
    <xf numFmtId="0" fontId="27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/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left" vertical="center" wrapText="1"/>
    </xf>
    <xf numFmtId="0" fontId="4" fillId="42" borderId="0" xfId="0" applyFont="1" applyFill="1"/>
    <xf numFmtId="49" fontId="27" fillId="0" borderId="0" xfId="0" applyNumberFormat="1" applyFont="1" applyFill="1"/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0" fontId="27" fillId="0" borderId="0" xfId="0" applyNumberFormat="1" applyFont="1" applyFill="1"/>
    <xf numFmtId="0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top" wrapText="1"/>
    </xf>
    <xf numFmtId="0" fontId="27" fillId="0" borderId="0" xfId="0" applyNumberFormat="1" applyFont="1" applyFill="1" applyBorder="1"/>
    <xf numFmtId="0" fontId="27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27" fillId="33" borderId="0" xfId="0" applyFont="1" applyFill="1" applyAlignment="1">
      <alignment horizontal="left"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horizontal="center"/>
    </xf>
    <xf numFmtId="0" fontId="4" fillId="33" borderId="0" xfId="0" applyFont="1" applyFill="1" applyAlignment="1">
      <alignment horizontal="right"/>
    </xf>
    <xf numFmtId="0" fontId="4" fillId="0" borderId="10" xfId="0" applyFont="1" applyFill="1" applyBorder="1" applyAlignment="1">
      <alignment vertical="center"/>
    </xf>
    <xf numFmtId="49" fontId="4" fillId="3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170" applyFont="1"/>
    <xf numFmtId="0" fontId="4" fillId="0" borderId="0" xfId="170" applyFont="1" applyFill="1" applyBorder="1" applyAlignment="1"/>
    <xf numFmtId="0" fontId="4" fillId="0" borderId="0" xfId="170" applyFont="1" applyFill="1" applyBorder="1"/>
    <xf numFmtId="0" fontId="4" fillId="0" borderId="0" xfId="170" applyFont="1" applyBorder="1"/>
    <xf numFmtId="0" fontId="4" fillId="0" borderId="0" xfId="170" applyFont="1" applyBorder="1" applyAlignment="1">
      <alignment horizontal="right"/>
    </xf>
    <xf numFmtId="0" fontId="4" fillId="0" borderId="0" xfId="170" applyFont="1" applyFill="1"/>
    <xf numFmtId="0" fontId="4" fillId="0" borderId="0" xfId="0" applyFont="1" applyProtection="1"/>
    <xf numFmtId="0" fontId="27" fillId="0" borderId="0" xfId="197" applyFont="1" applyAlignment="1" applyProtection="1">
      <alignment horizontal="left"/>
    </xf>
    <xf numFmtId="0" fontId="4" fillId="0" borderId="0" xfId="197" applyFont="1" applyProtection="1"/>
    <xf numFmtId="0" fontId="4" fillId="0" borderId="0" xfId="197" applyFont="1" applyBorder="1" applyAlignment="1" applyProtection="1">
      <alignment wrapText="1"/>
    </xf>
    <xf numFmtId="0" fontId="4" fillId="0" borderId="10" xfId="194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right"/>
    </xf>
    <xf numFmtId="0" fontId="4" fillId="0" borderId="10" xfId="197" applyNumberFormat="1" applyFont="1" applyFill="1" applyBorder="1" applyAlignment="1" applyProtection="1">
      <alignment horizontal="right"/>
      <protection locked="0"/>
    </xf>
    <xf numFmtId="0" fontId="4" fillId="34" borderId="10" xfId="197" applyNumberFormat="1" applyFont="1" applyFill="1" applyBorder="1" applyAlignment="1" applyProtection="1">
      <alignment horizontal="right"/>
    </xf>
    <xf numFmtId="0" fontId="4" fillId="0" borderId="10" xfId="197" applyNumberFormat="1" applyFont="1" applyBorder="1" applyProtection="1"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0" xfId="194" applyFont="1" applyProtection="1"/>
    <xf numFmtId="0" fontId="4" fillId="0" borderId="0" xfId="193" applyFont="1" applyProtection="1"/>
    <xf numFmtId="0" fontId="4" fillId="0" borderId="0" xfId="170" applyFont="1" applyAlignment="1" applyProtection="1">
      <alignment wrapText="1"/>
    </xf>
    <xf numFmtId="0" fontId="27" fillId="0" borderId="0" xfId="170" applyFont="1" applyAlignment="1" applyProtection="1"/>
    <xf numFmtId="0" fontId="4" fillId="0" borderId="0" xfId="170" applyFont="1" applyProtection="1"/>
    <xf numFmtId="0" fontId="4" fillId="0" borderId="0" xfId="170" applyFont="1" applyBorder="1" applyAlignment="1" applyProtection="1"/>
    <xf numFmtId="0" fontId="4" fillId="0" borderId="0" xfId="197" applyFont="1" applyAlignment="1" applyProtection="1">
      <alignment horizontal="right"/>
    </xf>
    <xf numFmtId="0" fontId="4" fillId="0" borderId="0" xfId="170" applyFont="1" applyAlignment="1" applyProtection="1"/>
    <xf numFmtId="0" fontId="4" fillId="0" borderId="16" xfId="170" applyFont="1" applyBorder="1" applyAlignment="1" applyProtection="1"/>
    <xf numFmtId="0" fontId="4" fillId="0" borderId="0" xfId="170" applyFont="1" applyBorder="1" applyAlignment="1" applyProtection="1">
      <alignment horizontal="center"/>
    </xf>
    <xf numFmtId="0" fontId="4" fillId="0" borderId="0" xfId="170" applyFont="1" applyBorder="1" applyProtection="1"/>
    <xf numFmtId="0" fontId="4" fillId="0" borderId="0" xfId="170" applyFont="1" applyFill="1" applyBorder="1" applyProtection="1"/>
    <xf numFmtId="0" fontId="4" fillId="0" borderId="10" xfId="194" applyFont="1" applyFill="1" applyBorder="1" applyAlignment="1" applyProtection="1">
      <alignment vertical="center" wrapText="1"/>
    </xf>
    <xf numFmtId="0" fontId="4" fillId="0" borderId="0" xfId="200" applyFont="1" applyFill="1"/>
    <xf numFmtId="0" fontId="4" fillId="0" borderId="0" xfId="198" applyFont="1" applyFill="1"/>
    <xf numFmtId="0" fontId="4" fillId="0" borderId="12" xfId="200" applyFont="1" applyFill="1" applyBorder="1" applyAlignment="1"/>
    <xf numFmtId="0" fontId="4" fillId="33" borderId="12" xfId="200" applyFont="1" applyFill="1" applyBorder="1" applyAlignment="1"/>
    <xf numFmtId="0" fontId="4" fillId="42" borderId="12" xfId="200" applyFont="1" applyFill="1" applyBorder="1" applyAlignment="1"/>
    <xf numFmtId="0" fontId="4" fillId="0" borderId="12" xfId="198" applyFont="1" applyFill="1" applyBorder="1"/>
    <xf numFmtId="0" fontId="27" fillId="0" borderId="15" xfId="200" applyFont="1" applyFill="1" applyBorder="1" applyAlignment="1">
      <alignment horizontal="left" vertical="center" wrapText="1"/>
    </xf>
    <xf numFmtId="0" fontId="27" fillId="0" borderId="11" xfId="200" applyFont="1" applyFill="1" applyBorder="1" applyAlignment="1">
      <alignment horizontal="center" vertical="center" wrapText="1"/>
    </xf>
    <xf numFmtId="0" fontId="27" fillId="42" borderId="12" xfId="198" applyFont="1" applyFill="1" applyBorder="1"/>
    <xf numFmtId="0" fontId="27" fillId="33" borderId="12" xfId="200" applyFont="1" applyFill="1" applyBorder="1" applyAlignment="1"/>
    <xf numFmtId="0" fontId="27" fillId="0" borderId="12" xfId="200" applyFont="1" applyFill="1" applyBorder="1" applyAlignment="1"/>
    <xf numFmtId="0" fontId="27" fillId="0" borderId="14" xfId="198" applyFont="1" applyFill="1" applyBorder="1"/>
    <xf numFmtId="0" fontId="27" fillId="0" borderId="0" xfId="198" applyFont="1" applyFill="1"/>
    <xf numFmtId="0" fontId="27" fillId="43" borderId="10" xfId="0" applyFont="1" applyFill="1" applyBorder="1" applyAlignment="1"/>
    <xf numFmtId="0" fontId="4" fillId="0" borderId="10" xfId="0" applyFont="1" applyFill="1" applyBorder="1" applyAlignment="1"/>
    <xf numFmtId="0" fontId="4" fillId="33" borderId="10" xfId="0" applyFont="1" applyFill="1" applyBorder="1" applyAlignment="1"/>
    <xf numFmtId="0" fontId="4" fillId="33" borderId="10" xfId="195" applyFont="1" applyFill="1" applyBorder="1" applyAlignment="1">
      <alignment horizontal="left" wrapText="1"/>
    </xf>
    <xf numFmtId="0" fontId="4" fillId="0" borderId="0" xfId="170" applyFont="1" applyFill="1" applyBorder="1" applyAlignment="1" applyProtection="1">
      <protection locked="0"/>
    </xf>
    <xf numFmtId="0" fontId="4" fillId="35" borderId="10" xfId="0" applyFont="1" applyFill="1" applyBorder="1" applyAlignment="1" applyProtection="1">
      <alignment horizontal="center" wrapText="1"/>
      <protection locked="0"/>
    </xf>
    <xf numFmtId="0" fontId="27" fillId="0" borderId="0" xfId="170" applyFont="1" applyAlignment="1" applyProtection="1">
      <alignment horizontal="center" wrapText="1"/>
    </xf>
    <xf numFmtId="0" fontId="4" fillId="0" borderId="16" xfId="170" applyFont="1" applyBorder="1" applyAlignment="1" applyProtection="1">
      <alignment wrapText="1"/>
    </xf>
    <xf numFmtId="0" fontId="4" fillId="0" borderId="0" xfId="170" applyFont="1" applyAlignment="1" applyProtection="1">
      <alignment horizontal="center" wrapText="1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34" borderId="17" xfId="0" applyFont="1" applyFill="1" applyBorder="1" applyAlignment="1" applyProtection="1">
      <alignment horizontal="center" wrapText="1"/>
    </xf>
    <xf numFmtId="0" fontId="4" fillId="35" borderId="18" xfId="0" applyFont="1" applyFill="1" applyBorder="1" applyAlignment="1" applyProtection="1">
      <alignment horizontal="center" wrapText="1"/>
      <protection locked="0"/>
    </xf>
    <xf numFmtId="0" fontId="4" fillId="34" borderId="10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  <protection locked="0"/>
    </xf>
    <xf numFmtId="0" fontId="4" fillId="44" borderId="17" xfId="0" applyFont="1" applyFill="1" applyBorder="1" applyAlignment="1" applyProtection="1">
      <alignment horizontal="center" wrapText="1"/>
    </xf>
    <xf numFmtId="0" fontId="27" fillId="45" borderId="10" xfId="0" applyFont="1" applyFill="1" applyBorder="1" applyAlignment="1" applyProtection="1">
      <alignment horizontal="right" wrapText="1"/>
    </xf>
    <xf numFmtId="0" fontId="4" fillId="0" borderId="0" xfId="170" applyFont="1" applyBorder="1" applyAlignment="1" applyProtection="1">
      <alignment wrapText="1"/>
    </xf>
    <xf numFmtId="0" fontId="4" fillId="0" borderId="0" xfId="197" applyFont="1" applyBorder="1" applyAlignment="1" applyProtection="1">
      <protection locked="0"/>
    </xf>
    <xf numFmtId="0" fontId="27" fillId="45" borderId="10" xfId="0" applyFont="1" applyFill="1" applyBorder="1" applyAlignment="1" applyProtection="1">
      <alignment horizontal="center" wrapText="1"/>
    </xf>
    <xf numFmtId="0" fontId="27" fillId="0" borderId="14" xfId="194" applyFont="1" applyBorder="1" applyAlignment="1" applyProtection="1">
      <alignment horizontal="center" vertical="center"/>
    </xf>
    <xf numFmtId="0" fontId="4" fillId="33" borderId="10" xfId="195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/>
    </xf>
    <xf numFmtId="0" fontId="27" fillId="0" borderId="19" xfId="200" applyFont="1" applyFill="1" applyBorder="1"/>
    <xf numFmtId="0" fontId="27" fillId="43" borderId="12" xfId="200" applyFont="1" applyFill="1" applyBorder="1" applyAlignment="1"/>
    <xf numFmtId="0" fontId="4" fillId="0" borderId="0" xfId="198" applyFont="1" applyFill="1" applyBorder="1"/>
    <xf numFmtId="0" fontId="4" fillId="0" borderId="0" xfId="198" applyFont="1" applyFill="1" applyAlignment="1"/>
    <xf numFmtId="0" fontId="4" fillId="0" borderId="0" xfId="200" applyFont="1" applyFill="1" applyAlignment="1">
      <alignment horizontal="right"/>
    </xf>
    <xf numFmtId="0" fontId="4" fillId="0" borderId="19" xfId="199" applyFont="1" applyFill="1" applyBorder="1"/>
    <xf numFmtId="0" fontId="27" fillId="0" borderId="19" xfId="199" applyFont="1" applyFill="1" applyBorder="1"/>
    <xf numFmtId="165" fontId="4" fillId="0" borderId="0" xfId="0" applyNumberFormat="1" applyFont="1" applyFill="1"/>
    <xf numFmtId="165" fontId="4" fillId="0" borderId="0" xfId="0" applyNumberFormat="1" applyFont="1" applyFill="1" applyBorder="1" applyAlignment="1">
      <alignment horizontal="right"/>
    </xf>
    <xf numFmtId="0" fontId="27" fillId="0" borderId="0" xfId="170" applyFont="1" applyFill="1"/>
    <xf numFmtId="0" fontId="64" fillId="0" borderId="0" xfId="0" applyFont="1" applyFill="1"/>
    <xf numFmtId="0" fontId="4" fillId="42" borderId="10" xfId="0" applyFont="1" applyFill="1" applyBorder="1" applyAlignment="1">
      <alignment horizontal="left" wrapText="1"/>
    </xf>
    <xf numFmtId="0" fontId="4" fillId="42" borderId="10" xfId="0" applyFont="1" applyFill="1" applyBorder="1" applyAlignment="1"/>
    <xf numFmtId="0" fontId="27" fillId="42" borderId="10" xfId="0" applyFont="1" applyFill="1" applyBorder="1" applyAlignment="1"/>
    <xf numFmtId="0" fontId="4" fillId="0" borderId="0" xfId="165" applyFont="1"/>
    <xf numFmtId="0" fontId="31" fillId="45" borderId="18" xfId="170" applyFont="1" applyFill="1" applyBorder="1" applyAlignment="1" applyProtection="1">
      <alignment horizontal="center" vertical="center" wrapText="1"/>
    </xf>
    <xf numFmtId="0" fontId="31" fillId="45" borderId="17" xfId="170" applyFont="1" applyFill="1" applyBorder="1" applyAlignment="1" applyProtection="1">
      <alignment horizontal="center" vertical="center" wrapText="1"/>
    </xf>
    <xf numFmtId="0" fontId="4" fillId="42" borderId="10" xfId="0" applyFont="1" applyFill="1" applyBorder="1" applyAlignment="1">
      <alignment horizontal="center" vertical="center" wrapText="1"/>
    </xf>
    <xf numFmtId="0" fontId="4" fillId="36" borderId="10" xfId="160" applyFont="1" applyFill="1" applyBorder="1" applyAlignment="1">
      <alignment horizontal="left" wrapText="1"/>
    </xf>
    <xf numFmtId="0" fontId="4" fillId="0" borderId="0" xfId="197" applyFont="1" applyFill="1" applyBorder="1" applyAlignment="1" applyProtection="1">
      <alignment vertical="center"/>
    </xf>
    <xf numFmtId="165" fontId="4" fillId="0" borderId="0" xfId="197" applyNumberFormat="1" applyFont="1" applyProtection="1"/>
    <xf numFmtId="0" fontId="4" fillId="0" borderId="0" xfId="197" applyFont="1" applyFill="1" applyBorder="1" applyAlignment="1" applyProtection="1">
      <alignment wrapText="1"/>
    </xf>
    <xf numFmtId="0" fontId="4" fillId="0" borderId="0" xfId="197" applyFont="1" applyFill="1" applyBorder="1" applyProtection="1"/>
    <xf numFmtId="0" fontId="4" fillId="0" borderId="0" xfId="197" applyFont="1" applyAlignment="1" applyProtection="1">
      <alignment wrapText="1"/>
    </xf>
    <xf numFmtId="0" fontId="27" fillId="0" borderId="0" xfId="170" applyFont="1" applyAlignment="1" applyProtection="1">
      <alignment wrapText="1"/>
    </xf>
    <xf numFmtId="0" fontId="27" fillId="35" borderId="10" xfId="0" applyFont="1" applyFill="1" applyBorder="1" applyAlignment="1" applyProtection="1">
      <alignment horizontal="right" wrapText="1"/>
    </xf>
    <xf numFmtId="0" fontId="27" fillId="35" borderId="10" xfId="0" applyFont="1" applyFill="1" applyBorder="1" applyAlignment="1" applyProtection="1">
      <alignment horizontal="center" wrapText="1"/>
    </xf>
    <xf numFmtId="0" fontId="27" fillId="34" borderId="17" xfId="0" applyFont="1" applyFill="1" applyBorder="1" applyAlignment="1" applyProtection="1">
      <alignment horizontal="center" wrapText="1"/>
    </xf>
    <xf numFmtId="0" fontId="27" fillId="0" borderId="10" xfId="0" applyFont="1" applyFill="1" applyBorder="1" applyAlignment="1" applyProtection="1">
      <alignment horizontal="center" wrapText="1"/>
    </xf>
    <xf numFmtId="0" fontId="27" fillId="35" borderId="18" xfId="0" applyFont="1" applyFill="1" applyBorder="1" applyAlignment="1" applyProtection="1">
      <alignment horizontal="center" wrapText="1"/>
    </xf>
    <xf numFmtId="0" fontId="27" fillId="34" borderId="10" xfId="0" applyFont="1" applyFill="1" applyBorder="1" applyAlignment="1" applyProtection="1">
      <alignment horizontal="center" wrapText="1"/>
    </xf>
    <xf numFmtId="0" fontId="31" fillId="0" borderId="0" xfId="0" applyFont="1" applyFill="1" applyProtection="1"/>
    <xf numFmtId="0" fontId="31" fillId="0" borderId="0" xfId="0" applyFont="1" applyProtection="1"/>
    <xf numFmtId="0" fontId="31" fillId="0" borderId="0" xfId="197" applyFont="1" applyProtection="1"/>
    <xf numFmtId="0" fontId="31" fillId="0" borderId="0" xfId="197" applyFont="1" applyAlignment="1" applyProtection="1"/>
    <xf numFmtId="0" fontId="31" fillId="0" borderId="0" xfId="197" applyFont="1" applyBorder="1" applyProtection="1"/>
    <xf numFmtId="0" fontId="31" fillId="0" borderId="0" xfId="197" applyFont="1" applyFill="1" applyProtection="1"/>
    <xf numFmtId="0" fontId="31" fillId="0" borderId="0" xfId="197" applyFont="1" applyAlignment="1" applyProtection="1">
      <alignment horizontal="left"/>
    </xf>
    <xf numFmtId="0" fontId="31" fillId="0" borderId="16" xfId="197" applyFont="1" applyBorder="1" applyProtection="1"/>
    <xf numFmtId="0" fontId="31" fillId="0" borderId="0" xfId="197" applyFont="1" applyAlignment="1" applyProtection="1">
      <alignment horizontal="right"/>
    </xf>
    <xf numFmtId="16" fontId="31" fillId="45" borderId="10" xfId="197" applyNumberFormat="1" applyFont="1" applyFill="1" applyBorder="1" applyAlignment="1" applyProtection="1">
      <alignment horizontal="center" vertical="center"/>
    </xf>
    <xf numFmtId="0" fontId="31" fillId="45" borderId="10" xfId="197" applyFont="1" applyFill="1" applyBorder="1" applyAlignment="1" applyProtection="1">
      <alignment vertical="center"/>
    </xf>
    <xf numFmtId="0" fontId="31" fillId="0" borderId="20" xfId="197" applyFont="1" applyBorder="1" applyProtection="1"/>
    <xf numFmtId="0" fontId="31" fillId="45" borderId="10" xfId="0" applyFont="1" applyFill="1" applyBorder="1" applyAlignment="1" applyProtection="1">
      <alignment horizontal="center" vertical="center" wrapText="1"/>
    </xf>
    <xf numFmtId="0" fontId="27" fillId="0" borderId="0" xfId="199" applyFont="1" applyFill="1" applyBorder="1"/>
    <xf numFmtId="0" fontId="27" fillId="0" borderId="0" xfId="199" applyFont="1" applyFill="1" applyAlignment="1"/>
    <xf numFmtId="0" fontId="4" fillId="0" borderId="0" xfId="197" applyFont="1" applyAlignment="1" applyProtection="1"/>
    <xf numFmtId="0" fontId="27" fillId="0" borderId="0" xfId="197" applyFont="1" applyBorder="1" applyAlignment="1" applyProtection="1"/>
    <xf numFmtId="0" fontId="4" fillId="0" borderId="0" xfId="197" applyFont="1" applyBorder="1" applyProtection="1"/>
    <xf numFmtId="0" fontId="4" fillId="0" borderId="0" xfId="197" applyFont="1" applyBorder="1" applyAlignment="1" applyProtection="1"/>
    <xf numFmtId="0" fontId="4" fillId="0" borderId="0" xfId="197" applyFont="1" applyBorder="1" applyAlignment="1" applyProtection="1">
      <alignment horizontal="left"/>
    </xf>
    <xf numFmtId="0" fontId="4" fillId="0" borderId="0" xfId="197" applyFont="1" applyBorder="1" applyProtection="1">
      <protection locked="0"/>
    </xf>
    <xf numFmtId="0" fontId="4" fillId="0" borderId="19" xfId="201" applyFont="1" applyFill="1" applyBorder="1"/>
    <xf numFmtId="0" fontId="65" fillId="0" borderId="0" xfId="197" applyFont="1" applyProtection="1"/>
    <xf numFmtId="0" fontId="31" fillId="45" borderId="10" xfId="197" applyFont="1" applyFill="1" applyBorder="1" applyAlignment="1" applyProtection="1">
      <alignment vertical="center" wrapText="1"/>
    </xf>
    <xf numFmtId="0" fontId="31" fillId="45" borderId="10" xfId="197" applyFont="1" applyFill="1" applyBorder="1" applyAlignment="1" applyProtection="1">
      <alignment horizontal="center" vertical="center"/>
    </xf>
    <xf numFmtId="0" fontId="31" fillId="45" borderId="10" xfId="197" applyFont="1" applyFill="1" applyBorder="1" applyAlignment="1" applyProtection="1">
      <alignment horizontal="center" vertical="center" wrapText="1"/>
    </xf>
    <xf numFmtId="0" fontId="31" fillId="45" borderId="18" xfId="197" applyFont="1" applyFill="1" applyBorder="1" applyAlignment="1" applyProtection="1">
      <alignment horizontal="center" vertical="center" wrapText="1"/>
    </xf>
    <xf numFmtId="0" fontId="31" fillId="45" borderId="10" xfId="197" applyFont="1" applyFill="1" applyBorder="1" applyAlignment="1" applyProtection="1">
      <alignment horizontal="left" vertical="center"/>
    </xf>
    <xf numFmtId="0" fontId="31" fillId="45" borderId="10" xfId="170" applyFont="1" applyFill="1" applyBorder="1" applyAlignment="1" applyProtection="1">
      <alignment horizontal="center" vertical="center" wrapText="1"/>
    </xf>
    <xf numFmtId="0" fontId="45" fillId="45" borderId="10" xfId="0" applyFont="1" applyFill="1" applyBorder="1" applyAlignment="1" applyProtection="1">
      <alignment horizontal="center" vertical="center" wrapText="1"/>
    </xf>
    <xf numFmtId="0" fontId="45" fillId="45" borderId="18" xfId="0" applyFont="1" applyFill="1" applyBorder="1" applyAlignment="1" applyProtection="1">
      <alignment horizontal="center" vertical="center" wrapText="1"/>
    </xf>
    <xf numFmtId="0" fontId="45" fillId="45" borderId="17" xfId="0" applyFont="1" applyFill="1" applyBorder="1" applyAlignment="1" applyProtection="1">
      <alignment horizontal="center" vertical="center" wrapText="1"/>
    </xf>
    <xf numFmtId="49" fontId="4" fillId="42" borderId="10" xfId="0" applyNumberFormat="1" applyFont="1" applyFill="1" applyBorder="1" applyAlignment="1">
      <alignment horizontal="center" vertical="center" wrapText="1"/>
    </xf>
    <xf numFmtId="0" fontId="4" fillId="42" borderId="10" xfId="0" applyFont="1" applyFill="1" applyBorder="1" applyAlignment="1">
      <alignment horizontal="left" vertical="center" wrapText="1"/>
    </xf>
    <xf numFmtId="0" fontId="4" fillId="42" borderId="10" xfId="0" applyFont="1" applyFill="1" applyBorder="1" applyAlignment="1">
      <alignment vertical="center" wrapText="1"/>
    </xf>
    <xf numFmtId="0" fontId="27" fillId="43" borderId="10" xfId="0" applyFont="1" applyFill="1" applyBorder="1" applyAlignment="1">
      <alignment wrapText="1"/>
    </xf>
    <xf numFmtId="0" fontId="27" fillId="43" borderId="10" xfId="0" applyFont="1" applyFill="1" applyBorder="1" applyAlignment="1">
      <alignment horizontal="left" wrapText="1"/>
    </xf>
    <xf numFmtId="0" fontId="4" fillId="42" borderId="10" xfId="0" applyFont="1" applyFill="1" applyBorder="1" applyAlignment="1">
      <alignment horizontal="right"/>
    </xf>
    <xf numFmtId="0" fontId="27" fillId="42" borderId="10" xfId="0" applyFont="1" applyFill="1" applyBorder="1" applyAlignment="1">
      <alignment horizontal="right"/>
    </xf>
    <xf numFmtId="49" fontId="4" fillId="43" borderId="10" xfId="0" applyNumberFormat="1" applyFont="1" applyFill="1" applyBorder="1" applyAlignment="1">
      <alignment horizontal="center" vertical="center" wrapText="1"/>
    </xf>
    <xf numFmtId="0" fontId="4" fillId="42" borderId="10" xfId="0" applyFont="1" applyFill="1" applyBorder="1" applyAlignment="1">
      <alignment vertical="center"/>
    </xf>
    <xf numFmtId="0" fontId="4" fillId="42" borderId="10" xfId="0" applyFont="1" applyFill="1" applyBorder="1" applyAlignment="1">
      <alignment horizontal="center"/>
    </xf>
    <xf numFmtId="165" fontId="27" fillId="43" borderId="10" xfId="0" applyNumberFormat="1" applyFont="1" applyFill="1" applyBorder="1" applyAlignment="1">
      <alignment horizontal="right"/>
    </xf>
    <xf numFmtId="0" fontId="4" fillId="43" borderId="10" xfId="0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vertical="center" wrapText="1"/>
    </xf>
    <xf numFmtId="0" fontId="4" fillId="33" borderId="10" xfId="196" applyFont="1" applyFill="1" applyBorder="1" applyAlignment="1">
      <alignment horizontal="center" vertical="center" wrapText="1"/>
    </xf>
    <xf numFmtId="0" fontId="27" fillId="43" borderId="10" xfId="0" applyFont="1" applyFill="1" applyBorder="1" applyAlignment="1">
      <alignment horizontal="right"/>
    </xf>
    <xf numFmtId="0" fontId="4" fillId="42" borderId="0" xfId="0" applyFont="1" applyFill="1" applyBorder="1" applyAlignment="1">
      <alignment horizontal="left" wrapText="1"/>
    </xf>
    <xf numFmtId="0" fontId="4" fillId="42" borderId="0" xfId="0" applyFont="1" applyFill="1" applyBorder="1" applyAlignment="1"/>
    <xf numFmtId="0" fontId="27" fillId="0" borderId="0" xfId="0" applyFont="1" applyBorder="1" applyAlignment="1">
      <alignment vertical="top"/>
    </xf>
    <xf numFmtId="0" fontId="27" fillId="46" borderId="10" xfId="0" applyFont="1" applyFill="1" applyBorder="1" applyAlignment="1">
      <alignment horizontal="center" vertical="center" wrapText="1"/>
    </xf>
    <xf numFmtId="0" fontId="27" fillId="46" borderId="10" xfId="0" applyFont="1" applyFill="1" applyBorder="1" applyAlignment="1">
      <alignment horizontal="center" vertical="center"/>
    </xf>
    <xf numFmtId="0" fontId="47" fillId="0" borderId="0" xfId="165" applyFont="1" applyAlignment="1">
      <alignment horizontal="center"/>
    </xf>
    <xf numFmtId="0" fontId="4" fillId="33" borderId="0" xfId="165" applyFont="1" applyFill="1"/>
    <xf numFmtId="0" fontId="50" fillId="0" borderId="0" xfId="165" applyFont="1" applyAlignment="1">
      <alignment horizontal="left"/>
    </xf>
    <xf numFmtId="0" fontId="51" fillId="0" borderId="0" xfId="165" applyFont="1" applyAlignment="1">
      <alignment horizontal="left"/>
    </xf>
    <xf numFmtId="0" fontId="4" fillId="0" borderId="0" xfId="165" applyFont="1" applyAlignment="1">
      <alignment horizontal="left"/>
    </xf>
    <xf numFmtId="0" fontId="4" fillId="0" borderId="0" xfId="165" applyFont="1" applyAlignment="1">
      <alignment vertical="top"/>
    </xf>
    <xf numFmtId="0" fontId="4" fillId="0" borderId="10" xfId="0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justify" vertical="top"/>
    </xf>
    <xf numFmtId="0" fontId="4" fillId="0" borderId="10" xfId="0" applyFont="1" applyBorder="1" applyAlignment="1">
      <alignment horizontal="justify" vertical="top" wrapText="1"/>
    </xf>
    <xf numFmtId="0" fontId="27" fillId="43" borderId="10" xfId="0" applyFont="1" applyFill="1" applyBorder="1" applyAlignment="1">
      <alignment horizontal="left" vertical="center" wrapText="1"/>
    </xf>
    <xf numFmtId="0" fontId="27" fillId="43" borderId="10" xfId="0" applyFont="1" applyFill="1" applyBorder="1" applyAlignment="1">
      <alignment vertical="center" wrapText="1"/>
    </xf>
    <xf numFmtId="0" fontId="4" fillId="43" borderId="10" xfId="196" applyFont="1" applyFill="1" applyBorder="1" applyAlignment="1">
      <alignment horizontal="center" wrapText="1"/>
    </xf>
    <xf numFmtId="0" fontId="27" fillId="43" borderId="10" xfId="195" applyFont="1" applyFill="1" applyBorder="1" applyAlignment="1">
      <alignment horizontal="left" wrapText="1"/>
    </xf>
    <xf numFmtId="0" fontId="37" fillId="0" borderId="0" xfId="165" applyFont="1" applyBorder="1"/>
    <xf numFmtId="0" fontId="37" fillId="0" borderId="0" xfId="165" applyFont="1" applyBorder="1" applyAlignment="1">
      <alignment horizontal="left"/>
    </xf>
    <xf numFmtId="0" fontId="31" fillId="0" borderId="0" xfId="165" applyFont="1" applyBorder="1"/>
    <xf numFmtId="0" fontId="31" fillId="0" borderId="0" xfId="165" applyFont="1"/>
    <xf numFmtId="0" fontId="37" fillId="0" borderId="0" xfId="201" applyFont="1" applyFill="1" applyBorder="1" applyAlignment="1">
      <alignment horizontal="right"/>
    </xf>
    <xf numFmtId="0" fontId="37" fillId="0" borderId="0" xfId="165" applyFont="1" applyFill="1" applyBorder="1" applyAlignment="1">
      <alignment horizontal="left"/>
    </xf>
    <xf numFmtId="0" fontId="37" fillId="0" borderId="0" xfId="199" applyFont="1" applyFill="1" applyBorder="1" applyAlignment="1"/>
    <xf numFmtId="0" fontId="31" fillId="0" borderId="0" xfId="165" applyFont="1" applyFill="1" applyBorder="1"/>
    <xf numFmtId="0" fontId="37" fillId="0" borderId="0" xfId="201" applyFont="1" applyFill="1" applyBorder="1" applyAlignment="1">
      <alignment horizontal="right" vertical="top"/>
    </xf>
    <xf numFmtId="0" fontId="37" fillId="0" borderId="0" xfId="165" applyFont="1" applyFill="1" applyBorder="1" applyAlignment="1">
      <alignment horizontal="left" vertical="top"/>
    </xf>
    <xf numFmtId="0" fontId="37" fillId="0" borderId="0" xfId="194" applyFont="1" applyAlignment="1" applyProtection="1">
      <alignment wrapText="1"/>
    </xf>
    <xf numFmtId="0" fontId="37" fillId="0" borderId="0" xfId="194" applyFont="1" applyAlignment="1" applyProtection="1">
      <alignment horizontal="left" wrapText="1"/>
    </xf>
    <xf numFmtId="0" fontId="37" fillId="0" borderId="0" xfId="170" applyFont="1" applyAlignment="1" applyProtection="1"/>
    <xf numFmtId="0" fontId="37" fillId="0" borderId="0" xfId="165" applyFont="1" applyFill="1" applyBorder="1" applyAlignment="1">
      <alignment vertical="top"/>
    </xf>
    <xf numFmtId="0" fontId="37" fillId="0" borderId="0" xfId="165" applyFont="1" applyFill="1" applyBorder="1" applyAlignment="1">
      <alignment horizontal="left" vertical="top" wrapText="1"/>
    </xf>
    <xf numFmtId="0" fontId="37" fillId="0" borderId="0" xfId="165" applyFont="1" applyFill="1" applyBorder="1"/>
    <xf numFmtId="0" fontId="31" fillId="0" borderId="0" xfId="165" applyFont="1" applyFill="1" applyBorder="1" applyAlignment="1">
      <alignment vertical="top"/>
    </xf>
    <xf numFmtId="0" fontId="37" fillId="0" borderId="0" xfId="165" applyFont="1" applyBorder="1" applyAlignment="1">
      <alignment horizontal="left" vertical="top"/>
    </xf>
    <xf numFmtId="0" fontId="37" fillId="0" borderId="0" xfId="165" applyFont="1" applyBorder="1" applyAlignment="1">
      <alignment vertical="top"/>
    </xf>
    <xf numFmtId="0" fontId="31" fillId="0" borderId="0" xfId="165" applyFont="1" applyBorder="1" applyAlignment="1">
      <alignment vertical="top"/>
    </xf>
    <xf numFmtId="0" fontId="37" fillId="0" borderId="0" xfId="165" applyFont="1" applyAlignment="1">
      <alignment horizontal="left" vertical="top"/>
    </xf>
    <xf numFmtId="0" fontId="37" fillId="0" borderId="0" xfId="165" applyFont="1" applyAlignment="1">
      <alignment vertical="top"/>
    </xf>
    <xf numFmtId="0" fontId="31" fillId="0" borderId="0" xfId="165" applyFont="1" applyAlignment="1">
      <alignment vertical="top"/>
    </xf>
    <xf numFmtId="0" fontId="37" fillId="0" borderId="0" xfId="165" applyFont="1"/>
    <xf numFmtId="0" fontId="37" fillId="0" borderId="0" xfId="165" applyFont="1" applyAlignment="1">
      <alignment horizontal="left"/>
    </xf>
    <xf numFmtId="0" fontId="4" fillId="0" borderId="22" xfId="197" applyNumberFormat="1" applyFont="1" applyBorder="1" applyAlignment="1" applyProtection="1">
      <alignment horizontal="right"/>
      <protection locked="0"/>
    </xf>
    <xf numFmtId="0" fontId="4" fillId="35" borderId="10" xfId="197" applyNumberFormat="1" applyFont="1" applyFill="1" applyBorder="1" applyAlignment="1" applyProtection="1">
      <alignment horizontal="right"/>
    </xf>
    <xf numFmtId="0" fontId="4" fillId="45" borderId="22" xfId="197" applyNumberFormat="1" applyFont="1" applyFill="1" applyBorder="1" applyAlignment="1" applyProtection="1">
      <alignment horizontal="right"/>
    </xf>
    <xf numFmtId="0" fontId="64" fillId="0" borderId="22" xfId="197" applyNumberFormat="1" applyFont="1" applyBorder="1" applyAlignment="1" applyProtection="1">
      <alignment horizontal="right"/>
      <protection locked="0"/>
    </xf>
    <xf numFmtId="0" fontId="4" fillId="0" borderId="10" xfId="197" applyNumberFormat="1" applyFont="1" applyBorder="1" applyAlignment="1" applyProtection="1">
      <alignment horizontal="right"/>
      <protection locked="0"/>
    </xf>
    <xf numFmtId="0" fontId="4" fillId="0" borderId="10" xfId="0" applyNumberFormat="1" applyFont="1" applyBorder="1" applyAlignment="1" applyProtection="1">
      <alignment horizontal="right"/>
      <protection locked="0"/>
    </xf>
    <xf numFmtId="0" fontId="4" fillId="45" borderId="10" xfId="197" applyNumberFormat="1" applyFont="1" applyFill="1" applyBorder="1" applyAlignment="1" applyProtection="1">
      <alignment horizontal="right"/>
    </xf>
    <xf numFmtId="0" fontId="64" fillId="0" borderId="10" xfId="197" applyNumberFormat="1" applyFont="1" applyBorder="1" applyAlignment="1" applyProtection="1">
      <alignment horizontal="right"/>
      <protection locked="0"/>
    </xf>
    <xf numFmtId="0" fontId="4" fillId="42" borderId="10" xfId="197" applyNumberFormat="1" applyFont="1" applyFill="1" applyBorder="1" applyAlignment="1" applyProtection="1">
      <alignment horizontal="right"/>
      <protection locked="0"/>
    </xf>
    <xf numFmtId="0" fontId="4" fillId="0" borderId="10" xfId="0" applyNumberFormat="1" applyFont="1" applyBorder="1" applyProtection="1">
      <protection locked="0"/>
    </xf>
    <xf numFmtId="0" fontId="4" fillId="45" borderId="10" xfId="197" applyNumberFormat="1" applyFont="1" applyFill="1" applyBorder="1" applyAlignment="1" applyProtection="1">
      <alignment horizontal="right"/>
      <protection locked="0"/>
    </xf>
    <xf numFmtId="0" fontId="64" fillId="0" borderId="10" xfId="197" applyNumberFormat="1" applyFont="1" applyFill="1" applyBorder="1" applyAlignment="1" applyProtection="1">
      <alignment horizontal="right"/>
      <protection locked="0"/>
    </xf>
    <xf numFmtId="0" fontId="4" fillId="0" borderId="10" xfId="197" applyNumberFormat="1" applyFont="1" applyFill="1" applyBorder="1" applyProtection="1">
      <protection locked="0"/>
    </xf>
    <xf numFmtId="0" fontId="4" fillId="0" borderId="10" xfId="0" applyNumberFormat="1" applyFont="1" applyFill="1" applyBorder="1" applyProtection="1">
      <protection locked="0"/>
    </xf>
    <xf numFmtId="0" fontId="4" fillId="0" borderId="10" xfId="197" applyNumberFormat="1" applyFont="1" applyFill="1" applyBorder="1" applyAlignment="1" applyProtection="1">
      <alignment horizontal="right"/>
    </xf>
    <xf numFmtId="0" fontId="27" fillId="35" borderId="18" xfId="197" applyNumberFormat="1" applyFont="1" applyFill="1" applyBorder="1" applyAlignment="1" applyProtection="1">
      <alignment horizontal="right"/>
    </xf>
    <xf numFmtId="0" fontId="27" fillId="47" borderId="18" xfId="197" applyNumberFormat="1" applyFont="1" applyFill="1" applyBorder="1" applyAlignment="1" applyProtection="1">
      <alignment horizontal="right"/>
    </xf>
    <xf numFmtId="0" fontId="27" fillId="35" borderId="10" xfId="197" applyNumberFormat="1" applyFont="1" applyFill="1" applyBorder="1" applyAlignment="1" applyProtection="1">
      <alignment horizontal="right"/>
    </xf>
    <xf numFmtId="0" fontId="27" fillId="34" borderId="10" xfId="197" applyNumberFormat="1" applyFont="1" applyFill="1" applyBorder="1" applyAlignment="1" applyProtection="1">
      <alignment horizontal="right"/>
    </xf>
    <xf numFmtId="0" fontId="45" fillId="45" borderId="10" xfId="197" applyFont="1" applyFill="1" applyBorder="1" applyAlignment="1" applyProtection="1">
      <alignment horizontal="center" vertical="center" wrapText="1"/>
    </xf>
    <xf numFmtId="0" fontId="45" fillId="45" borderId="17" xfId="197" applyFont="1" applyFill="1" applyBorder="1" applyAlignment="1" applyProtection="1">
      <alignment horizontal="center" vertical="center" wrapText="1"/>
    </xf>
    <xf numFmtId="0" fontId="45" fillId="45" borderId="18" xfId="197" applyFont="1" applyFill="1" applyBorder="1" applyAlignment="1" applyProtection="1">
      <alignment horizontal="center" vertical="center" wrapText="1"/>
    </xf>
    <xf numFmtId="0" fontId="45" fillId="45" borderId="10" xfId="197" applyFont="1" applyFill="1" applyBorder="1" applyAlignment="1" applyProtection="1">
      <alignment vertical="center" wrapText="1"/>
    </xf>
    <xf numFmtId="0" fontId="45" fillId="45" borderId="19" xfId="197" applyFont="1" applyFill="1" applyBorder="1" applyAlignment="1" applyProtection="1">
      <alignment horizontal="center" vertical="center" wrapText="1"/>
    </xf>
    <xf numFmtId="0" fontId="27" fillId="43" borderId="10" xfId="0" applyFont="1" applyFill="1" applyBorder="1" applyAlignment="1">
      <alignment vertical="center"/>
    </xf>
    <xf numFmtId="49" fontId="27" fillId="43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vertical="center"/>
    </xf>
    <xf numFmtId="0" fontId="4" fillId="42" borderId="10" xfId="0" applyNumberFormat="1" applyFont="1" applyFill="1" applyBorder="1" applyAlignment="1">
      <alignment horizontal="center" vertical="center" wrapText="1"/>
    </xf>
    <xf numFmtId="0" fontId="4" fillId="42" borderId="10" xfId="0" applyNumberFormat="1" applyFont="1" applyFill="1" applyBorder="1" applyAlignment="1">
      <alignment vertical="center" wrapText="1"/>
    </xf>
    <xf numFmtId="0" fontId="64" fillId="0" borderId="10" xfId="0" applyNumberFormat="1" applyFont="1" applyFill="1" applyBorder="1" applyAlignment="1">
      <alignment vertical="center"/>
    </xf>
    <xf numFmtId="0" fontId="27" fillId="48" borderId="10" xfId="0" applyNumberFormat="1" applyFont="1" applyFill="1" applyBorder="1" applyAlignment="1">
      <alignment vertical="center" wrapText="1"/>
    </xf>
    <xf numFmtId="49" fontId="27" fillId="0" borderId="10" xfId="0" applyNumberFormat="1" applyFont="1" applyFill="1" applyBorder="1" applyAlignment="1">
      <alignment horizontal="center" vertical="center"/>
    </xf>
    <xf numFmtId="0" fontId="4" fillId="45" borderId="10" xfId="170" applyFont="1" applyFill="1" applyBorder="1" applyAlignment="1" applyProtection="1">
      <alignment horizontal="center" vertical="center" wrapText="1"/>
    </xf>
    <xf numFmtId="0" fontId="45" fillId="45" borderId="17" xfId="0" applyFont="1" applyFill="1" applyBorder="1" applyAlignment="1" applyProtection="1">
      <alignment horizontal="center" vertical="center" wrapText="1"/>
    </xf>
    <xf numFmtId="0" fontId="27" fillId="49" borderId="10" xfId="0" applyFont="1" applyFill="1" applyBorder="1" applyAlignment="1">
      <alignment wrapText="1"/>
    </xf>
    <xf numFmtId="0" fontId="4" fillId="49" borderId="10" xfId="0" applyFont="1" applyFill="1" applyBorder="1" applyAlignment="1">
      <alignment horizontal="center"/>
    </xf>
    <xf numFmtId="165" fontId="27" fillId="49" borderId="10" xfId="0" applyNumberFormat="1" applyFont="1" applyFill="1" applyBorder="1" applyAlignment="1">
      <alignment horizontal="right"/>
    </xf>
    <xf numFmtId="49" fontId="4" fillId="43" borderId="10" xfId="0" applyNumberFormat="1" applyFont="1" applyFill="1" applyBorder="1" applyAlignment="1">
      <alignment vertical="center" wrapText="1"/>
    </xf>
    <xf numFmtId="0" fontId="27" fillId="43" borderId="1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0" fontId="4" fillId="0" borderId="10" xfId="165" applyFont="1" applyFill="1" applyBorder="1" applyAlignment="1">
      <alignment vertical="center"/>
    </xf>
    <xf numFmtId="0" fontId="4" fillId="33" borderId="10" xfId="196" applyFont="1" applyFill="1" applyBorder="1" applyAlignment="1">
      <alignment horizontal="center" wrapText="1"/>
    </xf>
    <xf numFmtId="49" fontId="6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43" borderId="10" xfId="0" applyNumberFormat="1" applyFont="1" applyFill="1" applyBorder="1" applyAlignment="1">
      <alignment horizontal="center" vertical="center" wrapText="1"/>
    </xf>
    <xf numFmtId="0" fontId="27" fillId="45" borderId="10" xfId="0" applyNumberFormat="1" applyFont="1" applyFill="1" applyBorder="1" applyAlignment="1">
      <alignment horizontal="center" vertical="center" wrapText="1"/>
    </xf>
    <xf numFmtId="0" fontId="27" fillId="45" borderId="10" xfId="0" applyNumberFormat="1" applyFont="1" applyFill="1" applyBorder="1" applyAlignment="1">
      <alignment vertical="center" wrapText="1"/>
    </xf>
    <xf numFmtId="0" fontId="4" fillId="48" borderId="10" xfId="0" applyNumberFormat="1" applyFont="1" applyFill="1" applyBorder="1" applyAlignment="1">
      <alignment horizontal="center" vertical="center" wrapText="1"/>
    </xf>
    <xf numFmtId="0" fontId="4" fillId="36" borderId="10" xfId="160" applyFont="1" applyFill="1" applyBorder="1" applyAlignment="1">
      <alignment horizontal="center" wrapText="1"/>
    </xf>
    <xf numFmtId="0" fontId="4" fillId="33" borderId="10" xfId="160" applyFont="1" applyFill="1" applyBorder="1" applyAlignment="1">
      <alignment horizontal="center" wrapText="1"/>
    </xf>
    <xf numFmtId="0" fontId="4" fillId="33" borderId="10" xfId="160" applyFont="1" applyFill="1" applyBorder="1" applyAlignment="1">
      <alignment horizontal="left" wrapText="1"/>
    </xf>
    <xf numFmtId="0" fontId="4" fillId="37" borderId="10" xfId="140" applyFont="1" applyFill="1" applyBorder="1" applyAlignment="1">
      <alignment horizontal="center" wrapText="1"/>
    </xf>
    <xf numFmtId="0" fontId="4" fillId="37" borderId="10" xfId="140" applyFont="1" applyFill="1" applyBorder="1" applyAlignment="1">
      <alignment horizontal="left" wrapText="1"/>
    </xf>
    <xf numFmtId="0" fontId="4" fillId="50" borderId="10" xfId="140" applyFont="1" applyFill="1" applyBorder="1" applyAlignment="1">
      <alignment horizontal="left" wrapText="1"/>
    </xf>
    <xf numFmtId="0" fontId="4" fillId="42" borderId="10" xfId="168" applyFont="1" applyFill="1" applyBorder="1" applyAlignment="1">
      <alignment horizontal="left"/>
    </xf>
    <xf numFmtId="0" fontId="4" fillId="42" borderId="10" xfId="168" applyFont="1" applyFill="1" applyBorder="1" applyAlignment="1">
      <alignment horizontal="left" wrapText="1"/>
    </xf>
    <xf numFmtId="0" fontId="66" fillId="42" borderId="10" xfId="0" applyFont="1" applyFill="1" applyBorder="1" applyAlignment="1">
      <alignment horizontal="left"/>
    </xf>
    <xf numFmtId="0" fontId="4" fillId="42" borderId="10" xfId="196" applyFont="1" applyFill="1" applyBorder="1" applyAlignment="1">
      <alignment horizontal="center" wrapText="1"/>
    </xf>
    <xf numFmtId="0" fontId="26" fillId="42" borderId="10" xfId="195" applyFont="1" applyFill="1" applyBorder="1" applyAlignment="1">
      <alignment horizontal="left" wrapText="1"/>
    </xf>
    <xf numFmtId="0" fontId="4" fillId="42" borderId="10" xfId="195" applyFont="1" applyFill="1" applyBorder="1" applyAlignment="1">
      <alignment horizontal="left" wrapText="1"/>
    </xf>
    <xf numFmtId="0" fontId="27" fillId="49" borderId="10" xfId="0" applyFont="1" applyFill="1" applyBorder="1" applyAlignment="1">
      <alignment horizontal="center" wrapText="1"/>
    </xf>
    <xf numFmtId="0" fontId="39" fillId="0" borderId="26" xfId="215" applyFont="1" applyFill="1" applyBorder="1" applyAlignment="1">
      <alignment horizontal="center"/>
    </xf>
    <xf numFmtId="0" fontId="12" fillId="0" borderId="26" xfId="215" applyFill="1" applyBorder="1"/>
    <xf numFmtId="0" fontId="39" fillId="0" borderId="27" xfId="215" applyFont="1" applyFill="1" applyBorder="1" applyAlignment="1">
      <alignment horizontal="center"/>
    </xf>
    <xf numFmtId="0" fontId="39" fillId="0" borderId="28" xfId="215" applyFont="1" applyFill="1" applyBorder="1"/>
    <xf numFmtId="0" fontId="39" fillId="0" borderId="29" xfId="215" applyFont="1" applyFill="1" applyBorder="1" applyAlignment="1">
      <alignment vertical="center" wrapText="1"/>
    </xf>
    <xf numFmtId="0" fontId="39" fillId="0" borderId="29" xfId="215" applyFont="1" applyFill="1" applyBorder="1" applyAlignment="1">
      <alignment horizontal="center" vertical="center" wrapText="1"/>
    </xf>
    <xf numFmtId="0" fontId="39" fillId="0" borderId="29" xfId="215" applyFont="1" applyBorder="1" applyAlignment="1">
      <alignment vertical="center" wrapText="1"/>
    </xf>
    <xf numFmtId="49" fontId="27" fillId="0" borderId="29" xfId="170" applyNumberFormat="1" applyFont="1" applyBorder="1" applyAlignment="1">
      <alignment vertical="top" wrapText="1"/>
    </xf>
    <xf numFmtId="0" fontId="27" fillId="0" borderId="30" xfId="170" applyFont="1" applyBorder="1" applyAlignment="1">
      <alignment vertical="top" wrapText="1"/>
    </xf>
    <xf numFmtId="0" fontId="39" fillId="0" borderId="31" xfId="215" applyFont="1" applyFill="1" applyBorder="1"/>
    <xf numFmtId="0" fontId="12" fillId="0" borderId="32" xfId="215" applyFill="1" applyBorder="1"/>
    <xf numFmtId="0" fontId="39" fillId="0" borderId="33" xfId="215" applyFont="1" applyFill="1" applyBorder="1"/>
    <xf numFmtId="0" fontId="12" fillId="0" borderId="34" xfId="215" applyFill="1" applyBorder="1"/>
    <xf numFmtId="0" fontId="39" fillId="0" borderId="35" xfId="215" applyFont="1" applyFill="1" applyBorder="1"/>
    <xf numFmtId="0" fontId="39" fillId="0" borderId="25" xfId="215" applyFont="1" applyFill="1" applyBorder="1" applyAlignment="1">
      <alignment horizontal="center"/>
    </xf>
    <xf numFmtId="0" fontId="12" fillId="0" borderId="25" xfId="215" applyFill="1" applyBorder="1"/>
    <xf numFmtId="0" fontId="12" fillId="0" borderId="36" xfId="215" applyFill="1" applyBorder="1"/>
    <xf numFmtId="0" fontId="4" fillId="34" borderId="10" xfId="197" applyNumberFormat="1" applyFont="1" applyFill="1" applyBorder="1" applyAlignment="1" applyProtection="1">
      <alignment horizontal="right" vertical="center"/>
    </xf>
    <xf numFmtId="0" fontId="4" fillId="0" borderId="22" xfId="197" applyNumberFormat="1" applyFont="1" applyBorder="1" applyAlignment="1" applyProtection="1">
      <alignment vertical="center"/>
      <protection locked="0"/>
    </xf>
    <xf numFmtId="0" fontId="64" fillId="0" borderId="22" xfId="197" applyNumberFormat="1" applyFont="1" applyBorder="1" applyAlignment="1" applyProtection="1">
      <alignment vertical="center" wrapText="1"/>
      <protection locked="0"/>
    </xf>
    <xf numFmtId="0" fontId="4" fillId="34" borderId="18" xfId="197" applyNumberFormat="1" applyFont="1" applyFill="1" applyBorder="1" applyAlignment="1" applyProtection="1">
      <alignment horizontal="right" vertical="center"/>
    </xf>
    <xf numFmtId="0" fontId="64" fillId="0" borderId="22" xfId="197" applyNumberFormat="1" applyFont="1" applyBorder="1" applyAlignment="1" applyProtection="1">
      <alignment vertical="center"/>
      <protection locked="0"/>
    </xf>
    <xf numFmtId="0" fontId="4" fillId="0" borderId="10" xfId="197" applyNumberFormat="1" applyFont="1" applyBorder="1" applyAlignment="1" applyProtection="1">
      <alignment vertical="center"/>
      <protection locked="0"/>
    </xf>
    <xf numFmtId="0" fontId="4" fillId="0" borderId="10" xfId="197" applyNumberFormat="1" applyFont="1" applyBorder="1" applyAlignment="1" applyProtection="1">
      <alignment vertical="center" wrapText="1"/>
      <protection locked="0"/>
    </xf>
    <xf numFmtId="0" fontId="4" fillId="0" borderId="19" xfId="197" applyNumberFormat="1" applyFont="1" applyBorder="1" applyAlignment="1" applyProtection="1">
      <alignment vertical="center"/>
      <protection locked="0"/>
    </xf>
    <xf numFmtId="0" fontId="4" fillId="0" borderId="10" xfId="197" applyNumberFormat="1" applyFont="1" applyFill="1" applyBorder="1" applyAlignment="1" applyProtection="1">
      <alignment horizontal="right" vertical="center"/>
      <protection locked="0"/>
    </xf>
    <xf numFmtId="0" fontId="4" fillId="0" borderId="17" xfId="197" applyNumberFormat="1" applyFont="1" applyBorder="1" applyAlignment="1" applyProtection="1">
      <alignment vertical="center"/>
      <protection locked="0"/>
    </xf>
    <xf numFmtId="0" fontId="64" fillId="0" borderId="10" xfId="197" applyNumberFormat="1" applyFont="1" applyFill="1" applyBorder="1" applyAlignment="1" applyProtection="1">
      <alignment vertical="center" wrapText="1"/>
      <protection locked="0"/>
    </xf>
    <xf numFmtId="0" fontId="64" fillId="0" borderId="10" xfId="197" applyNumberFormat="1" applyFont="1" applyBorder="1" applyAlignment="1" applyProtection="1">
      <alignment vertical="center"/>
      <protection locked="0"/>
    </xf>
    <xf numFmtId="0" fontId="64" fillId="0" borderId="10" xfId="197" applyNumberFormat="1" applyFont="1" applyBorder="1" applyAlignment="1" applyProtection="1">
      <alignment vertical="center" wrapText="1"/>
      <protection locked="0"/>
    </xf>
    <xf numFmtId="0" fontId="4" fillId="0" borderId="12" xfId="194" applyFont="1" applyBorder="1" applyAlignment="1" applyProtection="1">
      <alignment vertical="center" wrapText="1"/>
      <protection locked="0"/>
    </xf>
    <xf numFmtId="0" fontId="4" fillId="0" borderId="17" xfId="197" applyNumberFormat="1" applyFont="1" applyFill="1" applyBorder="1" applyAlignment="1" applyProtection="1">
      <alignment vertical="center"/>
      <protection locked="0"/>
    </xf>
    <xf numFmtId="0" fontId="27" fillId="0" borderId="21" xfId="197" applyNumberFormat="1" applyFont="1" applyFill="1" applyBorder="1" applyAlignment="1" applyProtection="1">
      <alignment horizontal="right" vertical="center"/>
    </xf>
    <xf numFmtId="0" fontId="27" fillId="34" borderId="21" xfId="197" applyNumberFormat="1" applyFont="1" applyFill="1" applyBorder="1" applyAlignment="1" applyProtection="1">
      <alignment horizontal="right" vertical="center"/>
    </xf>
    <xf numFmtId="0" fontId="27" fillId="0" borderId="23" xfId="197" applyNumberFormat="1" applyFont="1" applyFill="1" applyBorder="1" applyAlignment="1" applyProtection="1">
      <alignment horizontal="right" vertical="center"/>
    </xf>
    <xf numFmtId="0" fontId="27" fillId="34" borderId="37" xfId="197" applyNumberFormat="1" applyFont="1" applyFill="1" applyBorder="1" applyAlignment="1" applyProtection="1">
      <alignment horizontal="right" vertical="center"/>
    </xf>
    <xf numFmtId="0" fontId="27" fillId="0" borderId="24" xfId="197" applyNumberFormat="1" applyFont="1" applyFill="1" applyBorder="1" applyAlignment="1" applyProtection="1">
      <alignment horizontal="right" vertical="center"/>
    </xf>
    <xf numFmtId="0" fontId="4" fillId="35" borderId="17" xfId="170" applyFont="1" applyFill="1" applyBorder="1" applyAlignment="1" applyProtection="1">
      <alignment horizontal="center" vertical="center" wrapText="1"/>
    </xf>
    <xf numFmtId="0" fontId="4" fillId="34" borderId="18" xfId="170" applyFont="1" applyFill="1" applyBorder="1" applyAlignment="1" applyProtection="1">
      <alignment horizontal="center" vertical="center" wrapText="1"/>
    </xf>
    <xf numFmtId="0" fontId="4" fillId="34" borderId="10" xfId="170" applyFont="1" applyFill="1" applyBorder="1" applyAlignment="1" applyProtection="1">
      <alignment horizontal="center" vertical="center"/>
    </xf>
    <xf numFmtId="0" fontId="4" fillId="0" borderId="10" xfId="170" applyFont="1" applyBorder="1" applyAlignment="1" applyProtection="1">
      <alignment horizontal="center" vertical="center" wrapText="1"/>
      <protection locked="0"/>
    </xf>
    <xf numFmtId="0" fontId="4" fillId="0" borderId="10" xfId="170" applyFont="1" applyFill="1" applyBorder="1" applyAlignment="1" applyProtection="1">
      <alignment horizontal="center" vertical="center" wrapText="1"/>
    </xf>
    <xf numFmtId="0" fontId="4" fillId="45" borderId="10" xfId="170" applyFont="1" applyFill="1" applyBorder="1" applyAlignment="1" applyProtection="1">
      <alignment horizontal="center" vertical="center"/>
    </xf>
    <xf numFmtId="0" fontId="27" fillId="45" borderId="10" xfId="170" applyFont="1" applyFill="1" applyBorder="1" applyAlignment="1" applyProtection="1">
      <alignment horizontal="center" vertical="center"/>
    </xf>
    <xf numFmtId="0" fontId="27" fillId="35" borderId="18" xfId="170" applyFont="1" applyFill="1" applyBorder="1" applyAlignment="1" applyProtection="1">
      <alignment horizontal="center" vertical="center"/>
    </xf>
    <xf numFmtId="0" fontId="27" fillId="47" borderId="10" xfId="170" applyFont="1" applyFill="1" applyBorder="1" applyAlignment="1" applyProtection="1">
      <alignment horizontal="center" vertical="center"/>
    </xf>
    <xf numFmtId="0" fontId="27" fillId="35" borderId="17" xfId="170" applyFont="1" applyFill="1" applyBorder="1" applyAlignment="1" applyProtection="1">
      <alignment horizontal="center" vertical="center" wrapText="1"/>
    </xf>
    <xf numFmtId="0" fontId="27" fillId="34" borderId="18" xfId="170" applyFont="1" applyFill="1" applyBorder="1" applyAlignment="1" applyProtection="1">
      <alignment horizontal="center" vertical="center" wrapText="1"/>
    </xf>
    <xf numFmtId="0" fontId="27" fillId="34" borderId="10" xfId="170" applyFont="1" applyFill="1" applyBorder="1" applyAlignment="1" applyProtection="1">
      <alignment horizontal="center" vertical="center"/>
    </xf>
    <xf numFmtId="0" fontId="67" fillId="35" borderId="10" xfId="170" applyFont="1" applyFill="1" applyBorder="1" applyAlignment="1" applyProtection="1">
      <alignment horizontal="center" vertical="center"/>
    </xf>
    <xf numFmtId="0" fontId="65" fillId="45" borderId="10" xfId="170" applyFont="1" applyFill="1" applyBorder="1" applyAlignment="1" applyProtection="1">
      <alignment horizontal="center" vertical="center" wrapText="1"/>
    </xf>
    <xf numFmtId="0" fontId="68" fillId="45" borderId="10" xfId="197" applyFont="1" applyFill="1" applyBorder="1" applyAlignment="1" applyProtection="1">
      <alignment horizontal="center" vertical="center" wrapText="1"/>
    </xf>
    <xf numFmtId="0" fontId="64" fillId="0" borderId="10" xfId="197" applyNumberFormat="1" applyFont="1" applyFill="1" applyBorder="1" applyAlignment="1" applyProtection="1">
      <alignment horizontal="right" vertical="center"/>
      <protection locked="0"/>
    </xf>
    <xf numFmtId="0" fontId="67" fillId="0" borderId="21" xfId="197" applyNumberFormat="1" applyFont="1" applyFill="1" applyBorder="1" applyAlignment="1" applyProtection="1">
      <alignment horizontal="right" vertical="center"/>
    </xf>
    <xf numFmtId="0" fontId="67" fillId="35" borderId="10" xfId="197" applyNumberFormat="1" applyFont="1" applyFill="1" applyBorder="1" applyAlignment="1" applyProtection="1">
      <alignment horizontal="right"/>
    </xf>
    <xf numFmtId="0" fontId="65" fillId="45" borderId="10" xfId="197" applyFont="1" applyFill="1" applyBorder="1" applyAlignment="1" applyProtection="1">
      <alignment horizontal="center" vertical="center" wrapText="1"/>
    </xf>
    <xf numFmtId="0" fontId="44" fillId="43" borderId="10" xfId="197" applyFont="1" applyFill="1" applyBorder="1" applyAlignment="1" applyProtection="1">
      <alignment horizontal="left" vertical="center" wrapText="1"/>
      <protection locked="0"/>
    </xf>
    <xf numFmtId="0" fontId="31" fillId="43" borderId="10" xfId="197" applyFont="1" applyFill="1" applyBorder="1" applyAlignment="1" applyProtection="1">
      <alignment horizontal="left" vertical="center"/>
    </xf>
    <xf numFmtId="0" fontId="31" fillId="43" borderId="10" xfId="197" applyFont="1" applyFill="1" applyBorder="1" applyAlignment="1" applyProtection="1">
      <alignment horizontal="left" vertical="center"/>
      <protection locked="0"/>
    </xf>
    <xf numFmtId="0" fontId="27" fillId="43" borderId="19" xfId="200" applyFont="1" applyFill="1" applyBorder="1"/>
    <xf numFmtId="0" fontId="66" fillId="42" borderId="10" xfId="0" applyFont="1" applyFill="1" applyBorder="1" applyAlignment="1"/>
    <xf numFmtId="0" fontId="4" fillId="42" borderId="10" xfId="0" applyFont="1" applyFill="1" applyBorder="1" applyAlignment="1">
      <alignment horizontal="left"/>
    </xf>
    <xf numFmtId="0" fontId="39" fillId="42" borderId="26" xfId="215" applyFont="1" applyFill="1" applyBorder="1" applyAlignment="1">
      <alignment horizontal="center"/>
    </xf>
    <xf numFmtId="0" fontId="4" fillId="48" borderId="10" xfId="170" applyFont="1" applyFill="1" applyBorder="1" applyAlignment="1" applyProtection="1">
      <alignment horizontal="center" vertical="center"/>
    </xf>
    <xf numFmtId="0" fontId="4" fillId="47" borderId="10" xfId="197" applyNumberFormat="1" applyFont="1" applyFill="1" applyBorder="1" applyAlignment="1" applyProtection="1">
      <alignment horizontal="right"/>
    </xf>
    <xf numFmtId="0" fontId="4" fillId="0" borderId="0" xfId="165" applyFont="1" applyFill="1"/>
    <xf numFmtId="0" fontId="4" fillId="0" borderId="0" xfId="165" applyFont="1" applyFill="1" applyAlignment="1">
      <alignment horizontal="right"/>
    </xf>
    <xf numFmtId="49" fontId="4" fillId="43" borderId="10" xfId="165" applyNumberFormat="1" applyFont="1" applyFill="1" applyBorder="1" applyAlignment="1">
      <alignment horizontal="center" vertical="center" wrapText="1"/>
    </xf>
    <xf numFmtId="0" fontId="27" fillId="43" borderId="10" xfId="165" applyFont="1" applyFill="1" applyBorder="1" applyAlignment="1">
      <alignment horizontal="left" vertical="center" wrapText="1"/>
    </xf>
    <xf numFmtId="0" fontId="27" fillId="43" borderId="10" xfId="165" applyFont="1" applyFill="1" applyBorder="1" applyAlignment="1">
      <alignment vertical="center" wrapText="1"/>
    </xf>
    <xf numFmtId="49" fontId="38" fillId="0" borderId="10" xfId="165" applyNumberFormat="1" applyFont="1" applyFill="1" applyBorder="1" applyAlignment="1">
      <alignment horizontal="center" vertical="center" wrapText="1"/>
    </xf>
    <xf numFmtId="0" fontId="27" fillId="0" borderId="10" xfId="165" applyFont="1" applyFill="1" applyBorder="1" applyAlignment="1">
      <alignment vertical="center" wrapText="1"/>
    </xf>
    <xf numFmtId="0" fontId="27" fillId="0" borderId="0" xfId="165" applyFont="1" applyFill="1"/>
    <xf numFmtId="49" fontId="4" fillId="0" borderId="10" xfId="165" applyNumberFormat="1" applyFont="1" applyFill="1" applyBorder="1" applyAlignment="1">
      <alignment horizontal="center" vertical="center" wrapText="1"/>
    </xf>
    <xf numFmtId="0" fontId="4" fillId="0" borderId="10" xfId="165" applyFont="1" applyFill="1" applyBorder="1" applyAlignment="1">
      <alignment vertical="center" wrapText="1"/>
    </xf>
    <xf numFmtId="49" fontId="27" fillId="42" borderId="10" xfId="165" applyNumberFormat="1" applyFont="1" applyFill="1" applyBorder="1" applyAlignment="1">
      <alignment horizontal="center" vertical="center" wrapText="1"/>
    </xf>
    <xf numFmtId="0" fontId="27" fillId="42" borderId="10" xfId="165" applyFont="1" applyFill="1" applyBorder="1" applyAlignment="1">
      <alignment horizontal="left" vertical="center" wrapText="1"/>
    </xf>
    <xf numFmtId="49" fontId="27" fillId="0" borderId="10" xfId="165" applyNumberFormat="1" applyFont="1" applyFill="1" applyBorder="1" applyAlignment="1">
      <alignment horizontal="center" vertical="center" wrapText="1"/>
    </xf>
    <xf numFmtId="0" fontId="27" fillId="0" borderId="10" xfId="165" applyFont="1" applyFill="1" applyBorder="1" applyAlignment="1">
      <alignment vertical="center"/>
    </xf>
    <xf numFmtId="49" fontId="4" fillId="42" borderId="10" xfId="165" applyNumberFormat="1" applyFont="1" applyFill="1" applyBorder="1" applyAlignment="1">
      <alignment horizontal="center" vertical="center" wrapText="1"/>
    </xf>
    <xf numFmtId="0" fontId="4" fillId="42" borderId="10" xfId="165" applyNumberFormat="1" applyFont="1" applyFill="1" applyBorder="1" applyAlignment="1">
      <alignment vertical="center" wrapText="1"/>
    </xf>
    <xf numFmtId="0" fontId="4" fillId="42" borderId="10" xfId="165" applyFont="1" applyFill="1" applyBorder="1" applyAlignment="1">
      <alignment horizontal="left" vertical="center" wrapText="1"/>
    </xf>
    <xf numFmtId="0" fontId="4" fillId="42" borderId="10" xfId="165" applyFont="1" applyFill="1" applyBorder="1" applyAlignment="1">
      <alignment vertical="center"/>
    </xf>
    <xf numFmtId="0" fontId="4" fillId="42" borderId="10" xfId="165" applyFont="1" applyFill="1" applyBorder="1" applyAlignment="1">
      <alignment vertical="center" wrapText="1"/>
    </xf>
    <xf numFmtId="49" fontId="27" fillId="0" borderId="10" xfId="165" applyNumberFormat="1" applyFont="1" applyFill="1" applyBorder="1" applyAlignment="1">
      <alignment horizontal="center" vertical="center"/>
    </xf>
    <xf numFmtId="49" fontId="38" fillId="0" borderId="10" xfId="165" applyNumberFormat="1" applyFont="1" applyFill="1" applyBorder="1" applyAlignment="1">
      <alignment horizontal="center" vertical="center"/>
    </xf>
    <xf numFmtId="49" fontId="4" fillId="0" borderId="10" xfId="165" applyNumberFormat="1" applyFont="1" applyFill="1" applyBorder="1" applyAlignment="1">
      <alignment horizontal="center" vertical="center"/>
    </xf>
    <xf numFmtId="0" fontId="4" fillId="0" borderId="0" xfId="165" applyFont="1" applyFill="1" applyBorder="1" applyAlignment="1">
      <alignment horizontal="left" vertical="center"/>
    </xf>
    <xf numFmtId="0" fontId="4" fillId="0" borderId="0" xfId="165" applyFont="1" applyFill="1" applyBorder="1" applyAlignment="1">
      <alignment horizontal="right"/>
    </xf>
    <xf numFmtId="0" fontId="4" fillId="0" borderId="0" xfId="165" applyFont="1" applyFill="1" applyBorder="1"/>
    <xf numFmtId="0" fontId="4" fillId="0" borderId="0" xfId="165" applyFont="1" applyFill="1" applyAlignment="1">
      <alignment horizontal="center" vertical="center"/>
    </xf>
    <xf numFmtId="49" fontId="4" fillId="0" borderId="0" xfId="165" applyNumberFormat="1" applyFont="1" applyFill="1" applyAlignment="1">
      <alignment horizontal="center" vertical="center"/>
    </xf>
    <xf numFmtId="0" fontId="4" fillId="0" borderId="0" xfId="165" applyFont="1" applyFill="1" applyAlignment="1">
      <alignment horizontal="left"/>
    </xf>
    <xf numFmtId="49" fontId="27" fillId="0" borderId="0" xfId="165" applyNumberFormat="1" applyFont="1" applyFill="1"/>
    <xf numFmtId="0" fontId="29" fillId="0" borderId="0" xfId="165" applyFont="1" applyFill="1"/>
    <xf numFmtId="49" fontId="4" fillId="0" borderId="0" xfId="165" applyNumberFormat="1" applyFont="1" applyFill="1"/>
    <xf numFmtId="49" fontId="27" fillId="43" borderId="10" xfId="165" applyNumberFormat="1" applyFont="1" applyFill="1" applyBorder="1" applyAlignment="1">
      <alignment horizontal="center" vertical="center" wrapText="1"/>
    </xf>
    <xf numFmtId="0" fontId="27" fillId="43" borderId="10" xfId="165" applyFont="1" applyFill="1" applyBorder="1" applyAlignment="1">
      <alignment vertical="center"/>
    </xf>
    <xf numFmtId="0" fontId="69" fillId="0" borderId="10" xfId="165" applyFont="1" applyFill="1" applyBorder="1" applyAlignment="1">
      <alignment vertical="center" wrapText="1"/>
    </xf>
    <xf numFmtId="0" fontId="4" fillId="0" borderId="10" xfId="165" applyFont="1" applyFill="1" applyBorder="1" applyAlignment="1">
      <alignment horizontal="left" vertical="center" wrapText="1"/>
    </xf>
    <xf numFmtId="49" fontId="38" fillId="45" borderId="10" xfId="165" applyNumberFormat="1" applyFont="1" applyFill="1" applyBorder="1" applyAlignment="1">
      <alignment horizontal="center" vertical="center" wrapText="1"/>
    </xf>
    <xf numFmtId="0" fontId="27" fillId="45" borderId="10" xfId="165" applyFont="1" applyFill="1" applyBorder="1" applyAlignment="1">
      <alignment vertical="center" wrapText="1"/>
    </xf>
    <xf numFmtId="0" fontId="27" fillId="45" borderId="10" xfId="165" applyFont="1" applyFill="1" applyBorder="1" applyAlignment="1">
      <alignment vertical="center"/>
    </xf>
    <xf numFmtId="49" fontId="27" fillId="45" borderId="10" xfId="165" applyNumberFormat="1" applyFont="1" applyFill="1" applyBorder="1" applyAlignment="1">
      <alignment horizontal="center" vertical="center" wrapText="1"/>
    </xf>
    <xf numFmtId="0" fontId="69" fillId="42" borderId="10" xfId="165" applyFont="1" applyFill="1" applyBorder="1" applyAlignment="1">
      <alignment vertical="center" wrapText="1"/>
    </xf>
    <xf numFmtId="0" fontId="28" fillId="42" borderId="10" xfId="165" applyFont="1" applyFill="1" applyBorder="1" applyAlignment="1" applyProtection="1">
      <alignment horizontal="left" vertical="center" wrapText="1"/>
      <protection locked="0"/>
    </xf>
    <xf numFmtId="0" fontId="27" fillId="0" borderId="10" xfId="165" applyFont="1" applyFill="1" applyBorder="1" applyAlignment="1">
      <alignment horizontal="left" vertical="center" wrapText="1"/>
    </xf>
    <xf numFmtId="49" fontId="4" fillId="42" borderId="10" xfId="165" applyNumberFormat="1" applyFont="1" applyFill="1" applyBorder="1" applyAlignment="1">
      <alignment horizontal="center" vertical="center"/>
    </xf>
    <xf numFmtId="49" fontId="4" fillId="49" borderId="10" xfId="165" applyNumberFormat="1" applyFont="1" applyFill="1" applyBorder="1" applyAlignment="1">
      <alignment vertical="center"/>
    </xf>
    <xf numFmtId="0" fontId="27" fillId="49" borderId="10" xfId="165" applyFont="1" applyFill="1" applyBorder="1" applyAlignment="1">
      <alignment vertical="center"/>
    </xf>
    <xf numFmtId="0" fontId="4" fillId="49" borderId="10" xfId="165" applyFont="1" applyFill="1" applyBorder="1" applyAlignment="1">
      <alignment vertical="center"/>
    </xf>
    <xf numFmtId="49" fontId="27" fillId="0" borderId="10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52" fillId="0" borderId="10" xfId="197" applyNumberFormat="1" applyFont="1" applyBorder="1" applyAlignment="1" applyProtection="1">
      <alignment horizontal="right"/>
      <protection locked="0"/>
    </xf>
    <xf numFmtId="0" fontId="52" fillId="0" borderId="10" xfId="197" applyNumberFormat="1" applyFont="1" applyFill="1" applyBorder="1" applyAlignment="1" applyProtection="1">
      <alignment horizontal="right"/>
      <protection locked="0"/>
    </xf>
    <xf numFmtId="0" fontId="52" fillId="0" borderId="10" xfId="197" applyNumberFormat="1" applyFont="1" applyFill="1" applyBorder="1" applyAlignment="1" applyProtection="1">
      <alignment horizontal="right"/>
    </xf>
    <xf numFmtId="0" fontId="52" fillId="42" borderId="10" xfId="197" applyNumberFormat="1" applyFont="1" applyFill="1" applyBorder="1" applyAlignment="1" applyProtection="1">
      <alignment horizontal="right"/>
      <protection locked="0"/>
    </xf>
    <xf numFmtId="0" fontId="53" fillId="0" borderId="10" xfId="170" applyFont="1" applyBorder="1" applyAlignment="1" applyProtection="1">
      <alignment horizontal="center" vertical="center" wrapText="1"/>
      <protection locked="0"/>
    </xf>
    <xf numFmtId="0" fontId="53" fillId="0" borderId="10" xfId="170" applyFont="1" applyFill="1" applyBorder="1" applyAlignment="1" applyProtection="1">
      <alignment horizontal="center" vertical="center" wrapText="1"/>
      <protection locked="0"/>
    </xf>
    <xf numFmtId="0" fontId="53" fillId="0" borderId="10" xfId="170" applyFont="1" applyBorder="1" applyAlignment="1" applyProtection="1">
      <alignment horizontal="center" vertical="center"/>
      <protection locked="0"/>
    </xf>
    <xf numFmtId="0" fontId="52" fillId="0" borderId="10" xfId="170" applyFont="1" applyBorder="1" applyProtection="1">
      <protection locked="0"/>
    </xf>
    <xf numFmtId="0" fontId="52" fillId="0" borderId="10" xfId="0" applyFont="1" applyBorder="1" applyAlignment="1" applyProtection="1">
      <alignment vertical="center" wrapText="1"/>
      <protection locked="0"/>
    </xf>
    <xf numFmtId="0" fontId="52" fillId="0" borderId="10" xfId="0" applyFont="1" applyBorder="1" applyAlignment="1" applyProtection="1">
      <alignment wrapText="1"/>
      <protection locked="0"/>
    </xf>
    <xf numFmtId="0" fontId="52" fillId="0" borderId="10" xfId="197" applyNumberFormat="1" applyFont="1" applyBorder="1" applyProtection="1">
      <protection locked="0"/>
    </xf>
    <xf numFmtId="0" fontId="52" fillId="0" borderId="10" xfId="197" applyNumberFormat="1" applyFont="1" applyBorder="1" applyAlignment="1" applyProtection="1">
      <alignment wrapText="1"/>
      <protection locked="0"/>
    </xf>
    <xf numFmtId="0" fontId="0" fillId="0" borderId="10" xfId="0" applyFill="1" applyBorder="1"/>
    <xf numFmtId="165" fontId="27" fillId="43" borderId="19" xfId="165" applyNumberFormat="1" applyFont="1" applyFill="1" applyBorder="1" applyAlignment="1">
      <alignment horizontal="right"/>
    </xf>
    <xf numFmtId="0" fontId="55" fillId="0" borderId="10" xfId="0" applyFont="1" applyFill="1" applyBorder="1" applyAlignment="1">
      <alignment horizontal="center" vertical="center" wrapText="1"/>
    </xf>
    <xf numFmtId="49" fontId="55" fillId="0" borderId="10" xfId="0" applyNumberFormat="1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vertical="top" wrapText="1"/>
    </xf>
    <xf numFmtId="49" fontId="53" fillId="42" borderId="10" xfId="0" applyNumberFormat="1" applyFont="1" applyFill="1" applyBorder="1" applyAlignment="1">
      <alignment horizontal="center" vertical="center" wrapText="1"/>
    </xf>
    <xf numFmtId="0" fontId="53" fillId="42" borderId="10" xfId="0" applyFont="1" applyFill="1" applyBorder="1" applyAlignment="1">
      <alignment horizontal="left" vertical="center" wrapText="1"/>
    </xf>
    <xf numFmtId="0" fontId="7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70" fillId="0" borderId="10" xfId="0" applyFont="1" applyBorder="1" applyAlignment="1">
      <alignment horizontal="left" vertical="center" wrapText="1"/>
    </xf>
    <xf numFmtId="49" fontId="52" fillId="36" borderId="10" xfId="160" applyNumberFormat="1" applyFont="1" applyFill="1" applyBorder="1" applyAlignment="1">
      <alignment horizontal="center" vertical="top" wrapText="1"/>
    </xf>
    <xf numFmtId="0" fontId="52" fillId="36" borderId="10" xfId="160" applyFont="1" applyFill="1" applyBorder="1" applyAlignment="1">
      <alignment horizontal="left" vertical="top" wrapText="1"/>
    </xf>
    <xf numFmtId="0" fontId="52" fillId="33" borderId="10" xfId="0" applyFont="1" applyFill="1" applyBorder="1" applyAlignment="1">
      <alignment horizontal="center" vertical="center"/>
    </xf>
    <xf numFmtId="0" fontId="52" fillId="0" borderId="10" xfId="0" applyNumberFormat="1" applyFont="1" applyFill="1" applyBorder="1"/>
    <xf numFmtId="0" fontId="52" fillId="42" borderId="10" xfId="0" applyNumberFormat="1" applyFont="1" applyFill="1" applyBorder="1"/>
    <xf numFmtId="0" fontId="54" fillId="45" borderId="10" xfId="0" applyNumberFormat="1" applyFont="1" applyFill="1" applyBorder="1"/>
    <xf numFmtId="1" fontId="52" fillId="0" borderId="10" xfId="0" applyNumberFormat="1" applyFont="1" applyFill="1" applyBorder="1"/>
    <xf numFmtId="0" fontId="0" fillId="0" borderId="0" xfId="0" applyFill="1"/>
    <xf numFmtId="49" fontId="52" fillId="0" borderId="10" xfId="0" applyNumberFormat="1" applyFont="1" applyFill="1" applyBorder="1" applyAlignment="1">
      <alignment horizontal="center" vertical="top" wrapText="1"/>
    </xf>
    <xf numFmtId="0" fontId="52" fillId="0" borderId="10" xfId="0" applyFont="1" applyFill="1" applyBorder="1" applyAlignment="1">
      <alignment vertical="top" wrapText="1"/>
    </xf>
    <xf numFmtId="0" fontId="0" fillId="0" borderId="10" xfId="0" applyFill="1" applyBorder="1" applyAlignment="1">
      <alignment horizontal="right"/>
    </xf>
    <xf numFmtId="0" fontId="0" fillId="0" borderId="10" xfId="0" applyFill="1" applyBorder="1" applyAlignment="1">
      <alignment horizontal="right" vertical="center"/>
    </xf>
    <xf numFmtId="0" fontId="52" fillId="0" borderId="10" xfId="0" applyFont="1" applyFill="1" applyBorder="1" applyAlignment="1">
      <alignment horizontal="right" vertical="center"/>
    </xf>
    <xf numFmtId="0" fontId="4" fillId="46" borderId="10" xfId="0" applyFont="1" applyFill="1" applyBorder="1" applyAlignment="1">
      <alignment horizontal="center"/>
    </xf>
    <xf numFmtId="0" fontId="0" fillId="42" borderId="10" xfId="0" applyFill="1" applyBorder="1" applyAlignment="1">
      <alignment horizontal="right"/>
    </xf>
    <xf numFmtId="0" fontId="52" fillId="0" borderId="10" xfId="0" applyFont="1" applyFill="1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0" xfId="0" applyFill="1" applyAlignment="1">
      <alignment horizontal="right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4" fillId="0" borderId="10" xfId="165" applyFont="1" applyFill="1" applyBorder="1" applyAlignment="1">
      <alignment horizontal="center" vertical="center" wrapText="1"/>
    </xf>
    <xf numFmtId="0" fontId="4" fillId="0" borderId="10" xfId="165" applyFont="1" applyFill="1" applyBorder="1" applyAlignment="1">
      <alignment horizontal="center" vertical="center"/>
    </xf>
    <xf numFmtId="0" fontId="27" fillId="42" borderId="0" xfId="165" applyFont="1" applyFill="1"/>
    <xf numFmtId="0" fontId="4" fillId="42" borderId="0" xfId="165" applyFont="1" applyFill="1"/>
    <xf numFmtId="0" fontId="53" fillId="0" borderId="10" xfId="0" applyFont="1" applyFill="1" applyBorder="1" applyAlignment="1">
      <alignment horizontal="right"/>
    </xf>
    <xf numFmtId="0" fontId="54" fillId="49" borderId="10" xfId="0" applyFont="1" applyFill="1" applyBorder="1" applyAlignment="1">
      <alignment horizontal="right"/>
    </xf>
    <xf numFmtId="0" fontId="52" fillId="33" borderId="10" xfId="0" applyFont="1" applyFill="1" applyBorder="1" applyAlignment="1">
      <alignment horizontal="right" vertical="center"/>
    </xf>
    <xf numFmtId="0" fontId="52" fillId="33" borderId="10" xfId="0" applyFont="1" applyFill="1" applyBorder="1" applyAlignment="1">
      <alignment horizontal="right"/>
    </xf>
    <xf numFmtId="0" fontId="52" fillId="33" borderId="10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53" fillId="43" borderId="10" xfId="0" applyFont="1" applyFill="1" applyBorder="1" applyAlignment="1">
      <alignment horizontal="center" vertical="top" wrapText="1"/>
    </xf>
    <xf numFmtId="49" fontId="53" fillId="43" borderId="10" xfId="0" applyNumberFormat="1" applyFont="1" applyFill="1" applyBorder="1" applyAlignment="1">
      <alignment horizontal="center" vertical="top" wrapText="1"/>
    </xf>
    <xf numFmtId="0" fontId="55" fillId="43" borderId="10" xfId="0" applyFont="1" applyFill="1" applyBorder="1" applyAlignment="1">
      <alignment vertical="center" wrapText="1"/>
    </xf>
    <xf numFmtId="0" fontId="27" fillId="43" borderId="10" xfId="0" applyFont="1" applyFill="1" applyBorder="1" applyAlignment="1">
      <alignment horizontal="right" wrapText="1"/>
    </xf>
    <xf numFmtId="0" fontId="27" fillId="43" borderId="10" xfId="0" applyNumberFormat="1" applyFont="1" applyFill="1" applyBorder="1" applyAlignment="1">
      <alignment horizontal="right"/>
    </xf>
    <xf numFmtId="1" fontId="27" fillId="43" borderId="10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/>
    </xf>
    <xf numFmtId="0" fontId="27" fillId="0" borderId="10" xfId="0" applyFont="1" applyFill="1" applyBorder="1" applyAlignment="1">
      <alignment horizontal="right"/>
    </xf>
    <xf numFmtId="0" fontId="27" fillId="43" borderId="10" xfId="165" applyFont="1" applyFill="1" applyBorder="1" applyAlignment="1">
      <alignment horizontal="right" wrapText="1"/>
    </xf>
    <xf numFmtId="0" fontId="27" fillId="0" borderId="10" xfId="165" applyFont="1" applyFill="1" applyBorder="1" applyAlignment="1">
      <alignment horizontal="right" wrapText="1"/>
    </xf>
    <xf numFmtId="0" fontId="53" fillId="33" borderId="10" xfId="0" applyFont="1" applyFill="1" applyBorder="1" applyAlignment="1">
      <alignment horizontal="right"/>
    </xf>
    <xf numFmtId="0" fontId="27" fillId="0" borderId="10" xfId="165" applyFont="1" applyFill="1" applyBorder="1" applyAlignment="1">
      <alignment horizontal="right"/>
    </xf>
    <xf numFmtId="0" fontId="55" fillId="43" borderId="10" xfId="0" applyFont="1" applyFill="1" applyBorder="1" applyAlignment="1">
      <alignment horizontal="right"/>
    </xf>
    <xf numFmtId="0" fontId="53" fillId="42" borderId="10" xfId="165" applyFont="1" applyFill="1" applyBorder="1" applyAlignment="1">
      <alignment horizontal="right" wrapText="1"/>
    </xf>
    <xf numFmtId="0" fontId="53" fillId="0" borderId="10" xfId="0" applyFont="1" applyFill="1" applyBorder="1" applyAlignment="1">
      <alignment horizontal="right" wrapText="1"/>
    </xf>
    <xf numFmtId="0" fontId="53" fillId="33" borderId="10" xfId="0" applyFont="1" applyFill="1" applyBorder="1" applyAlignment="1">
      <alignment horizontal="right" wrapText="1"/>
    </xf>
    <xf numFmtId="1" fontId="4" fillId="42" borderId="10" xfId="0" applyNumberFormat="1" applyFont="1" applyFill="1" applyBorder="1" applyAlignment="1">
      <alignment horizontal="center" vertical="center" wrapText="1"/>
    </xf>
    <xf numFmtId="3" fontId="4" fillId="42" borderId="24" xfId="199" applyNumberFormat="1" applyFont="1" applyFill="1" applyBorder="1"/>
    <xf numFmtId="0" fontId="0" fillId="49" borderId="10" xfId="0" applyFill="1" applyBorder="1" applyAlignment="1">
      <alignment horizontal="right"/>
    </xf>
    <xf numFmtId="0" fontId="54" fillId="0" borderId="10" xfId="0" applyFont="1" applyFill="1" applyBorder="1" applyAlignment="1">
      <alignment horizontal="right" wrapText="1"/>
    </xf>
    <xf numFmtId="0" fontId="52" fillId="0" borderId="10" xfId="0" applyFont="1" applyFill="1" applyBorder="1" applyAlignment="1">
      <alignment horizontal="right" wrapText="1"/>
    </xf>
    <xf numFmtId="0" fontId="0" fillId="33" borderId="10" xfId="0" applyFont="1" applyFill="1" applyBorder="1" applyAlignment="1">
      <alignment horizontal="right"/>
    </xf>
    <xf numFmtId="0" fontId="54" fillId="48" borderId="10" xfId="0" applyNumberFormat="1" applyFont="1" applyFill="1" applyBorder="1"/>
    <xf numFmtId="1" fontId="54" fillId="48" borderId="10" xfId="0" applyNumberFormat="1" applyFont="1" applyFill="1" applyBorder="1"/>
    <xf numFmtId="0" fontId="4" fillId="42" borderId="0" xfId="0" applyNumberFormat="1" applyFont="1" applyFill="1" applyBorder="1" applyAlignment="1">
      <alignment horizontal="center" vertical="center" wrapText="1"/>
    </xf>
    <xf numFmtId="49" fontId="4" fillId="42" borderId="0" xfId="0" applyNumberFormat="1" applyFont="1" applyFill="1" applyBorder="1" applyAlignment="1">
      <alignment horizontal="center" vertical="center" wrapText="1"/>
    </xf>
    <xf numFmtId="0" fontId="4" fillId="42" borderId="0" xfId="0" applyNumberFormat="1" applyFont="1" applyFill="1" applyBorder="1" applyAlignment="1">
      <alignment vertical="center" wrapText="1"/>
    </xf>
    <xf numFmtId="0" fontId="4" fillId="42" borderId="0" xfId="0" applyFont="1" applyFill="1" applyBorder="1"/>
    <xf numFmtId="49" fontId="4" fillId="42" borderId="0" xfId="0" applyNumberFormat="1" applyFont="1" applyFill="1" applyBorder="1"/>
    <xf numFmtId="0" fontId="31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4" fillId="33" borderId="10" xfId="165" applyFont="1" applyFill="1" applyBorder="1" applyAlignment="1">
      <alignment horizontal="center" vertical="center" wrapText="1"/>
    </xf>
    <xf numFmtId="0" fontId="4" fillId="33" borderId="10" xfId="165" applyFont="1" applyFill="1" applyBorder="1" applyAlignment="1">
      <alignment horizontal="center" vertical="center"/>
    </xf>
    <xf numFmtId="0" fontId="4" fillId="0" borderId="10" xfId="165" applyFont="1" applyBorder="1" applyAlignment="1">
      <alignment horizontal="center" vertical="center"/>
    </xf>
    <xf numFmtId="0" fontId="27" fillId="43" borderId="10" xfId="165" applyFont="1" applyFill="1" applyBorder="1" applyAlignment="1">
      <alignment horizontal="center" vertical="center" wrapText="1"/>
    </xf>
    <xf numFmtId="165" fontId="27" fillId="43" borderId="10" xfId="165" applyNumberFormat="1" applyFont="1" applyFill="1" applyBorder="1" applyAlignment="1">
      <alignment horizontal="right" vertical="center"/>
    </xf>
    <xf numFmtId="165" fontId="4" fillId="42" borderId="10" xfId="165" applyNumberFormat="1" applyFont="1" applyFill="1" applyBorder="1" applyAlignment="1">
      <alignment horizontal="right" vertical="center"/>
    </xf>
    <xf numFmtId="0" fontId="4" fillId="42" borderId="10" xfId="165" applyFont="1" applyFill="1" applyBorder="1" applyAlignment="1">
      <alignment horizontal="center" vertical="center" wrapText="1"/>
    </xf>
    <xf numFmtId="0" fontId="27" fillId="45" borderId="10" xfId="165" applyFont="1" applyFill="1" applyBorder="1" applyAlignment="1">
      <alignment horizontal="center" vertical="center" wrapText="1"/>
    </xf>
    <xf numFmtId="165" fontId="27" fillId="45" borderId="10" xfId="165" applyNumberFormat="1" applyFont="1" applyFill="1" applyBorder="1" applyAlignment="1">
      <alignment horizontal="right" vertical="center"/>
    </xf>
    <xf numFmtId="0" fontId="4" fillId="43" borderId="10" xfId="165" applyFont="1" applyFill="1" applyBorder="1" applyAlignment="1">
      <alignment horizontal="center" vertical="center" wrapText="1"/>
    </xf>
    <xf numFmtId="0" fontId="28" fillId="42" borderId="10" xfId="165" applyFont="1" applyFill="1" applyBorder="1" applyAlignment="1" applyProtection="1">
      <alignment horizontal="center" vertical="center" wrapText="1"/>
      <protection locked="0"/>
    </xf>
    <xf numFmtId="0" fontId="27" fillId="0" borderId="10" xfId="165" applyFont="1" applyFill="1" applyBorder="1" applyAlignment="1">
      <alignment horizontal="center" vertical="center" wrapText="1"/>
    </xf>
    <xf numFmtId="0" fontId="4" fillId="42" borderId="10" xfId="165" applyFont="1" applyFill="1" applyBorder="1" applyAlignment="1">
      <alignment horizontal="center" vertical="center"/>
    </xf>
    <xf numFmtId="0" fontId="27" fillId="49" borderId="10" xfId="165" applyFont="1" applyFill="1" applyBorder="1" applyAlignment="1">
      <alignment vertical="center" wrapText="1"/>
    </xf>
    <xf numFmtId="0" fontId="4" fillId="49" borderId="10" xfId="165" applyFont="1" applyFill="1" applyBorder="1" applyAlignment="1">
      <alignment horizontal="right"/>
    </xf>
    <xf numFmtId="0" fontId="4" fillId="42" borderId="10" xfId="165" applyNumberFormat="1" applyFont="1" applyFill="1" applyBorder="1" applyAlignment="1">
      <alignment horizontal="center" vertical="center" wrapText="1"/>
    </xf>
    <xf numFmtId="0" fontId="27" fillId="0" borderId="10" xfId="165" applyFont="1" applyFill="1" applyBorder="1" applyAlignment="1">
      <alignment horizontal="center" vertical="center"/>
    </xf>
    <xf numFmtId="165" fontId="4" fillId="42" borderId="10" xfId="165" applyNumberFormat="1" applyFont="1" applyFill="1" applyBorder="1" applyAlignment="1">
      <alignment horizontal="right"/>
    </xf>
    <xf numFmtId="165" fontId="4" fillId="49" borderId="10" xfId="165" applyNumberFormat="1" applyFont="1" applyFill="1" applyBorder="1" applyAlignment="1">
      <alignment horizontal="right" vertical="center"/>
    </xf>
    <xf numFmtId="165" fontId="27" fillId="42" borderId="10" xfId="165" applyNumberFormat="1" applyFont="1" applyFill="1" applyBorder="1" applyAlignment="1">
      <alignment horizontal="right" vertical="center"/>
    </xf>
    <xf numFmtId="165" fontId="27" fillId="43" borderId="10" xfId="165" applyNumberFormat="1" applyFont="1" applyFill="1" applyBorder="1" applyAlignment="1">
      <alignment horizontal="right"/>
    </xf>
    <xf numFmtId="165" fontId="27" fillId="42" borderId="10" xfId="165" applyNumberFormat="1" applyFont="1" applyFill="1" applyBorder="1" applyAlignment="1">
      <alignment horizontal="right"/>
    </xf>
    <xf numFmtId="0" fontId="4" fillId="33" borderId="10" xfId="0" applyFont="1" applyFill="1" applyBorder="1" applyAlignment="1">
      <alignment horizontal="center" vertical="center" wrapText="1"/>
    </xf>
    <xf numFmtId="0" fontId="4" fillId="43" borderId="10" xfId="0" applyFont="1" applyFill="1" applyBorder="1" applyAlignment="1">
      <alignment horizontal="center" wrapText="1"/>
    </xf>
    <xf numFmtId="0" fontId="4" fillId="43" borderId="10" xfId="160" applyFont="1" applyFill="1" applyBorder="1" applyAlignment="1">
      <alignment horizontal="center" wrapText="1"/>
    </xf>
    <xf numFmtId="0" fontId="4" fillId="0" borderId="10" xfId="160" applyFont="1" applyFill="1" applyBorder="1" applyAlignment="1">
      <alignment horizontal="center" wrapText="1"/>
    </xf>
    <xf numFmtId="0" fontId="4" fillId="50" borderId="10" xfId="140" applyFont="1" applyFill="1" applyBorder="1" applyAlignment="1">
      <alignment horizontal="center" wrapText="1"/>
    </xf>
    <xf numFmtId="0" fontId="27" fillId="43" borderId="10" xfId="0" applyFont="1" applyFill="1" applyBorder="1" applyAlignment="1">
      <alignment horizontal="center" wrapText="1"/>
    </xf>
    <xf numFmtId="165" fontId="4" fillId="42" borderId="10" xfId="0" applyNumberFormat="1" applyFont="1" applyFill="1" applyBorder="1" applyAlignment="1">
      <alignment horizontal="right"/>
    </xf>
    <xf numFmtId="0" fontId="4" fillId="0" borderId="10" xfId="0" applyNumberFormat="1" applyFont="1" applyFill="1" applyBorder="1" applyAlignment="1">
      <alignment horizontal="center" vertical="center"/>
    </xf>
    <xf numFmtId="0" fontId="4" fillId="43" borderId="10" xfId="0" applyNumberFormat="1" applyFont="1" applyFill="1" applyBorder="1" applyAlignment="1">
      <alignment vertical="center" wrapText="1"/>
    </xf>
    <xf numFmtId="0" fontId="4" fillId="48" borderId="10" xfId="0" applyNumberFormat="1" applyFont="1" applyFill="1" applyBorder="1" applyAlignment="1">
      <alignment vertical="center"/>
    </xf>
    <xf numFmtId="0" fontId="4" fillId="0" borderId="10" xfId="0" applyNumberFormat="1" applyFont="1" applyFill="1" applyBorder="1" applyAlignment="1"/>
    <xf numFmtId="0" fontId="52" fillId="42" borderId="10" xfId="0" applyNumberFormat="1" applyFont="1" applyFill="1" applyBorder="1" applyAlignment="1"/>
    <xf numFmtId="0" fontId="52" fillId="0" borderId="10" xfId="0" applyNumberFormat="1" applyFont="1" applyFill="1" applyBorder="1" applyAlignment="1"/>
    <xf numFmtId="0" fontId="54" fillId="48" borderId="10" xfId="0" applyNumberFormat="1" applyFont="1" applyFill="1" applyBorder="1" applyAlignment="1"/>
    <xf numFmtId="1" fontId="54" fillId="48" borderId="10" xfId="0" applyNumberFormat="1" applyFont="1" applyFill="1" applyBorder="1" applyAlignment="1"/>
    <xf numFmtId="165" fontId="27" fillId="48" borderId="10" xfId="0" applyNumberFormat="1" applyFont="1" applyFill="1" applyBorder="1" applyAlignment="1">
      <alignment horizontal="right"/>
    </xf>
    <xf numFmtId="165" fontId="27" fillId="45" borderId="10" xfId="0" applyNumberFormat="1" applyFont="1" applyFill="1" applyBorder="1" applyAlignment="1">
      <alignment horizontal="right"/>
    </xf>
    <xf numFmtId="1" fontId="27" fillId="0" borderId="10" xfId="0" applyNumberFormat="1" applyFont="1" applyFill="1" applyBorder="1" applyAlignment="1">
      <alignment horizontal="center" vertical="center" wrapText="1"/>
    </xf>
    <xf numFmtId="165" fontId="27" fillId="42" borderId="10" xfId="0" applyNumberFormat="1" applyFont="1" applyFill="1" applyBorder="1" applyAlignment="1">
      <alignment horizontal="center" vertical="center"/>
    </xf>
    <xf numFmtId="165" fontId="27" fillId="0" borderId="10" xfId="0" applyNumberFormat="1" applyFont="1" applyFill="1" applyBorder="1" applyAlignment="1">
      <alignment horizontal="right"/>
    </xf>
    <xf numFmtId="0" fontId="27" fillId="43" borderId="10" xfId="0" applyFont="1" applyFill="1" applyBorder="1" applyAlignment="1">
      <alignment horizontal="center" vertical="center" wrapText="1"/>
    </xf>
    <xf numFmtId="0" fontId="4" fillId="43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0" fontId="0" fillId="0" borderId="10" xfId="0" applyFill="1" applyBorder="1" applyAlignment="1">
      <alignment horizontal="right" wrapText="1"/>
    </xf>
    <xf numFmtId="0" fontId="52" fillId="0" borderId="10" xfId="0" applyFont="1" applyFill="1" applyBorder="1" applyAlignment="1"/>
    <xf numFmtId="0" fontId="4" fillId="48" borderId="10" xfId="0" applyFont="1" applyFill="1" applyBorder="1" applyAlignment="1">
      <alignment horizontal="center" vertical="center" wrapText="1"/>
    </xf>
    <xf numFmtId="49" fontId="4" fillId="48" borderId="10" xfId="0" applyNumberFormat="1" applyFont="1" applyFill="1" applyBorder="1" applyAlignment="1">
      <alignment horizontal="center" vertical="center" wrapText="1"/>
    </xf>
    <xf numFmtId="0" fontId="27" fillId="48" borderId="10" xfId="0" applyFont="1" applyFill="1" applyBorder="1" applyAlignment="1">
      <alignment vertical="center" wrapText="1"/>
    </xf>
    <xf numFmtId="0" fontId="27" fillId="48" borderId="10" xfId="0" applyFont="1" applyFill="1" applyBorder="1" applyAlignment="1">
      <alignment horizontal="right"/>
    </xf>
    <xf numFmtId="0" fontId="4" fillId="33" borderId="10" xfId="0" applyFont="1" applyFill="1" applyBorder="1" applyAlignment="1">
      <alignment horizontal="right"/>
    </xf>
    <xf numFmtId="0" fontId="27" fillId="0" borderId="10" xfId="0" applyFont="1" applyFill="1" applyBorder="1" applyAlignment="1">
      <alignment wrapText="1"/>
    </xf>
    <xf numFmtId="0" fontId="27" fillId="42" borderId="10" xfId="0" applyFont="1" applyFill="1" applyBorder="1" applyAlignment="1">
      <alignment horizontal="right" wrapText="1"/>
    </xf>
    <xf numFmtId="165" fontId="4" fillId="0" borderId="22" xfId="0" applyNumberFormat="1" applyFont="1" applyFill="1" applyBorder="1" applyAlignment="1">
      <alignment horizontal="right"/>
    </xf>
    <xf numFmtId="165" fontId="4" fillId="0" borderId="26" xfId="0" applyNumberFormat="1" applyFont="1" applyFill="1" applyBorder="1" applyAlignment="1">
      <alignment horizontal="right"/>
    </xf>
    <xf numFmtId="0" fontId="27" fillId="0" borderId="10" xfId="0" applyFont="1" applyFill="1" applyBorder="1" applyAlignment="1">
      <alignment horizontal="center" vertical="center" wrapText="1"/>
    </xf>
    <xf numFmtId="49" fontId="4" fillId="46" borderId="10" xfId="0" applyNumberFormat="1" applyFont="1" applyFill="1" applyBorder="1"/>
    <xf numFmtId="0" fontId="4" fillId="46" borderId="10" xfId="0" applyFont="1" applyFill="1" applyBorder="1"/>
    <xf numFmtId="0" fontId="0" fillId="46" borderId="10" xfId="0" applyFill="1" applyBorder="1" applyAlignment="1">
      <alignment horizontal="right" vertical="center"/>
    </xf>
    <xf numFmtId="165" fontId="4" fillId="46" borderId="10" xfId="0" applyNumberFormat="1" applyFont="1" applyFill="1" applyBorder="1" applyAlignment="1">
      <alignment horizontal="right"/>
    </xf>
    <xf numFmtId="0" fontId="27" fillId="0" borderId="10" xfId="0" applyFont="1" applyFill="1" applyBorder="1" applyAlignment="1">
      <alignment horizontal="center" vertical="center" wrapText="1"/>
    </xf>
    <xf numFmtId="165" fontId="4" fillId="42" borderId="10" xfId="0" applyNumberFormat="1" applyFont="1" applyFill="1" applyBorder="1" applyAlignment="1">
      <alignment horizontal="center" vertical="center"/>
    </xf>
    <xf numFmtId="0" fontId="27" fillId="49" borderId="10" xfId="0" applyFont="1" applyFill="1" applyBorder="1" applyAlignment="1">
      <alignment horizontal="right"/>
    </xf>
    <xf numFmtId="165" fontId="27" fillId="49" borderId="10" xfId="165" applyNumberFormat="1" applyFont="1" applyFill="1" applyBorder="1" applyAlignment="1">
      <alignment horizontal="right" vertical="center"/>
    </xf>
    <xf numFmtId="0" fontId="73" fillId="0" borderId="0" xfId="223" applyFont="1"/>
    <xf numFmtId="0" fontId="74" fillId="0" borderId="0" xfId="223" applyFont="1"/>
    <xf numFmtId="0" fontId="75" fillId="0" borderId="0" xfId="223" applyFont="1"/>
    <xf numFmtId="0" fontId="73" fillId="52" borderId="10" xfId="223" applyFont="1" applyFill="1" applyBorder="1" applyAlignment="1">
      <alignment horizontal="center" vertical="center"/>
    </xf>
    <xf numFmtId="0" fontId="73" fillId="52" borderId="10" xfId="223" applyFont="1" applyFill="1" applyBorder="1"/>
    <xf numFmtId="0" fontId="73" fillId="52" borderId="10" xfId="223" applyFont="1" applyFill="1" applyBorder="1" applyAlignment="1">
      <alignment horizontal="left" vertical="center"/>
    </xf>
    <xf numFmtId="0" fontId="66" fillId="0" borderId="10" xfId="223" applyFont="1" applyBorder="1" applyAlignment="1">
      <alignment wrapText="1"/>
    </xf>
    <xf numFmtId="0" fontId="74" fillId="0" borderId="10" xfId="223" applyFont="1" applyBorder="1"/>
    <xf numFmtId="0" fontId="73" fillId="52" borderId="10" xfId="223" applyFont="1" applyFill="1" applyBorder="1" applyAlignment="1">
      <alignment horizontal="left" vertical="center" wrapText="1"/>
    </xf>
    <xf numFmtId="0" fontId="66" fillId="0" borderId="10" xfId="223" applyFont="1" applyBorder="1" applyAlignment="1">
      <alignment horizontal="left" vertical="center" wrapText="1"/>
    </xf>
    <xf numFmtId="0" fontId="66" fillId="0" borderId="10" xfId="223" applyFont="1" applyBorder="1" applyAlignment="1">
      <alignment vertical="center" wrapText="1"/>
    </xf>
    <xf numFmtId="0" fontId="73" fillId="52" borderId="10" xfId="223" applyFont="1" applyFill="1" applyBorder="1" applyAlignment="1">
      <alignment wrapText="1"/>
    </xf>
    <xf numFmtId="0" fontId="77" fillId="52" borderId="10" xfId="223" applyFont="1" applyFill="1" applyBorder="1" applyAlignment="1">
      <alignment vertical="center" wrapText="1"/>
    </xf>
    <xf numFmtId="0" fontId="74" fillId="0" borderId="10" xfId="223" applyFont="1" applyBorder="1" applyAlignment="1">
      <alignment vertical="center" wrapText="1"/>
    </xf>
    <xf numFmtId="0" fontId="74" fillId="0" borderId="10" xfId="223" applyFont="1" applyBorder="1" applyAlignment="1">
      <alignment wrapText="1"/>
    </xf>
    <xf numFmtId="0" fontId="73" fillId="52" borderId="10" xfId="223" applyFont="1" applyFill="1" applyBorder="1" applyAlignment="1">
      <alignment vertical="center" wrapText="1"/>
    </xf>
    <xf numFmtId="0" fontId="74" fillId="0" borderId="10" xfId="223" applyFont="1" applyBorder="1" applyAlignment="1">
      <alignment vertical="center"/>
    </xf>
    <xf numFmtId="0" fontId="73" fillId="52" borderId="10" xfId="223" applyFont="1" applyFill="1" applyBorder="1" applyAlignment="1">
      <alignment vertical="center"/>
    </xf>
    <xf numFmtId="0" fontId="27" fillId="45" borderId="10" xfId="165" applyFont="1" applyFill="1" applyBorder="1" applyAlignment="1">
      <alignment horizontal="right"/>
    </xf>
    <xf numFmtId="0" fontId="52" fillId="0" borderId="0" xfId="0" applyFont="1"/>
    <xf numFmtId="0" fontId="52" fillId="0" borderId="0" xfId="0" applyFont="1" applyFill="1" applyBorder="1" applyAlignment="1">
      <alignment horizontal="right"/>
    </xf>
    <xf numFmtId="1" fontId="4" fillId="0" borderId="10" xfId="165" applyNumberFormat="1" applyFont="1" applyFill="1" applyBorder="1" applyAlignment="1">
      <alignment horizontal="center" vertical="center"/>
    </xf>
    <xf numFmtId="0" fontId="4" fillId="0" borderId="10" xfId="165" applyFont="1" applyFill="1" applyBorder="1" applyAlignment="1">
      <alignment vertical="top" wrapText="1"/>
    </xf>
    <xf numFmtId="0" fontId="4" fillId="0" borderId="10" xfId="165" applyNumberFormat="1" applyFont="1" applyFill="1" applyBorder="1" applyAlignment="1">
      <alignment horizontal="center" vertical="center"/>
    </xf>
    <xf numFmtId="0" fontId="4" fillId="0" borderId="10" xfId="165" applyFont="1" applyFill="1" applyBorder="1" applyAlignment="1" applyProtection="1">
      <alignment horizontal="left" vertical="top" wrapText="1" readingOrder="1"/>
      <protection locked="0"/>
    </xf>
    <xf numFmtId="0" fontId="4" fillId="0" borderId="10" xfId="165" applyNumberFormat="1" applyFont="1" applyFill="1" applyBorder="1" applyAlignment="1">
      <alignment horizontal="center" vertical="center" wrapText="1"/>
    </xf>
    <xf numFmtId="0" fontId="4" fillId="0" borderId="12" xfId="165" applyNumberFormat="1" applyFont="1" applyFill="1" applyBorder="1" applyAlignment="1">
      <alignment horizontal="center" vertical="center" wrapText="1"/>
    </xf>
    <xf numFmtId="0" fontId="4" fillId="0" borderId="10" xfId="165" applyFont="1" applyFill="1" applyBorder="1"/>
    <xf numFmtId="1" fontId="4" fillId="0" borderId="10" xfId="165" applyNumberFormat="1" applyFont="1" applyFill="1" applyBorder="1" applyAlignment="1">
      <alignment horizontal="center" vertical="center" wrapText="1"/>
    </xf>
    <xf numFmtId="0" fontId="71" fillId="0" borderId="0" xfId="225" applyFont="1" applyFill="1"/>
    <xf numFmtId="0" fontId="71" fillId="0" borderId="0" xfId="225" applyFont="1" applyFill="1" applyBorder="1"/>
    <xf numFmtId="0" fontId="71" fillId="0" borderId="10" xfId="225" applyFont="1" applyBorder="1" applyAlignment="1">
      <alignment horizontal="center" vertical="center" wrapText="1"/>
    </xf>
    <xf numFmtId="0" fontId="71" fillId="0" borderId="10" xfId="225" applyFont="1" applyBorder="1" applyAlignment="1">
      <alignment horizontal="center" vertical="center"/>
    </xf>
    <xf numFmtId="0" fontId="72" fillId="0" borderId="10" xfId="225" applyFont="1" applyBorder="1" applyAlignment="1">
      <alignment horizontal="center" vertical="center" wrapText="1"/>
    </xf>
    <xf numFmtId="0" fontId="71" fillId="0" borderId="0" xfId="225" applyFont="1" applyFill="1" applyBorder="1" applyAlignment="1">
      <alignment horizontal="center" vertical="center"/>
    </xf>
    <xf numFmtId="0" fontId="71" fillId="0" borderId="0" xfId="225" applyFont="1" applyFill="1" applyAlignment="1">
      <alignment horizontal="center" vertical="center"/>
    </xf>
    <xf numFmtId="0" fontId="72" fillId="45" borderId="10" xfId="225" applyFont="1" applyFill="1" applyBorder="1" applyAlignment="1">
      <alignment horizontal="center" vertical="center"/>
    </xf>
    <xf numFmtId="0" fontId="72" fillId="45" borderId="10" xfId="226" applyFont="1" applyFill="1" applyBorder="1" applyAlignment="1">
      <alignment horizontal="left" vertical="center" wrapText="1"/>
    </xf>
    <xf numFmtId="0" fontId="71" fillId="0" borderId="10" xfId="225" applyFont="1" applyFill="1" applyBorder="1" applyAlignment="1">
      <alignment horizontal="center" vertical="center"/>
    </xf>
    <xf numFmtId="0" fontId="71" fillId="0" borderId="10" xfId="225" applyFont="1" applyFill="1" applyBorder="1" applyAlignment="1">
      <alignment horizontal="left" vertical="center" wrapText="1"/>
    </xf>
    <xf numFmtId="0" fontId="82" fillId="45" borderId="10" xfId="225" applyFont="1" applyFill="1" applyBorder="1" applyAlignment="1" applyProtection="1">
      <alignment horizontal="left" vertical="center" wrapText="1"/>
      <protection locked="0"/>
    </xf>
    <xf numFmtId="0" fontId="71" fillId="42" borderId="10" xfId="196" applyFont="1" applyFill="1" applyBorder="1" applyAlignment="1">
      <alignment horizontal="center" vertical="center" wrapText="1"/>
    </xf>
    <xf numFmtId="0" fontId="71" fillId="42" borderId="10" xfId="195" applyFont="1" applyFill="1" applyBorder="1" applyAlignment="1">
      <alignment horizontal="left" vertical="top" wrapText="1"/>
    </xf>
    <xf numFmtId="0" fontId="71" fillId="0" borderId="10" xfId="168" applyFont="1" applyBorder="1" applyAlignment="1">
      <alignment horizontal="center" vertical="center"/>
    </xf>
    <xf numFmtId="0" fontId="71" fillId="0" borderId="10" xfId="168" applyFont="1" applyBorder="1" applyAlignment="1">
      <alignment horizontal="left" vertical="center" wrapText="1"/>
    </xf>
    <xf numFmtId="0" fontId="81" fillId="0" borderId="10" xfId="225" applyFont="1" applyBorder="1" applyAlignment="1">
      <alignment horizontal="center" vertical="center"/>
    </xf>
    <xf numFmtId="0" fontId="81" fillId="0" borderId="10" xfId="225" applyFont="1" applyBorder="1" applyAlignment="1">
      <alignment horizontal="left" vertical="center" wrapText="1"/>
    </xf>
    <xf numFmtId="0" fontId="71" fillId="42" borderId="10" xfId="225" applyNumberFormat="1" applyFont="1" applyFill="1" applyBorder="1" applyAlignment="1">
      <alignment horizontal="center" vertical="center"/>
    </xf>
    <xf numFmtId="0" fontId="72" fillId="42" borderId="10" xfId="226" applyFont="1" applyFill="1" applyBorder="1" applyAlignment="1">
      <alignment horizontal="left" vertical="center" wrapText="1"/>
    </xf>
    <xf numFmtId="0" fontId="71" fillId="42" borderId="10" xfId="225" applyFont="1" applyFill="1" applyBorder="1" applyAlignment="1">
      <alignment horizontal="center" vertical="center"/>
    </xf>
    <xf numFmtId="0" fontId="72" fillId="42" borderId="10" xfId="225" applyFont="1" applyFill="1" applyBorder="1" applyAlignment="1">
      <alignment vertical="top" wrapText="1"/>
    </xf>
    <xf numFmtId="0" fontId="72" fillId="42" borderId="10" xfId="225" applyFont="1" applyFill="1" applyBorder="1" applyAlignment="1">
      <alignment vertical="center" wrapText="1"/>
    </xf>
    <xf numFmtId="0" fontId="72" fillId="43" borderId="10" xfId="225" applyFont="1" applyFill="1" applyBorder="1" applyAlignment="1">
      <alignment horizontal="center" vertical="center"/>
    </xf>
    <xf numFmtId="0" fontId="72" fillId="43" borderId="10" xfId="225" applyFont="1" applyFill="1" applyBorder="1" applyAlignment="1">
      <alignment vertical="center" wrapText="1"/>
    </xf>
    <xf numFmtId="0" fontId="71" fillId="0" borderId="10" xfId="225" applyFont="1" applyBorder="1"/>
    <xf numFmtId="0" fontId="71" fillId="0" borderId="10" xfId="225" applyFont="1" applyBorder="1" applyAlignment="1">
      <alignment vertical="center" wrapText="1"/>
    </xf>
    <xf numFmtId="0" fontId="71" fillId="0" borderId="10" xfId="225" applyFont="1" applyFill="1" applyBorder="1" applyAlignment="1">
      <alignment vertical="center" wrapText="1"/>
    </xf>
    <xf numFmtId="0" fontId="71" fillId="43" borderId="10" xfId="225" applyFont="1" applyFill="1" applyBorder="1"/>
    <xf numFmtId="0" fontId="72" fillId="43" borderId="10" xfId="225" applyFont="1" applyFill="1" applyBorder="1" applyAlignment="1">
      <alignment horizontal="left" vertical="center" wrapText="1"/>
    </xf>
    <xf numFmtId="0" fontId="71" fillId="0" borderId="0" xfId="225" applyNumberFormat="1" applyFont="1" applyFill="1" applyBorder="1"/>
    <xf numFmtId="0" fontId="71" fillId="0" borderId="0" xfId="225" applyNumberFormat="1" applyFont="1" applyFill="1"/>
    <xf numFmtId="0" fontId="71" fillId="0" borderId="0" xfId="225" applyFont="1" applyFill="1" applyAlignment="1"/>
    <xf numFmtId="0" fontId="71" fillId="0" borderId="0" xfId="225" applyFont="1" applyFill="1" applyAlignment="1">
      <alignment wrapText="1"/>
    </xf>
    <xf numFmtId="0" fontId="28" fillId="0" borderId="10" xfId="216" applyFont="1" applyFill="1" applyBorder="1" applyAlignment="1">
      <alignment horizontal="center"/>
    </xf>
    <xf numFmtId="0" fontId="28" fillId="0" borderId="46" xfId="216" applyFont="1" applyFill="1" applyBorder="1" applyAlignment="1">
      <alignment horizontal="center"/>
    </xf>
    <xf numFmtId="0" fontId="53" fillId="42" borderId="10" xfId="0" applyFont="1" applyFill="1" applyBorder="1" applyAlignment="1">
      <alignment horizontal="right" wrapText="1"/>
    </xf>
    <xf numFmtId="0" fontId="53" fillId="42" borderId="10" xfId="0" applyFont="1" applyFill="1" applyBorder="1" applyAlignment="1">
      <alignment horizontal="right"/>
    </xf>
    <xf numFmtId="0" fontId="53" fillId="42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88" fillId="0" borderId="0" xfId="165" applyFont="1" applyFill="1"/>
    <xf numFmtId="167" fontId="88" fillId="0" borderId="0" xfId="165" applyNumberFormat="1" applyFont="1" applyFill="1"/>
    <xf numFmtId="3" fontId="88" fillId="0" borderId="0" xfId="165" applyNumberFormat="1" applyFont="1" applyFill="1"/>
    <xf numFmtId="4" fontId="87" fillId="0" borderId="14" xfId="170" applyNumberFormat="1" applyFont="1" applyFill="1" applyBorder="1" applyAlignment="1">
      <alignment horizontal="center" wrapText="1"/>
    </xf>
    <xf numFmtId="167" fontId="87" fillId="0" borderId="21" xfId="170" applyNumberFormat="1" applyFont="1" applyFill="1" applyBorder="1" applyAlignment="1">
      <alignment horizontal="center" wrapText="1"/>
    </xf>
    <xf numFmtId="0" fontId="87" fillId="0" borderId="13" xfId="170" applyFont="1" applyFill="1" applyBorder="1" applyAlignment="1">
      <alignment horizontal="center" vertical="center"/>
    </xf>
    <xf numFmtId="0" fontId="87" fillId="0" borderId="38" xfId="170" applyFont="1" applyFill="1" applyBorder="1" applyAlignment="1">
      <alignment horizontal="center" vertical="center"/>
    </xf>
    <xf numFmtId="168" fontId="87" fillId="0" borderId="38" xfId="170" applyNumberFormat="1" applyFont="1" applyFill="1" applyBorder="1" applyAlignment="1"/>
    <xf numFmtId="168" fontId="87" fillId="0" borderId="15" xfId="170" applyNumberFormat="1" applyFont="1" applyFill="1" applyBorder="1" applyAlignment="1">
      <alignment horizontal="center"/>
    </xf>
    <xf numFmtId="0" fontId="87" fillId="0" borderId="13" xfId="170" applyNumberFormat="1" applyFont="1" applyFill="1" applyBorder="1" applyAlignment="1"/>
    <xf numFmtId="0" fontId="87" fillId="0" borderId="13" xfId="170" applyFont="1" applyFill="1" applyBorder="1" applyAlignment="1"/>
    <xf numFmtId="0" fontId="87" fillId="0" borderId="13" xfId="170" applyFont="1" applyFill="1" applyBorder="1" applyAlignment="1">
      <alignment horizontal="left"/>
    </xf>
    <xf numFmtId="0" fontId="87" fillId="0" borderId="11" xfId="170" applyFont="1" applyFill="1" applyBorder="1" applyAlignment="1"/>
    <xf numFmtId="0" fontId="88" fillId="0" borderId="57" xfId="165" applyFont="1" applyFill="1" applyBorder="1"/>
    <xf numFmtId="167" fontId="88" fillId="0" borderId="22" xfId="165" applyNumberFormat="1" applyFont="1" applyFill="1" applyBorder="1"/>
    <xf numFmtId="3" fontId="88" fillId="0" borderId="22" xfId="165" applyNumberFormat="1" applyFont="1" applyFill="1" applyBorder="1"/>
    <xf numFmtId="167" fontId="88" fillId="0" borderId="58" xfId="165" applyNumberFormat="1" applyFont="1" applyFill="1" applyBorder="1"/>
    <xf numFmtId="0" fontId="87" fillId="0" borderId="57" xfId="0" applyFont="1" applyFill="1" applyBorder="1"/>
    <xf numFmtId="4" fontId="87" fillId="0" borderId="58" xfId="0" applyNumberFormat="1" applyFont="1" applyFill="1" applyBorder="1"/>
    <xf numFmtId="0" fontId="87" fillId="0" borderId="10" xfId="170" applyFont="1" applyFill="1" applyBorder="1" applyAlignment="1">
      <alignment horizontal="center" vertical="center"/>
    </xf>
    <xf numFmtId="168" fontId="87" fillId="0" borderId="17" xfId="170" applyNumberFormat="1" applyFont="1" applyFill="1" applyBorder="1" applyAlignment="1"/>
    <xf numFmtId="168" fontId="87" fillId="0" borderId="12" xfId="170" applyNumberFormat="1" applyFont="1" applyFill="1" applyBorder="1" applyAlignment="1">
      <alignment horizontal="center"/>
    </xf>
    <xf numFmtId="0" fontId="87" fillId="0" borderId="10" xfId="170" applyNumberFormat="1" applyFont="1" applyFill="1" applyBorder="1" applyAlignment="1"/>
    <xf numFmtId="0" fontId="87" fillId="0" borderId="10" xfId="170" applyFont="1" applyFill="1" applyBorder="1" applyAlignment="1"/>
    <xf numFmtId="0" fontId="87" fillId="0" borderId="10" xfId="174" applyFont="1" applyFill="1" applyBorder="1" applyAlignment="1">
      <alignment horizontal="left"/>
    </xf>
    <xf numFmtId="0" fontId="87" fillId="0" borderId="19" xfId="170" applyFont="1" applyFill="1" applyBorder="1" applyAlignment="1"/>
    <xf numFmtId="0" fontId="88" fillId="0" borderId="12" xfId="165" applyFont="1" applyFill="1" applyBorder="1"/>
    <xf numFmtId="167" fontId="88" fillId="0" borderId="10" xfId="165" applyNumberFormat="1" applyFont="1" applyFill="1" applyBorder="1"/>
    <xf numFmtId="3" fontId="88" fillId="0" borderId="10" xfId="165" applyNumberFormat="1" applyFont="1" applyFill="1" applyBorder="1"/>
    <xf numFmtId="167" fontId="88" fillId="0" borderId="19" xfId="165" applyNumberFormat="1" applyFont="1" applyFill="1" applyBorder="1"/>
    <xf numFmtId="0" fontId="87" fillId="0" borderId="12" xfId="0" applyFont="1" applyFill="1" applyBorder="1"/>
    <xf numFmtId="4" fontId="87" fillId="0" borderId="19" xfId="0" applyNumberFormat="1" applyFont="1" applyFill="1" applyBorder="1"/>
    <xf numFmtId="0" fontId="87" fillId="0" borderId="17" xfId="170" applyFont="1" applyFill="1" applyBorder="1" applyAlignment="1"/>
    <xf numFmtId="0" fontId="87" fillId="0" borderId="10" xfId="170" applyFont="1" applyFill="1" applyBorder="1" applyAlignment="1">
      <alignment horizontal="left"/>
    </xf>
    <xf numFmtId="168" fontId="87" fillId="0" borderId="59" xfId="0" applyNumberFormat="1" applyFont="1" applyFill="1" applyBorder="1" applyAlignment="1">
      <alignment horizontal="center"/>
    </xf>
    <xf numFmtId="0" fontId="87" fillId="0" borderId="0" xfId="0" applyNumberFormat="1" applyFont="1" applyFill="1" applyBorder="1"/>
    <xf numFmtId="0" fontId="87" fillId="0" borderId="0" xfId="0" applyFont="1" applyFill="1" applyBorder="1"/>
    <xf numFmtId="0" fontId="87" fillId="0" borderId="20" xfId="170" applyFont="1" applyFill="1" applyBorder="1" applyAlignment="1">
      <alignment horizontal="center" vertical="center"/>
    </xf>
    <xf numFmtId="0" fontId="87" fillId="0" borderId="60" xfId="170" applyFont="1" applyFill="1" applyBorder="1" applyAlignment="1"/>
    <xf numFmtId="168" fontId="87" fillId="0" borderId="61" xfId="170" applyNumberFormat="1" applyFont="1" applyFill="1" applyBorder="1" applyAlignment="1">
      <alignment horizontal="center"/>
    </xf>
    <xf numFmtId="0" fontId="87" fillId="0" borderId="20" xfId="170" applyNumberFormat="1" applyFont="1" applyFill="1" applyBorder="1" applyAlignment="1"/>
    <xf numFmtId="0" fontId="87" fillId="0" borderId="20" xfId="170" applyFont="1" applyFill="1" applyBorder="1" applyAlignment="1"/>
    <xf numFmtId="0" fontId="87" fillId="0" borderId="20" xfId="170" applyFont="1" applyFill="1" applyBorder="1" applyAlignment="1">
      <alignment horizontal="left"/>
    </xf>
    <xf numFmtId="0" fontId="87" fillId="0" borderId="56" xfId="170" applyFont="1" applyFill="1" applyBorder="1" applyAlignment="1"/>
    <xf numFmtId="0" fontId="88" fillId="0" borderId="61" xfId="165" applyFont="1" applyFill="1" applyBorder="1"/>
    <xf numFmtId="167" fontId="88" fillId="0" borderId="20" xfId="165" applyNumberFormat="1" applyFont="1" applyFill="1" applyBorder="1"/>
    <xf numFmtId="3" fontId="88" fillId="0" borderId="20" xfId="165" applyNumberFormat="1" applyFont="1" applyFill="1" applyBorder="1"/>
    <xf numFmtId="167" fontId="88" fillId="0" borderId="56" xfId="165" applyNumberFormat="1" applyFont="1" applyFill="1" applyBorder="1"/>
    <xf numFmtId="0" fontId="87" fillId="0" borderId="61" xfId="0" applyFont="1" applyFill="1" applyBorder="1"/>
    <xf numFmtId="4" fontId="87" fillId="0" borderId="56" xfId="0" applyNumberFormat="1" applyFont="1" applyFill="1" applyBorder="1"/>
    <xf numFmtId="168" fontId="87" fillId="0" borderId="13" xfId="170" applyNumberFormat="1" applyFont="1" applyFill="1" applyBorder="1" applyAlignment="1">
      <alignment horizontal="center"/>
    </xf>
    <xf numFmtId="0" fontId="87" fillId="0" borderId="13" xfId="174" applyFont="1" applyFill="1" applyBorder="1" applyAlignment="1">
      <alignment horizontal="left"/>
    </xf>
    <xf numFmtId="0" fontId="88" fillId="0" borderId="15" xfId="165" applyFont="1" applyFill="1" applyBorder="1"/>
    <xf numFmtId="167" fontId="88" fillId="0" borderId="13" xfId="165" applyNumberFormat="1" applyFont="1" applyFill="1" applyBorder="1"/>
    <xf numFmtId="3" fontId="88" fillId="0" borderId="13" xfId="165" applyNumberFormat="1" applyFont="1" applyFill="1" applyBorder="1"/>
    <xf numFmtId="167" fontId="88" fillId="0" borderId="11" xfId="165" applyNumberFormat="1" applyFont="1" applyFill="1" applyBorder="1"/>
    <xf numFmtId="0" fontId="87" fillId="0" borderId="15" xfId="0" applyFont="1" applyFill="1" applyBorder="1"/>
    <xf numFmtId="4" fontId="87" fillId="0" borderId="11" xfId="0" applyNumberFormat="1" applyFont="1" applyFill="1" applyBorder="1"/>
    <xf numFmtId="168" fontId="87" fillId="0" borderId="10" xfId="170" applyNumberFormat="1" applyFont="1" applyFill="1" applyBorder="1" applyAlignment="1">
      <alignment horizontal="center"/>
    </xf>
    <xf numFmtId="0" fontId="87" fillId="0" borderId="21" xfId="170" applyFont="1" applyFill="1" applyBorder="1" applyAlignment="1">
      <alignment horizontal="center" vertical="center"/>
    </xf>
    <xf numFmtId="0" fontId="89" fillId="0" borderId="25" xfId="0" applyFont="1" applyFill="1" applyBorder="1"/>
    <xf numFmtId="0" fontId="87" fillId="0" borderId="14" xfId="0" applyFont="1" applyFill="1" applyBorder="1" applyAlignment="1">
      <alignment horizontal="center" vertical="center" wrapText="1"/>
    </xf>
    <xf numFmtId="0" fontId="60" fillId="0" borderId="21" xfId="0" applyFont="1" applyFill="1" applyBorder="1" applyAlignment="1">
      <alignment vertical="center" wrapText="1"/>
    </xf>
    <xf numFmtId="0" fontId="87" fillId="0" borderId="21" xfId="0" applyFont="1" applyFill="1" applyBorder="1"/>
    <xf numFmtId="0" fontId="88" fillId="0" borderId="14" xfId="165" applyFont="1" applyFill="1" applyBorder="1"/>
    <xf numFmtId="167" fontId="88" fillId="0" borderId="21" xfId="165" applyNumberFormat="1" applyFont="1" applyFill="1" applyBorder="1"/>
    <xf numFmtId="3" fontId="88" fillId="0" borderId="21" xfId="165" applyNumberFormat="1" applyFont="1" applyFill="1" applyBorder="1"/>
    <xf numFmtId="167" fontId="88" fillId="0" borderId="24" xfId="165" applyNumberFormat="1" applyFont="1" applyFill="1" applyBorder="1"/>
    <xf numFmtId="0" fontId="87" fillId="0" borderId="14" xfId="0" applyFont="1" applyFill="1" applyBorder="1"/>
    <xf numFmtId="4" fontId="87" fillId="0" borderId="24" xfId="0" applyNumberFormat="1" applyFont="1" applyFill="1" applyBorder="1"/>
    <xf numFmtId="0" fontId="87" fillId="0" borderId="22" xfId="0" applyFont="1" applyFill="1" applyBorder="1" applyAlignment="1">
      <alignment horizontal="center" vertical="center"/>
    </xf>
    <xf numFmtId="0" fontId="87" fillId="0" borderId="22" xfId="0" applyFont="1" applyFill="1" applyBorder="1" applyAlignment="1"/>
    <xf numFmtId="168" fontId="87" fillId="0" borderId="22" xfId="0" applyNumberFormat="1" applyFont="1" applyFill="1" applyBorder="1" applyAlignment="1">
      <alignment horizontal="center"/>
    </xf>
    <xf numFmtId="0" fontId="60" fillId="0" borderId="0" xfId="0" applyNumberFormat="1" applyFont="1" applyFill="1" applyBorder="1"/>
    <xf numFmtId="0" fontId="87" fillId="0" borderId="22" xfId="0" applyFont="1" applyFill="1" applyBorder="1"/>
    <xf numFmtId="0" fontId="87" fillId="0" borderId="22" xfId="0" applyFont="1" applyFill="1" applyBorder="1" applyAlignment="1">
      <alignment horizontal="left"/>
    </xf>
    <xf numFmtId="0" fontId="87" fillId="0" borderId="58" xfId="0" applyFont="1" applyFill="1" applyBorder="1"/>
    <xf numFmtId="0" fontId="90" fillId="0" borderId="22" xfId="0" applyFont="1" applyFill="1" applyBorder="1" applyAlignment="1"/>
    <xf numFmtId="0" fontId="91" fillId="0" borderId="22" xfId="0" applyFont="1" applyFill="1" applyBorder="1"/>
    <xf numFmtId="0" fontId="87" fillId="0" borderId="10" xfId="0" applyFont="1" applyFill="1" applyBorder="1" applyAlignment="1">
      <alignment horizontal="center" vertical="center"/>
    </xf>
    <xf numFmtId="0" fontId="87" fillId="0" borderId="10" xfId="0" applyFont="1" applyFill="1" applyBorder="1" applyAlignment="1"/>
    <xf numFmtId="168" fontId="87" fillId="0" borderId="10" xfId="0" applyNumberFormat="1" applyFont="1" applyFill="1" applyBorder="1" applyAlignment="1">
      <alignment horizontal="center"/>
    </xf>
    <xf numFmtId="0" fontId="87" fillId="0" borderId="10" xfId="0" applyNumberFormat="1" applyFont="1" applyFill="1" applyBorder="1"/>
    <xf numFmtId="0" fontId="87" fillId="0" borderId="10" xfId="0" applyFont="1" applyFill="1" applyBorder="1"/>
    <xf numFmtId="0" fontId="87" fillId="0" borderId="10" xfId="0" applyFont="1" applyFill="1" applyBorder="1" applyAlignment="1">
      <alignment horizontal="left"/>
    </xf>
    <xf numFmtId="0" fontId="87" fillId="0" borderId="19" xfId="0" applyFont="1" applyFill="1" applyBorder="1"/>
    <xf numFmtId="0" fontId="89" fillId="0" borderId="0" xfId="0" applyFont="1" applyFill="1" applyBorder="1"/>
    <xf numFmtId="0" fontId="87" fillId="0" borderId="21" xfId="0" applyFont="1" applyFill="1" applyBorder="1" applyAlignment="1">
      <alignment horizontal="center" vertical="center"/>
    </xf>
    <xf numFmtId="0" fontId="87" fillId="0" borderId="21" xfId="0" applyFont="1" applyFill="1" applyBorder="1" applyAlignment="1">
      <alignment horizontal="left"/>
    </xf>
    <xf numFmtId="0" fontId="70" fillId="0" borderId="21" xfId="0" applyFont="1" applyFill="1" applyBorder="1" applyAlignment="1">
      <alignment horizontal="center"/>
    </xf>
    <xf numFmtId="0" fontId="87" fillId="0" borderId="21" xfId="0" applyNumberFormat="1" applyFont="1" applyFill="1" applyBorder="1"/>
    <xf numFmtId="0" fontId="87" fillId="0" borderId="24" xfId="0" applyFont="1" applyFill="1" applyBorder="1"/>
    <xf numFmtId="0" fontId="90" fillId="0" borderId="0" xfId="165" applyFont="1" applyFill="1" applyBorder="1"/>
    <xf numFmtId="167" fontId="88" fillId="0" borderId="0" xfId="165" applyNumberFormat="1" applyFont="1" applyFill="1" applyBorder="1"/>
    <xf numFmtId="3" fontId="90" fillId="0" borderId="0" xfId="165" applyNumberFormat="1" applyFont="1" applyFill="1" applyBorder="1"/>
    <xf numFmtId="167" fontId="92" fillId="0" borderId="0" xfId="165" applyNumberFormat="1" applyFont="1" applyFill="1" applyBorder="1"/>
    <xf numFmtId="4" fontId="93" fillId="0" borderId="0" xfId="165" applyNumberFormat="1" applyFont="1" applyFill="1" applyBorder="1"/>
    <xf numFmtId="0" fontId="90" fillId="0" borderId="0" xfId="165" applyFont="1" applyFill="1"/>
    <xf numFmtId="167" fontId="88" fillId="0" borderId="63" xfId="165" applyNumberFormat="1" applyFont="1" applyFill="1" applyBorder="1"/>
    <xf numFmtId="0" fontId="94" fillId="0" borderId="64" xfId="0" applyFont="1" applyFill="1" applyBorder="1" applyAlignment="1">
      <alignment horizontal="left"/>
    </xf>
    <xf numFmtId="0" fontId="94" fillId="0" borderId="65" xfId="0" applyFont="1" applyFill="1" applyBorder="1" applyAlignment="1">
      <alignment horizontal="left"/>
    </xf>
    <xf numFmtId="0" fontId="94" fillId="0" borderId="0" xfId="0" applyFont="1" applyFill="1" applyBorder="1" applyAlignment="1">
      <alignment horizontal="center" vertical="center"/>
    </xf>
    <xf numFmtId="165" fontId="9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94" fillId="0" borderId="14" xfId="170" applyNumberFormat="1" applyFont="1" applyFill="1" applyBorder="1" applyAlignment="1">
      <alignment horizontal="center" wrapText="1"/>
    </xf>
    <xf numFmtId="167" fontId="94" fillId="0" borderId="21" xfId="170" applyNumberFormat="1" applyFont="1" applyFill="1" applyBorder="1" applyAlignment="1">
      <alignment horizontal="center" wrapText="1"/>
    </xf>
    <xf numFmtId="0" fontId="94" fillId="0" borderId="13" xfId="170" applyFont="1" applyFill="1" applyBorder="1" applyAlignment="1">
      <alignment horizontal="center"/>
    </xf>
    <xf numFmtId="0" fontId="94" fillId="0" borderId="13" xfId="170" applyFont="1" applyFill="1" applyBorder="1" applyAlignment="1"/>
    <xf numFmtId="168" fontId="94" fillId="0" borderId="13" xfId="170" applyNumberFormat="1" applyFont="1" applyFill="1" applyBorder="1" applyAlignment="1">
      <alignment horizontal="center"/>
    </xf>
    <xf numFmtId="0" fontId="94" fillId="0" borderId="13" xfId="170" applyFont="1" applyFill="1" applyBorder="1" applyAlignment="1">
      <alignment horizontal="left"/>
    </xf>
    <xf numFmtId="1" fontId="94" fillId="0" borderId="57" xfId="0" applyNumberFormat="1" applyFont="1" applyFill="1" applyBorder="1" applyAlignment="1">
      <alignment horizontal="center" vertical="center"/>
    </xf>
    <xf numFmtId="1" fontId="94" fillId="0" borderId="42" xfId="0" applyNumberFormat="1" applyFont="1" applyFill="1" applyBorder="1" applyAlignment="1">
      <alignment horizontal="center" vertical="center"/>
    </xf>
    <xf numFmtId="1" fontId="94" fillId="0" borderId="16" xfId="0" applyNumberFormat="1" applyFont="1" applyFill="1" applyBorder="1" applyAlignment="1">
      <alignment horizontal="center" vertical="center"/>
    </xf>
    <xf numFmtId="167" fontId="94" fillId="0" borderId="15" xfId="0" applyNumberFormat="1" applyFont="1" applyFill="1" applyBorder="1" applyAlignment="1">
      <alignment horizontal="center" vertical="center"/>
    </xf>
    <xf numFmtId="165" fontId="94" fillId="0" borderId="51" xfId="0" applyNumberFormat="1" applyFont="1" applyFill="1" applyBorder="1" applyAlignment="1">
      <alignment horizontal="center" vertical="center"/>
    </xf>
    <xf numFmtId="0" fontId="94" fillId="0" borderId="22" xfId="170" applyFont="1" applyFill="1" applyBorder="1" applyAlignment="1">
      <alignment horizontal="center"/>
    </xf>
    <xf numFmtId="0" fontId="94" fillId="0" borderId="22" xfId="170" applyFont="1" applyFill="1" applyBorder="1" applyAlignment="1"/>
    <xf numFmtId="168" fontId="94" fillId="0" borderId="22" xfId="170" applyNumberFormat="1" applyFont="1" applyFill="1" applyBorder="1" applyAlignment="1">
      <alignment horizontal="center"/>
    </xf>
    <xf numFmtId="0" fontId="94" fillId="0" borderId="22" xfId="170" applyFont="1" applyFill="1" applyBorder="1" applyAlignment="1">
      <alignment horizontal="left"/>
    </xf>
    <xf numFmtId="167" fontId="94" fillId="0" borderId="57" xfId="0" applyNumberFormat="1" applyFont="1" applyFill="1" applyBorder="1" applyAlignment="1">
      <alignment horizontal="center" vertical="center"/>
    </xf>
    <xf numFmtId="165" fontId="94" fillId="0" borderId="74" xfId="0" applyNumberFormat="1" applyFont="1" applyFill="1" applyBorder="1" applyAlignment="1">
      <alignment horizontal="center" vertical="center"/>
    </xf>
    <xf numFmtId="0" fontId="94" fillId="0" borderId="10" xfId="170" applyFont="1" applyFill="1" applyBorder="1" applyAlignment="1">
      <alignment horizontal="center"/>
    </xf>
    <xf numFmtId="0" fontId="94" fillId="0" borderId="10" xfId="170" applyFont="1" applyFill="1" applyBorder="1" applyAlignment="1"/>
    <xf numFmtId="168" fontId="94" fillId="0" borderId="10" xfId="170" applyNumberFormat="1" applyFont="1" applyFill="1" applyBorder="1" applyAlignment="1">
      <alignment horizontal="center"/>
    </xf>
    <xf numFmtId="0" fontId="94" fillId="0" borderId="10" xfId="170" applyFont="1" applyFill="1" applyBorder="1" applyAlignment="1">
      <alignment horizontal="left"/>
    </xf>
    <xf numFmtId="1" fontId="94" fillId="0" borderId="12" xfId="0" applyNumberFormat="1" applyFont="1" applyFill="1" applyBorder="1" applyAlignment="1">
      <alignment horizontal="center" vertical="center"/>
    </xf>
    <xf numFmtId="1" fontId="94" fillId="0" borderId="18" xfId="0" applyNumberFormat="1" applyFont="1" applyFill="1" applyBorder="1" applyAlignment="1">
      <alignment horizontal="center" vertical="center"/>
    </xf>
    <xf numFmtId="1" fontId="94" fillId="0" borderId="26" xfId="0" applyNumberFormat="1" applyFont="1" applyFill="1" applyBorder="1" applyAlignment="1">
      <alignment horizontal="center" vertical="center"/>
    </xf>
    <xf numFmtId="167" fontId="94" fillId="0" borderId="12" xfId="0" applyNumberFormat="1" applyFont="1" applyFill="1" applyBorder="1" applyAlignment="1">
      <alignment horizontal="center" vertical="center"/>
    </xf>
    <xf numFmtId="165" fontId="94" fillId="0" borderId="32" xfId="0" applyNumberFormat="1" applyFont="1" applyFill="1" applyBorder="1" applyAlignment="1">
      <alignment horizontal="center" vertical="center"/>
    </xf>
    <xf numFmtId="0" fontId="94" fillId="0" borderId="10" xfId="170" applyFont="1" applyFill="1" applyBorder="1" applyAlignment="1">
      <alignment horizontal="center" vertical="center"/>
    </xf>
    <xf numFmtId="168" fontId="94" fillId="0" borderId="17" xfId="170" applyNumberFormat="1" applyFont="1" applyFill="1" applyBorder="1" applyAlignment="1"/>
    <xf numFmtId="168" fontId="94" fillId="0" borderId="12" xfId="170" applyNumberFormat="1" applyFont="1" applyFill="1" applyBorder="1" applyAlignment="1">
      <alignment horizontal="center"/>
    </xf>
    <xf numFmtId="0" fontId="94" fillId="0" borderId="10" xfId="170" applyNumberFormat="1" applyFont="1" applyFill="1" applyBorder="1" applyAlignment="1"/>
    <xf numFmtId="0" fontId="94" fillId="0" borderId="10" xfId="174" applyFont="1" applyFill="1" applyBorder="1" applyAlignment="1">
      <alignment horizontal="left"/>
    </xf>
    <xf numFmtId="168" fontId="53" fillId="0" borderId="10" xfId="170" applyNumberFormat="1" applyFont="1" applyFill="1" applyBorder="1" applyAlignment="1">
      <alignment horizontal="center"/>
    </xf>
    <xf numFmtId="0" fontId="53" fillId="0" borderId="10" xfId="170" applyFont="1" applyFill="1" applyBorder="1" applyAlignment="1"/>
    <xf numFmtId="0" fontId="53" fillId="0" borderId="10" xfId="170" applyFont="1" applyFill="1" applyBorder="1" applyAlignment="1">
      <alignment horizontal="left"/>
    </xf>
    <xf numFmtId="0" fontId="94" fillId="0" borderId="10" xfId="174" applyFont="1" applyFill="1" applyBorder="1" applyAlignment="1"/>
    <xf numFmtId="3" fontId="94" fillId="0" borderId="10" xfId="227" applyNumberFormat="1" applyFont="1" applyFill="1" applyBorder="1" applyAlignment="1"/>
    <xf numFmtId="4" fontId="95" fillId="0" borderId="75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95" fillId="0" borderId="76" xfId="0" applyNumberFormat="1" applyFont="1" applyFill="1" applyBorder="1" applyAlignment="1">
      <alignment horizontal="center" vertical="top"/>
    </xf>
    <xf numFmtId="0" fontId="94" fillId="0" borderId="20" xfId="170" applyFont="1" applyFill="1" applyBorder="1" applyAlignment="1">
      <alignment horizontal="center"/>
    </xf>
    <xf numFmtId="0" fontId="94" fillId="0" borderId="20" xfId="170" applyFont="1" applyFill="1" applyBorder="1" applyAlignment="1">
      <alignment horizontal="left"/>
    </xf>
    <xf numFmtId="168" fontId="94" fillId="0" borderId="20" xfId="170" applyNumberFormat="1" applyFont="1" applyFill="1" applyBorder="1" applyAlignment="1">
      <alignment horizontal="center"/>
    </xf>
    <xf numFmtId="0" fontId="94" fillId="0" borderId="20" xfId="170" applyFont="1" applyFill="1" applyBorder="1" applyAlignment="1"/>
    <xf numFmtId="0" fontId="94" fillId="0" borderId="20" xfId="174" applyFont="1" applyFill="1" applyBorder="1" applyAlignment="1"/>
    <xf numFmtId="1" fontId="94" fillId="0" borderId="61" xfId="0" applyNumberFormat="1" applyFont="1" applyFill="1" applyBorder="1" applyAlignment="1">
      <alignment horizontal="center" vertical="center"/>
    </xf>
    <xf numFmtId="1" fontId="94" fillId="0" borderId="55" xfId="0" applyNumberFormat="1" applyFont="1" applyFill="1" applyBorder="1" applyAlignment="1">
      <alignment horizontal="center" vertical="center"/>
    </xf>
    <xf numFmtId="1" fontId="94" fillId="0" borderId="43" xfId="0" applyNumberFormat="1" applyFont="1" applyFill="1" applyBorder="1" applyAlignment="1">
      <alignment horizontal="center" vertical="center"/>
    </xf>
    <xf numFmtId="167" fontId="94" fillId="0" borderId="61" xfId="0" applyNumberFormat="1" applyFont="1" applyFill="1" applyBorder="1" applyAlignment="1">
      <alignment horizontal="center" vertical="center"/>
    </xf>
    <xf numFmtId="165" fontId="94" fillId="0" borderId="77" xfId="0" applyNumberFormat="1" applyFont="1" applyFill="1" applyBorder="1" applyAlignment="1">
      <alignment horizontal="center" vertical="center"/>
    </xf>
    <xf numFmtId="0" fontId="94" fillId="0" borderId="15" xfId="170" applyFont="1" applyFill="1" applyBorder="1" applyAlignment="1">
      <alignment horizontal="center"/>
    </xf>
    <xf numFmtId="0" fontId="94" fillId="0" borderId="13" xfId="174" applyFont="1" applyFill="1" applyBorder="1" applyAlignment="1"/>
    <xf numFmtId="1" fontId="94" fillId="0" borderId="15" xfId="0" applyNumberFormat="1" applyFont="1" applyFill="1" applyBorder="1" applyAlignment="1">
      <alignment horizontal="center" vertical="center"/>
    </xf>
    <xf numFmtId="1" fontId="94" fillId="0" borderId="39" xfId="0" applyNumberFormat="1" applyFont="1" applyFill="1" applyBorder="1" applyAlignment="1">
      <alignment horizontal="center" vertical="center"/>
    </xf>
    <xf numFmtId="1" fontId="94" fillId="0" borderId="69" xfId="0" applyNumberFormat="1" applyFont="1" applyFill="1" applyBorder="1" applyAlignment="1">
      <alignment horizontal="center" vertical="center"/>
    </xf>
    <xf numFmtId="0" fontId="94" fillId="0" borderId="12" xfId="170" applyFont="1" applyFill="1" applyBorder="1" applyAlignment="1">
      <alignment horizontal="center"/>
    </xf>
    <xf numFmtId="0" fontId="6" fillId="0" borderId="10" xfId="0" applyFont="1" applyFill="1" applyBorder="1"/>
    <xf numFmtId="0" fontId="94" fillId="0" borderId="10" xfId="0" applyFont="1" applyFill="1" applyBorder="1"/>
    <xf numFmtId="0" fontId="94" fillId="0" borderId="14" xfId="170" applyFont="1" applyFill="1" applyBorder="1" applyAlignment="1">
      <alignment horizontal="center"/>
    </xf>
    <xf numFmtId="0" fontId="94" fillId="0" borderId="21" xfId="170" applyFont="1" applyFill="1" applyBorder="1" applyAlignment="1">
      <alignment horizontal="center"/>
    </xf>
    <xf numFmtId="0" fontId="94" fillId="0" borderId="21" xfId="170" applyFont="1" applyFill="1" applyBorder="1" applyAlignment="1"/>
    <xf numFmtId="168" fontId="94" fillId="0" borderId="21" xfId="170" applyNumberFormat="1" applyFont="1" applyFill="1" applyBorder="1" applyAlignment="1">
      <alignment horizontal="center"/>
    </xf>
    <xf numFmtId="0" fontId="94" fillId="0" borderId="21" xfId="170" applyFont="1" applyFill="1" applyBorder="1" applyAlignment="1">
      <alignment horizontal="left"/>
    </xf>
    <xf numFmtId="0" fontId="94" fillId="0" borderId="21" xfId="174" applyFont="1" applyFill="1" applyBorder="1" applyAlignment="1"/>
    <xf numFmtId="1" fontId="94" fillId="0" borderId="14" xfId="0" applyNumberFormat="1" applyFont="1" applyFill="1" applyBorder="1" applyAlignment="1">
      <alignment horizontal="center" vertical="center"/>
    </xf>
    <xf numFmtId="1" fontId="94" fillId="0" borderId="37" xfId="0" applyNumberFormat="1" applyFont="1" applyFill="1" applyBorder="1" applyAlignment="1">
      <alignment horizontal="center" vertical="center"/>
    </xf>
    <xf numFmtId="1" fontId="94" fillId="0" borderId="78" xfId="0" applyNumberFormat="1" applyFont="1" applyFill="1" applyBorder="1" applyAlignment="1">
      <alignment horizontal="center" vertical="center"/>
    </xf>
    <xf numFmtId="167" fontId="94" fillId="0" borderId="14" xfId="0" applyNumberFormat="1" applyFont="1" applyFill="1" applyBorder="1" applyAlignment="1">
      <alignment horizontal="center" vertical="center"/>
    </xf>
    <xf numFmtId="165" fontId="94" fillId="0" borderId="79" xfId="0" applyNumberFormat="1" applyFont="1" applyFill="1" applyBorder="1" applyAlignment="1">
      <alignment horizontal="center" vertical="center"/>
    </xf>
    <xf numFmtId="0" fontId="94" fillId="0" borderId="52" xfId="170" applyFont="1" applyFill="1" applyBorder="1" applyAlignment="1">
      <alignment horizontal="center" vertical="center"/>
    </xf>
    <xf numFmtId="0" fontId="94" fillId="0" borderId="40" xfId="170" applyFont="1" applyFill="1" applyBorder="1" applyAlignment="1">
      <alignment horizontal="center"/>
    </xf>
    <xf numFmtId="0" fontId="94" fillId="0" borderId="40" xfId="170" applyFont="1" applyFill="1" applyBorder="1" applyAlignment="1"/>
    <xf numFmtId="168" fontId="94" fillId="0" borderId="40" xfId="170" applyNumberFormat="1" applyFont="1" applyFill="1" applyBorder="1" applyAlignment="1">
      <alignment horizontal="center"/>
    </xf>
    <xf numFmtId="0" fontId="94" fillId="0" borderId="40" xfId="170" applyFont="1" applyFill="1" applyBorder="1" applyAlignment="1">
      <alignment horizontal="left"/>
    </xf>
    <xf numFmtId="0" fontId="94" fillId="0" borderId="40" xfId="174" applyFont="1" applyFill="1" applyBorder="1" applyAlignment="1"/>
    <xf numFmtId="0" fontId="94" fillId="0" borderId="10" xfId="0" applyFont="1" applyFill="1" applyBorder="1" applyAlignment="1">
      <alignment horizontal="left"/>
    </xf>
    <xf numFmtId="0" fontId="94" fillId="0" borderId="10" xfId="221" applyFont="1" applyFill="1" applyBorder="1" applyAlignment="1">
      <alignment horizontal="center"/>
    </xf>
    <xf numFmtId="0" fontId="94" fillId="0" borderId="10" xfId="221" applyFont="1" applyFill="1" applyBorder="1" applyAlignment="1">
      <alignment horizontal="left"/>
    </xf>
    <xf numFmtId="168" fontId="94" fillId="0" borderId="10" xfId="221" applyNumberFormat="1" applyFont="1" applyFill="1" applyBorder="1" applyAlignment="1">
      <alignment vertical="center" wrapText="1"/>
    </xf>
    <xf numFmtId="0" fontId="94" fillId="0" borderId="10" xfId="221" applyFont="1" applyFill="1" applyBorder="1" applyAlignment="1">
      <alignment horizontal="left" vertical="center" wrapText="1"/>
    </xf>
    <xf numFmtId="0" fontId="53" fillId="0" borderId="10" xfId="221" applyFont="1" applyFill="1" applyBorder="1" applyAlignment="1">
      <alignment vertical="center" wrapText="1"/>
    </xf>
    <xf numFmtId="0" fontId="94" fillId="0" borderId="10" xfId="221" applyFont="1" applyFill="1" applyBorder="1"/>
    <xf numFmtId="0" fontId="94" fillId="0" borderId="10" xfId="170" applyFont="1" applyFill="1" applyBorder="1" applyAlignment="1">
      <alignment horizontal="left" vertical="top"/>
    </xf>
    <xf numFmtId="0" fontId="6" fillId="0" borderId="0" xfId="0" applyFont="1" applyFill="1" applyBorder="1"/>
    <xf numFmtId="0" fontId="94" fillId="0" borderId="10" xfId="221" applyFont="1" applyFill="1" applyBorder="1" applyAlignment="1">
      <alignment vertical="center" wrapText="1"/>
    </xf>
    <xf numFmtId="168" fontId="94" fillId="0" borderId="10" xfId="170" applyNumberFormat="1" applyFont="1" applyFill="1" applyBorder="1" applyAlignment="1"/>
    <xf numFmtId="0" fontId="94" fillId="0" borderId="10" xfId="170" applyFont="1" applyFill="1" applyBorder="1" applyAlignment="1">
      <alignment horizontal="left" vertical="center"/>
    </xf>
    <xf numFmtId="1" fontId="94" fillId="0" borderId="10" xfId="0" applyNumberFormat="1" applyFont="1" applyFill="1" applyBorder="1" applyAlignment="1">
      <alignment horizontal="center" vertical="center"/>
    </xf>
    <xf numFmtId="1" fontId="94" fillId="0" borderId="17" xfId="0" applyNumberFormat="1" applyFont="1" applyFill="1" applyBorder="1" applyAlignment="1">
      <alignment horizontal="center" vertical="center"/>
    </xf>
    <xf numFmtId="165" fontId="94" fillId="0" borderId="19" xfId="0" applyNumberFormat="1" applyFont="1" applyFill="1" applyBorder="1" applyAlignment="1">
      <alignment horizontal="center" vertical="center"/>
    </xf>
    <xf numFmtId="168" fontId="94" fillId="0" borderId="10" xfId="174" applyNumberFormat="1" applyFont="1" applyFill="1" applyBorder="1" applyAlignment="1">
      <alignment horizontal="center"/>
    </xf>
    <xf numFmtId="168" fontId="94" fillId="0" borderId="10" xfId="170" applyNumberFormat="1" applyFont="1" applyFill="1" applyBorder="1" applyAlignment="1">
      <alignment horizontal="left"/>
    </xf>
    <xf numFmtId="165" fontId="94" fillId="0" borderId="24" xfId="0" applyNumberFormat="1" applyFont="1" applyFill="1" applyBorder="1" applyAlignment="1">
      <alignment horizontal="center" vertical="center"/>
    </xf>
    <xf numFmtId="0" fontId="96" fillId="0" borderId="0" xfId="0" applyFont="1" applyFill="1" applyBorder="1" applyAlignment="1">
      <alignment horizontal="center" vertical="center"/>
    </xf>
    <xf numFmtId="165" fontId="96" fillId="0" borderId="0" xfId="0" applyNumberFormat="1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left"/>
    </xf>
    <xf numFmtId="0" fontId="6" fillId="0" borderId="63" xfId="0" applyFont="1" applyFill="1" applyBorder="1"/>
    <xf numFmtId="1" fontId="6" fillId="0" borderId="0" xfId="0" applyNumberFormat="1" applyFont="1" applyFill="1"/>
    <xf numFmtId="165" fontId="6" fillId="0" borderId="0" xfId="0" applyNumberFormat="1" applyFont="1" applyFill="1"/>
    <xf numFmtId="0" fontId="87" fillId="0" borderId="64" xfId="0" applyFont="1" applyBorder="1" applyAlignment="1">
      <alignment horizontal="left"/>
    </xf>
    <xf numFmtId="0" fontId="87" fillId="0" borderId="65" xfId="0" applyFont="1" applyBorder="1" applyAlignment="1">
      <alignment horizontal="left"/>
    </xf>
    <xf numFmtId="0" fontId="87" fillId="0" borderId="80" xfId="0" applyFont="1" applyBorder="1" applyAlignment="1">
      <alignment horizontal="left"/>
    </xf>
    <xf numFmtId="0" fontId="87" fillId="0" borderId="0" xfId="0" applyFont="1"/>
    <xf numFmtId="49" fontId="94" fillId="42" borderId="12" xfId="170" applyNumberFormat="1" applyFont="1" applyFill="1" applyBorder="1" applyAlignment="1">
      <alignment horizontal="center" wrapText="1"/>
    </xf>
    <xf numFmtId="49" fontId="94" fillId="42" borderId="10" xfId="170" applyNumberFormat="1" applyFont="1" applyFill="1" applyBorder="1" applyAlignment="1">
      <alignment horizontal="right" wrapText="1"/>
    </xf>
    <xf numFmtId="0" fontId="87" fillId="0" borderId="57" xfId="0" applyFont="1" applyBorder="1"/>
    <xf numFmtId="0" fontId="87" fillId="0" borderId="22" xfId="0" applyFont="1" applyBorder="1" applyAlignment="1">
      <alignment horizontal="left"/>
    </xf>
    <xf numFmtId="168" fontId="87" fillId="0" borderId="22" xfId="0" applyNumberFormat="1" applyFont="1" applyBorder="1" applyAlignment="1">
      <alignment horizontal="left"/>
    </xf>
    <xf numFmtId="0" fontId="87" fillId="42" borderId="22" xfId="0" applyFont="1" applyFill="1" applyBorder="1" applyAlignment="1">
      <alignment horizontal="left"/>
    </xf>
    <xf numFmtId="0" fontId="87" fillId="0" borderId="82" xfId="0" applyFont="1" applyBorder="1" applyAlignment="1">
      <alignment horizontal="left"/>
    </xf>
    <xf numFmtId="4" fontId="87" fillId="0" borderId="12" xfId="0" applyNumberFormat="1" applyFont="1" applyBorder="1"/>
    <xf numFmtId="4" fontId="87" fillId="0" borderId="10" xfId="0" applyNumberFormat="1" applyFont="1" applyBorder="1"/>
    <xf numFmtId="0" fontId="87" fillId="0" borderId="10" xfId="0" applyFont="1" applyBorder="1"/>
    <xf numFmtId="4" fontId="87" fillId="0" borderId="17" xfId="0" applyNumberFormat="1" applyFont="1" applyBorder="1"/>
    <xf numFmtId="3" fontId="95" fillId="0" borderId="0" xfId="0" applyNumberFormat="1" applyFont="1" applyAlignment="1">
      <alignment horizontal="right" vertical="top"/>
    </xf>
    <xf numFmtId="167" fontId="87" fillId="0" borderId="19" xfId="0" applyNumberFormat="1" applyFont="1" applyBorder="1"/>
    <xf numFmtId="0" fontId="87" fillId="0" borderId="14" xfId="0" applyFont="1" applyBorder="1"/>
    <xf numFmtId="0" fontId="94" fillId="42" borderId="21" xfId="170" applyFont="1" applyFill="1" applyBorder="1" applyAlignment="1">
      <alignment horizontal="left"/>
    </xf>
    <xf numFmtId="168" fontId="94" fillId="42" borderId="21" xfId="170" applyNumberFormat="1" applyFont="1" applyFill="1" applyBorder="1" applyAlignment="1">
      <alignment horizontal="left"/>
    </xf>
    <xf numFmtId="0" fontId="94" fillId="42" borderId="23" xfId="170" applyFont="1" applyFill="1" applyBorder="1" applyAlignment="1">
      <alignment horizontal="left"/>
    </xf>
    <xf numFmtId="4" fontId="87" fillId="0" borderId="61" xfId="0" applyNumberFormat="1" applyFont="1" applyBorder="1"/>
    <xf numFmtId="4" fontId="87" fillId="0" borderId="20" xfId="0" applyNumberFormat="1" applyFont="1" applyBorder="1"/>
    <xf numFmtId="0" fontId="87" fillId="0" borderId="20" xfId="0" applyFont="1" applyBorder="1"/>
    <xf numFmtId="4" fontId="87" fillId="0" borderId="60" xfId="0" applyNumberFormat="1" applyFont="1" applyBorder="1"/>
    <xf numFmtId="0" fontId="87" fillId="0" borderId="21" xfId="0" applyFont="1" applyBorder="1"/>
    <xf numFmtId="167" fontId="87" fillId="0" borderId="24" xfId="0" applyNumberFormat="1" applyFont="1" applyBorder="1"/>
    <xf numFmtId="4" fontId="87" fillId="42" borderId="84" xfId="0" applyNumberFormat="1" applyFont="1" applyFill="1" applyBorder="1"/>
    <xf numFmtId="0" fontId="87" fillId="0" borderId="80" xfId="0" applyFont="1" applyBorder="1" applyAlignment="1">
      <alignment horizontal="center"/>
    </xf>
    <xf numFmtId="4" fontId="97" fillId="0" borderId="63" xfId="0" applyNumberFormat="1" applyFont="1" applyBorder="1"/>
    <xf numFmtId="0" fontId="52" fillId="0" borderId="30" xfId="165" applyFont="1" applyFill="1" applyBorder="1"/>
    <xf numFmtId="0" fontId="52" fillId="0" borderId="0" xfId="165" applyFont="1"/>
    <xf numFmtId="0" fontId="52" fillId="0" borderId="59" xfId="165" applyFont="1" applyFill="1" applyBorder="1"/>
    <xf numFmtId="0" fontId="52" fillId="0" borderId="0" xfId="165" applyFont="1" applyFill="1" applyBorder="1"/>
    <xf numFmtId="0" fontId="52" fillId="0" borderId="76" xfId="165" applyFont="1" applyFill="1" applyBorder="1" applyAlignment="1">
      <alignment horizontal="right"/>
    </xf>
    <xf numFmtId="0" fontId="52" fillId="0" borderId="10" xfId="165" applyFont="1" applyFill="1" applyBorder="1" applyAlignment="1">
      <alignment horizontal="center" vertical="center" wrapText="1"/>
    </xf>
    <xf numFmtId="0" fontId="52" fillId="0" borderId="12" xfId="165" applyFont="1" applyFill="1" applyBorder="1" applyAlignment="1">
      <alignment horizontal="center" vertical="center" wrapText="1"/>
    </xf>
    <xf numFmtId="0" fontId="52" fillId="0" borderId="10" xfId="165" applyFont="1" applyFill="1" applyBorder="1" applyAlignment="1">
      <alignment horizontal="center"/>
    </xf>
    <xf numFmtId="0" fontId="52" fillId="0" borderId="19" xfId="165" applyFont="1" applyFill="1" applyBorder="1" applyAlignment="1">
      <alignment horizontal="center"/>
    </xf>
    <xf numFmtId="0" fontId="52" fillId="0" borderId="12" xfId="165" applyFont="1" applyFill="1" applyBorder="1"/>
    <xf numFmtId="0" fontId="52" fillId="0" borderId="10" xfId="165" applyFont="1" applyFill="1" applyBorder="1" applyAlignment="1">
      <alignment wrapText="1"/>
    </xf>
    <xf numFmtId="3" fontId="52" fillId="0" borderId="10" xfId="165" applyNumberFormat="1" applyFont="1" applyFill="1" applyBorder="1" applyAlignment="1">
      <alignment horizontal="center" vertical="center"/>
    </xf>
    <xf numFmtId="4" fontId="52" fillId="0" borderId="10" xfId="165" applyNumberFormat="1" applyFont="1" applyFill="1" applyBorder="1" applyAlignment="1">
      <alignment horizontal="center" vertical="center"/>
    </xf>
    <xf numFmtId="1" fontId="52" fillId="0" borderId="19" xfId="165" applyNumberFormat="1" applyFont="1" applyFill="1" applyBorder="1" applyAlignment="1">
      <alignment horizontal="center" vertical="center"/>
    </xf>
    <xf numFmtId="0" fontId="52" fillId="0" borderId="10" xfId="165" applyFont="1" applyFill="1" applyBorder="1" applyAlignment="1">
      <alignment horizontal="left" wrapText="1"/>
    </xf>
    <xf numFmtId="4" fontId="52" fillId="0" borderId="0" xfId="165" applyNumberFormat="1" applyFont="1"/>
    <xf numFmtId="0" fontId="52" fillId="0" borderId="59" xfId="165" applyFont="1" applyBorder="1"/>
    <xf numFmtId="0" fontId="52" fillId="0" borderId="0" xfId="165" applyFont="1" applyBorder="1"/>
    <xf numFmtId="0" fontId="52" fillId="42" borderId="0" xfId="165" applyFont="1" applyFill="1" applyBorder="1"/>
    <xf numFmtId="0" fontId="52" fillId="0" borderId="76" xfId="165" applyFont="1" applyBorder="1"/>
    <xf numFmtId="0" fontId="54" fillId="0" borderId="59" xfId="165" applyFont="1" applyBorder="1" applyAlignment="1"/>
    <xf numFmtId="0" fontId="54" fillId="0" borderId="0" xfId="165" applyFont="1" applyBorder="1" applyAlignment="1"/>
    <xf numFmtId="0" fontId="54" fillId="42" borderId="0" xfId="165" applyFont="1" applyFill="1" applyBorder="1" applyAlignment="1"/>
    <xf numFmtId="0" fontId="54" fillId="0" borderId="76" xfId="165" applyFont="1" applyBorder="1" applyAlignment="1"/>
    <xf numFmtId="0" fontId="52" fillId="33" borderId="10" xfId="165" applyFont="1" applyFill="1" applyBorder="1" applyAlignment="1">
      <alignment horizontal="center" vertical="center" wrapText="1"/>
    </xf>
    <xf numFmtId="0" fontId="52" fillId="42" borderId="10" xfId="165" applyFont="1" applyFill="1" applyBorder="1" applyAlignment="1">
      <alignment horizontal="center" vertical="center" wrapText="1"/>
    </xf>
    <xf numFmtId="0" fontId="52" fillId="0" borderId="10" xfId="165" applyFont="1" applyBorder="1" applyAlignment="1">
      <alignment horizontal="center" vertical="center" wrapText="1"/>
    </xf>
    <xf numFmtId="0" fontId="52" fillId="0" borderId="12" xfId="165" applyFont="1" applyBorder="1" applyAlignment="1">
      <alignment horizontal="center" vertical="center" wrapText="1"/>
    </xf>
    <xf numFmtId="0" fontId="52" fillId="0" borderId="10" xfId="165" applyFont="1" applyBorder="1" applyAlignment="1">
      <alignment horizontal="center"/>
    </xf>
    <xf numFmtId="0" fontId="52" fillId="42" borderId="10" xfId="165" applyFont="1" applyFill="1" applyBorder="1" applyAlignment="1">
      <alignment horizontal="center"/>
    </xf>
    <xf numFmtId="0" fontId="52" fillId="0" borderId="19" xfId="165" applyFont="1" applyBorder="1" applyAlignment="1">
      <alignment horizontal="center"/>
    </xf>
    <xf numFmtId="0" fontId="52" fillId="0" borderId="12" xfId="165" applyFont="1" applyBorder="1"/>
    <xf numFmtId="0" fontId="52" fillId="0" borderId="10" xfId="165" applyFont="1" applyBorder="1" applyAlignment="1">
      <alignment wrapText="1"/>
    </xf>
    <xf numFmtId="3" fontId="52" fillId="0" borderId="10" xfId="165" applyNumberFormat="1" applyFont="1" applyBorder="1" applyAlignment="1">
      <alignment horizontal="center" vertical="center"/>
    </xf>
    <xf numFmtId="4" fontId="52" fillId="0" borderId="10" xfId="165" applyNumberFormat="1" applyFont="1" applyBorder="1" applyAlignment="1">
      <alignment horizontal="center" vertical="center"/>
    </xf>
    <xf numFmtId="1" fontId="52" fillId="0" borderId="19" xfId="165" applyNumberFormat="1" applyFont="1" applyBorder="1" applyAlignment="1">
      <alignment horizontal="center" vertical="center"/>
    </xf>
    <xf numFmtId="0" fontId="52" fillId="0" borderId="10" xfId="165" applyFont="1" applyBorder="1" applyAlignment="1">
      <alignment horizontal="left" wrapText="1"/>
    </xf>
    <xf numFmtId="3" fontId="52" fillId="0" borderId="21" xfId="165" applyNumberFormat="1" applyFont="1" applyBorder="1" applyAlignment="1">
      <alignment horizontal="center" vertical="center"/>
    </xf>
    <xf numFmtId="4" fontId="52" fillId="0" borderId="21" xfId="165" applyNumberFormat="1" applyFont="1" applyBorder="1" applyAlignment="1">
      <alignment horizontal="center" vertical="center"/>
    </xf>
    <xf numFmtId="1" fontId="52" fillId="0" borderId="24" xfId="165" applyNumberFormat="1" applyFont="1" applyBorder="1" applyAlignment="1">
      <alignment horizontal="center" vertical="center"/>
    </xf>
    <xf numFmtId="1" fontId="4" fillId="0" borderId="0" xfId="0" applyNumberFormat="1" applyFont="1" applyFill="1"/>
    <xf numFmtId="0" fontId="27" fillId="42" borderId="10" xfId="165" applyFont="1" applyFill="1" applyBorder="1" applyAlignment="1">
      <alignment horizontal="center" vertical="center" wrapText="1"/>
    </xf>
    <xf numFmtId="0" fontId="52" fillId="56" borderId="10" xfId="160" applyFont="1" applyFill="1" applyBorder="1" applyAlignment="1">
      <alignment horizontal="center" vertical="top" wrapText="1"/>
    </xf>
    <xf numFmtId="0" fontId="27" fillId="0" borderId="28" xfId="0" applyFont="1" applyFill="1" applyBorder="1" applyAlignment="1">
      <alignment horizontal="left" vertical="center"/>
    </xf>
    <xf numFmtId="49" fontId="27" fillId="0" borderId="29" xfId="0" applyNumberFormat="1" applyFont="1" applyFill="1" applyBorder="1" applyAlignment="1">
      <alignment horizontal="left" vertical="center"/>
    </xf>
    <xf numFmtId="0" fontId="4" fillId="0" borderId="29" xfId="0" applyFont="1" applyFill="1" applyBorder="1"/>
    <xf numFmtId="0" fontId="4" fillId="0" borderId="30" xfId="0" applyFont="1" applyFill="1" applyBorder="1"/>
    <xf numFmtId="0" fontId="4" fillId="0" borderId="76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27" fillId="43" borderId="12" xfId="0" applyFont="1" applyFill="1" applyBorder="1" applyAlignment="1">
      <alignment horizontal="center" vertical="center" wrapText="1"/>
    </xf>
    <xf numFmtId="165" fontId="27" fillId="43" borderId="19" xfId="0" applyNumberFormat="1" applyFont="1" applyFill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right"/>
    </xf>
    <xf numFmtId="0" fontId="4" fillId="42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0" fillId="0" borderId="21" xfId="0" applyFill="1" applyBorder="1" applyAlignment="1">
      <alignment horizontal="right" wrapText="1"/>
    </xf>
    <xf numFmtId="165" fontId="4" fillId="0" borderId="24" xfId="0" applyNumberFormat="1" applyFont="1" applyFill="1" applyBorder="1" applyAlignment="1">
      <alignment horizontal="right"/>
    </xf>
    <xf numFmtId="0" fontId="52" fillId="42" borderId="10" xfId="0" applyFont="1" applyFill="1" applyBorder="1" applyAlignment="1">
      <alignment horizontal="center" vertical="center" wrapText="1"/>
    </xf>
    <xf numFmtId="49" fontId="52" fillId="42" borderId="10" xfId="0" applyNumberFormat="1" applyFont="1" applyFill="1" applyBorder="1" applyAlignment="1">
      <alignment horizontal="center" vertical="top" wrapText="1"/>
    </xf>
    <xf numFmtId="0" fontId="52" fillId="42" borderId="10" xfId="0" applyFont="1" applyFill="1" applyBorder="1" applyAlignment="1">
      <alignment vertical="top" wrapText="1"/>
    </xf>
    <xf numFmtId="0" fontId="0" fillId="42" borderId="10" xfId="0" applyFont="1" applyFill="1" applyBorder="1" applyAlignment="1">
      <alignment horizontal="right"/>
    </xf>
    <xf numFmtId="0" fontId="52" fillId="42" borderId="10" xfId="0" applyFont="1" applyFill="1" applyBorder="1" applyAlignment="1">
      <alignment horizontal="center" vertical="top" wrapText="1"/>
    </xf>
    <xf numFmtId="0" fontId="0" fillId="42" borderId="10" xfId="0" applyFill="1" applyBorder="1" applyAlignment="1">
      <alignment horizontal="left"/>
    </xf>
    <xf numFmtId="0" fontId="76" fillId="0" borderId="15" xfId="223" applyFont="1" applyBorder="1" applyAlignment="1">
      <alignment horizontal="center" vertical="center" wrapText="1"/>
    </xf>
    <xf numFmtId="0" fontId="73" fillId="0" borderId="13" xfId="223" applyFont="1" applyBorder="1" applyAlignment="1">
      <alignment horizontal="center" vertical="center"/>
    </xf>
    <xf numFmtId="0" fontId="4" fillId="33" borderId="13" xfId="165" applyFont="1" applyFill="1" applyBorder="1" applyAlignment="1">
      <alignment horizontal="center" vertical="center" wrapText="1"/>
    </xf>
    <xf numFmtId="0" fontId="74" fillId="0" borderId="13" xfId="223" applyFont="1" applyBorder="1" applyAlignment="1">
      <alignment horizontal="center" vertical="center" wrapText="1"/>
    </xf>
    <xf numFmtId="0" fontId="73" fillId="0" borderId="11" xfId="223" applyFont="1" applyBorder="1" applyAlignment="1">
      <alignment horizontal="center" vertical="center" wrapText="1"/>
    </xf>
    <xf numFmtId="0" fontId="74" fillId="52" borderId="12" xfId="223" applyFont="1" applyFill="1" applyBorder="1"/>
    <xf numFmtId="165" fontId="73" fillId="52" borderId="19" xfId="223" applyNumberFormat="1" applyFont="1" applyFill="1" applyBorder="1" applyAlignment="1">
      <alignment horizontal="right"/>
    </xf>
    <xf numFmtId="0" fontId="66" fillId="0" borderId="12" xfId="223" applyFont="1" applyBorder="1" applyAlignment="1">
      <alignment horizontal="center" vertical="center"/>
    </xf>
    <xf numFmtId="165" fontId="74" fillId="0" borderId="19" xfId="223" applyNumberFormat="1" applyFont="1" applyBorder="1" applyAlignment="1">
      <alignment horizontal="right"/>
    </xf>
    <xf numFmtId="0" fontId="74" fillId="52" borderId="12" xfId="223" applyFont="1" applyFill="1" applyBorder="1" applyAlignment="1">
      <alignment horizontal="center" vertical="center"/>
    </xf>
    <xf numFmtId="0" fontId="66" fillId="52" borderId="12" xfId="223" applyFont="1" applyFill="1" applyBorder="1" applyAlignment="1">
      <alignment horizontal="center" vertical="center"/>
    </xf>
    <xf numFmtId="0" fontId="74" fillId="0" borderId="12" xfId="223" applyFont="1" applyBorder="1" applyAlignment="1">
      <alignment horizontal="center" vertical="center"/>
    </xf>
    <xf numFmtId="0" fontId="56" fillId="0" borderId="12" xfId="223" applyFont="1" applyBorder="1" applyAlignment="1">
      <alignment horizontal="center" vertical="center"/>
    </xf>
    <xf numFmtId="0" fontId="56" fillId="0" borderId="31" xfId="223" applyFont="1" applyBorder="1" applyAlignment="1">
      <alignment horizontal="center" vertical="center"/>
    </xf>
    <xf numFmtId="0" fontId="56" fillId="52" borderId="31" xfId="223" applyFont="1" applyFill="1" applyBorder="1" applyAlignment="1">
      <alignment horizontal="center" vertical="center"/>
    </xf>
    <xf numFmtId="0" fontId="56" fillId="52" borderId="12" xfId="223" applyFont="1" applyFill="1" applyBorder="1" applyAlignment="1">
      <alignment horizontal="center" vertical="center"/>
    </xf>
    <xf numFmtId="0" fontId="78" fillId="52" borderId="12" xfId="223" applyFont="1" applyFill="1" applyBorder="1" applyAlignment="1">
      <alignment horizontal="center" vertical="center"/>
    </xf>
    <xf numFmtId="0" fontId="78" fillId="52" borderId="14" xfId="223" applyFont="1" applyFill="1" applyBorder="1" applyAlignment="1">
      <alignment horizontal="center" vertical="center"/>
    </xf>
    <xf numFmtId="0" fontId="73" fillId="52" borderId="21" xfId="223" applyFont="1" applyFill="1" applyBorder="1" applyAlignment="1">
      <alignment vertical="center"/>
    </xf>
    <xf numFmtId="0" fontId="73" fillId="52" borderId="21" xfId="223" applyFont="1" applyFill="1" applyBorder="1"/>
    <xf numFmtId="165" fontId="73" fillId="52" borderId="24" xfId="223" applyNumberFormat="1" applyFont="1" applyFill="1" applyBorder="1" applyAlignment="1">
      <alignment horizontal="right"/>
    </xf>
    <xf numFmtId="166" fontId="80" fillId="42" borderId="85" xfId="224" applyNumberFormat="1" applyFont="1" applyFill="1" applyBorder="1" applyAlignment="1" applyProtection="1">
      <alignment horizontal="left" vertical="center"/>
    </xf>
    <xf numFmtId="0" fontId="81" fillId="0" borderId="29" xfId="225" applyFont="1" applyBorder="1"/>
    <xf numFmtId="0" fontId="81" fillId="0" borderId="29" xfId="225" applyFont="1" applyBorder="1" applyAlignment="1">
      <alignment wrapText="1"/>
    </xf>
    <xf numFmtId="0" fontId="81" fillId="0" borderId="30" xfId="225" applyFont="1" applyBorder="1"/>
    <xf numFmtId="166" fontId="80" fillId="42" borderId="59" xfId="224" applyNumberFormat="1" applyFont="1" applyFill="1" applyBorder="1" applyAlignment="1" applyProtection="1">
      <alignment horizontal="left" vertical="center"/>
    </xf>
    <xf numFmtId="0" fontId="81" fillId="0" borderId="0" xfId="225" applyFont="1" applyBorder="1"/>
    <xf numFmtId="0" fontId="81" fillId="0" borderId="0" xfId="225" applyFont="1" applyBorder="1" applyAlignment="1">
      <alignment wrapText="1"/>
    </xf>
    <xf numFmtId="0" fontId="81" fillId="0" borderId="76" xfId="225" applyFont="1" applyBorder="1"/>
    <xf numFmtId="0" fontId="80" fillId="42" borderId="59" xfId="225" applyFont="1" applyFill="1" applyBorder="1" applyAlignment="1">
      <alignment horizontal="left"/>
    </xf>
    <xf numFmtId="0" fontId="71" fillId="0" borderId="0" xfId="225" applyFont="1" applyBorder="1"/>
    <xf numFmtId="0" fontId="71" fillId="0" borderId="0" xfId="225" applyFont="1" applyBorder="1" applyAlignment="1">
      <alignment wrapText="1"/>
    </xf>
    <xf numFmtId="0" fontId="71" fillId="0" borderId="12" xfId="225" applyFont="1" applyBorder="1" applyAlignment="1">
      <alignment horizontal="center" vertical="center" wrapText="1"/>
    </xf>
    <xf numFmtId="0" fontId="72" fillId="0" borderId="19" xfId="225" applyFont="1" applyFill="1" applyBorder="1" applyAlignment="1">
      <alignment horizontal="center" vertical="center" wrapText="1"/>
    </xf>
    <xf numFmtId="0" fontId="72" fillId="45" borderId="12" xfId="225" applyFont="1" applyFill="1" applyBorder="1" applyAlignment="1">
      <alignment horizontal="center" vertical="center"/>
    </xf>
    <xf numFmtId="0" fontId="72" fillId="45" borderId="19" xfId="225" applyFont="1" applyFill="1" applyBorder="1" applyAlignment="1">
      <alignment horizontal="right" vertical="center" wrapText="1"/>
    </xf>
    <xf numFmtId="0" fontId="71" fillId="0" borderId="12" xfId="225" applyFont="1" applyFill="1" applyBorder="1" applyAlignment="1">
      <alignment horizontal="center" vertical="center"/>
    </xf>
    <xf numFmtId="0" fontId="51" fillId="0" borderId="19" xfId="225" applyFont="1" applyBorder="1"/>
    <xf numFmtId="0" fontId="72" fillId="45" borderId="19" xfId="225" applyFont="1" applyFill="1" applyBorder="1"/>
    <xf numFmtId="0" fontId="71" fillId="42" borderId="12" xfId="196" applyFont="1" applyFill="1" applyBorder="1" applyAlignment="1">
      <alignment horizontal="center" vertical="center" wrapText="1"/>
    </xf>
    <xf numFmtId="0" fontId="71" fillId="0" borderId="12" xfId="168" applyFont="1" applyBorder="1" applyAlignment="1">
      <alignment horizontal="center" vertical="center"/>
    </xf>
    <xf numFmtId="0" fontId="83" fillId="0" borderId="19" xfId="225" applyFont="1" applyBorder="1" applyAlignment="1" applyProtection="1">
      <alignment horizontal="right" vertical="center" wrapText="1"/>
    </xf>
    <xf numFmtId="0" fontId="84" fillId="0" borderId="19" xfId="225" applyFont="1" applyBorder="1" applyAlignment="1" applyProtection="1">
      <alignment horizontal="right" vertical="center" wrapText="1"/>
    </xf>
    <xf numFmtId="0" fontId="71" fillId="0" borderId="19" xfId="225" applyFont="1" applyBorder="1" applyAlignment="1">
      <alignment horizontal="center" vertical="center"/>
    </xf>
    <xf numFmtId="0" fontId="85" fillId="0" borderId="19" xfId="225" applyFont="1" applyBorder="1" applyAlignment="1" applyProtection="1">
      <alignment horizontal="right" vertical="center" wrapText="1"/>
    </xf>
    <xf numFmtId="0" fontId="71" fillId="0" borderId="19" xfId="225" applyFont="1" applyBorder="1" applyAlignment="1">
      <alignment horizontal="right" vertical="center"/>
    </xf>
    <xf numFmtId="0" fontId="71" fillId="42" borderId="12" xfId="225" applyNumberFormat="1" applyFont="1" applyFill="1" applyBorder="1" applyAlignment="1">
      <alignment horizontal="center" vertical="center"/>
    </xf>
    <xf numFmtId="0" fontId="71" fillId="42" borderId="19" xfId="225" applyFont="1" applyFill="1" applyBorder="1" applyAlignment="1">
      <alignment horizontal="right"/>
    </xf>
    <xf numFmtId="0" fontId="71" fillId="42" borderId="12" xfId="225" applyFont="1" applyFill="1" applyBorder="1" applyAlignment="1">
      <alignment horizontal="center" vertical="center"/>
    </xf>
    <xf numFmtId="0" fontId="72" fillId="42" borderId="19" xfId="225" applyFont="1" applyFill="1" applyBorder="1" applyAlignment="1">
      <alignment horizontal="center" vertical="center"/>
    </xf>
    <xf numFmtId="0" fontId="72" fillId="42" borderId="19" xfId="225" applyFont="1" applyFill="1" applyBorder="1"/>
    <xf numFmtId="0" fontId="71" fillId="43" borderId="12" xfId="225" applyNumberFormat="1" applyFont="1" applyFill="1" applyBorder="1" applyAlignment="1">
      <alignment horizontal="center" vertical="center"/>
    </xf>
    <xf numFmtId="0" fontId="72" fillId="43" borderId="19" xfId="225" applyFont="1" applyFill="1" applyBorder="1"/>
    <xf numFmtId="0" fontId="71" fillId="0" borderId="12" xfId="225" applyNumberFormat="1" applyFont="1" applyFill="1" applyBorder="1" applyAlignment="1">
      <alignment horizontal="center" vertical="center"/>
    </xf>
    <xf numFmtId="0" fontId="71" fillId="43" borderId="12" xfId="225" applyFont="1" applyFill="1" applyBorder="1" applyAlignment="1">
      <alignment horizontal="center" vertical="center"/>
    </xf>
    <xf numFmtId="0" fontId="72" fillId="0" borderId="19" xfId="168" applyFont="1" applyFill="1" applyBorder="1" applyAlignment="1">
      <alignment vertical="center"/>
    </xf>
    <xf numFmtId="0" fontId="71" fillId="51" borderId="14" xfId="225" applyFont="1" applyFill="1" applyBorder="1" applyAlignment="1">
      <alignment horizontal="center" vertical="center"/>
    </xf>
    <xf numFmtId="0" fontId="71" fillId="51" borderId="21" xfId="225" applyFont="1" applyFill="1" applyBorder="1"/>
    <xf numFmtId="0" fontId="72" fillId="51" borderId="21" xfId="225" applyFont="1" applyFill="1" applyBorder="1"/>
    <xf numFmtId="0" fontId="86" fillId="54" borderId="24" xfId="225" applyFont="1" applyFill="1" applyBorder="1"/>
    <xf numFmtId="0" fontId="71" fillId="0" borderId="10" xfId="225" applyFont="1" applyBorder="1" applyAlignment="1">
      <alignment horizontal="center"/>
    </xf>
    <xf numFmtId="0" fontId="99" fillId="0" borderId="19" xfId="225" applyFont="1" applyBorder="1" applyAlignment="1" applyProtection="1">
      <alignment horizontal="right" vertical="center" wrapText="1"/>
    </xf>
    <xf numFmtId="0" fontId="47" fillId="43" borderId="19" xfId="225" applyFont="1" applyFill="1" applyBorder="1" applyAlignment="1" applyProtection="1">
      <alignment horizontal="right" vertical="center" wrapText="1"/>
    </xf>
    <xf numFmtId="0" fontId="100" fillId="0" borderId="19" xfId="225" applyFont="1" applyBorder="1" applyAlignment="1" applyProtection="1">
      <alignment horizontal="right" vertical="center" wrapText="1"/>
    </xf>
    <xf numFmtId="0" fontId="72" fillId="0" borderId="10" xfId="225" applyFont="1" applyBorder="1" applyAlignment="1">
      <alignment vertical="center" wrapText="1"/>
    </xf>
    <xf numFmtId="3" fontId="101" fillId="0" borderId="10" xfId="0" applyNumberFormat="1" applyFont="1" applyBorder="1"/>
    <xf numFmtId="0" fontId="27" fillId="33" borderId="0" xfId="165" applyFont="1" applyFill="1" applyAlignment="1">
      <alignment horizontal="center"/>
    </xf>
    <xf numFmtId="0" fontId="48" fillId="0" borderId="0" xfId="165" applyFont="1" applyAlignment="1">
      <alignment horizontal="center"/>
    </xf>
    <xf numFmtId="0" fontId="49" fillId="0" borderId="0" xfId="165" applyFont="1" applyAlignment="1">
      <alignment horizontal="center"/>
    </xf>
    <xf numFmtId="0" fontId="49" fillId="33" borderId="0" xfId="165" applyFont="1" applyFill="1" applyAlignment="1">
      <alignment horizontal="center"/>
    </xf>
    <xf numFmtId="0" fontId="37" fillId="0" borderId="0" xfId="194" applyFont="1" applyFill="1" applyBorder="1" applyAlignment="1" applyProtection="1">
      <alignment horizontal="left" vertical="top" wrapText="1"/>
    </xf>
    <xf numFmtId="0" fontId="37" fillId="0" borderId="0" xfId="170" applyFont="1" applyFill="1" applyBorder="1" applyAlignment="1" applyProtection="1">
      <alignment horizontal="left" vertical="top" wrapText="1"/>
    </xf>
    <xf numFmtId="0" fontId="37" fillId="0" borderId="0" xfId="165" applyFont="1" applyBorder="1" applyAlignment="1">
      <alignment horizontal="left" vertical="top" wrapText="1"/>
    </xf>
    <xf numFmtId="0" fontId="31" fillId="45" borderId="10" xfId="197" applyFont="1" applyFill="1" applyBorder="1" applyAlignment="1" applyProtection="1">
      <alignment horizontal="left" vertical="center"/>
    </xf>
    <xf numFmtId="0" fontId="31" fillId="45" borderId="10" xfId="197" applyFont="1" applyFill="1" applyBorder="1" applyAlignment="1" applyProtection="1">
      <alignment horizontal="left" vertical="center" wrapText="1"/>
    </xf>
    <xf numFmtId="0" fontId="31" fillId="45" borderId="10" xfId="197" applyFont="1" applyFill="1" applyBorder="1" applyAlignment="1" applyProtection="1">
      <alignment vertical="center" wrapText="1"/>
    </xf>
    <xf numFmtId="0" fontId="65" fillId="45" borderId="10" xfId="197" applyFont="1" applyFill="1" applyBorder="1" applyAlignment="1" applyProtection="1">
      <alignment horizontal="center" vertical="center" wrapText="1"/>
    </xf>
    <xf numFmtId="0" fontId="31" fillId="45" borderId="10" xfId="197" applyNumberFormat="1" applyFont="1" applyFill="1" applyBorder="1" applyAlignment="1" applyProtection="1">
      <alignment horizontal="center" vertical="center" textRotation="90" wrapText="1"/>
    </xf>
    <xf numFmtId="0" fontId="31" fillId="45" borderId="18" xfId="197" applyFont="1" applyFill="1" applyBorder="1" applyAlignment="1" applyProtection="1">
      <alignment horizontal="center" vertical="center" wrapText="1"/>
    </xf>
    <xf numFmtId="0" fontId="31" fillId="45" borderId="10" xfId="197" applyFont="1" applyFill="1" applyBorder="1" applyAlignment="1" applyProtection="1">
      <alignment horizontal="center" vertical="center" wrapText="1"/>
    </xf>
    <xf numFmtId="0" fontId="31" fillId="52" borderId="10" xfId="197" applyFont="1" applyFill="1" applyBorder="1" applyAlignment="1" applyProtection="1">
      <alignment vertical="center" wrapText="1"/>
    </xf>
    <xf numFmtId="0" fontId="31" fillId="45" borderId="10" xfId="197" applyFont="1" applyFill="1" applyBorder="1" applyAlignment="1" applyProtection="1">
      <alignment horizontal="center" vertical="center" textRotation="90" wrapText="1"/>
    </xf>
    <xf numFmtId="0" fontId="27" fillId="0" borderId="0" xfId="194" applyFont="1" applyAlignment="1" applyProtection="1">
      <alignment horizontal="left" wrapText="1"/>
    </xf>
    <xf numFmtId="0" fontId="31" fillId="52" borderId="10" xfId="197" applyFont="1" applyFill="1" applyBorder="1" applyAlignment="1" applyProtection="1">
      <alignment horizontal="center" vertical="center"/>
    </xf>
    <xf numFmtId="0" fontId="31" fillId="45" borderId="10" xfId="197" applyFont="1" applyFill="1" applyBorder="1" applyAlignment="1" applyProtection="1">
      <alignment horizontal="center" vertical="center"/>
    </xf>
    <xf numFmtId="0" fontId="4" fillId="52" borderId="10" xfId="197" applyFont="1" applyFill="1" applyBorder="1" applyAlignment="1" applyProtection="1">
      <alignment horizontal="center" vertical="center" wrapText="1"/>
    </xf>
    <xf numFmtId="0" fontId="4" fillId="45" borderId="10" xfId="197" applyFont="1" applyFill="1" applyBorder="1" applyAlignment="1" applyProtection="1">
      <alignment horizontal="center" vertical="center" wrapText="1"/>
    </xf>
    <xf numFmtId="0" fontId="45" fillId="52" borderId="42" xfId="197" applyFont="1" applyFill="1" applyBorder="1" applyAlignment="1" applyProtection="1">
      <alignment horizontal="center" vertical="center"/>
    </xf>
    <xf numFmtId="0" fontId="45" fillId="38" borderId="18" xfId="197" applyFont="1" applyFill="1" applyBorder="1" applyAlignment="1" applyProtection="1">
      <alignment horizontal="center" vertical="center"/>
    </xf>
    <xf numFmtId="0" fontId="45" fillId="38" borderId="10" xfId="197" applyFont="1" applyFill="1" applyBorder="1" applyAlignment="1" applyProtection="1">
      <alignment horizontal="center" vertical="center"/>
    </xf>
    <xf numFmtId="0" fontId="45" fillId="45" borderId="10" xfId="197" applyFont="1" applyFill="1" applyBorder="1" applyAlignment="1" applyProtection="1">
      <alignment horizontal="center" vertical="center" wrapText="1"/>
    </xf>
    <xf numFmtId="0" fontId="27" fillId="0" borderId="0" xfId="197" applyFont="1" applyAlignment="1" applyProtection="1">
      <alignment horizontal="left" wrapText="1"/>
    </xf>
    <xf numFmtId="0" fontId="27" fillId="0" borderId="0" xfId="197" applyFont="1" applyAlignment="1" applyProtection="1">
      <alignment horizontal="left"/>
    </xf>
    <xf numFmtId="0" fontId="31" fillId="0" borderId="43" xfId="197" applyFont="1" applyBorder="1" applyAlignment="1" applyProtection="1">
      <alignment vertical="center" wrapText="1"/>
    </xf>
    <xf numFmtId="0" fontId="4" fillId="0" borderId="43" xfId="0" applyFont="1" applyBorder="1" applyAlignment="1">
      <alignment wrapText="1"/>
    </xf>
    <xf numFmtId="0" fontId="27" fillId="0" borderId="17" xfId="197" applyFont="1" applyFill="1" applyBorder="1" applyAlignment="1" applyProtection="1">
      <alignment horizontal="center" vertical="center" wrapText="1"/>
    </xf>
    <xf numFmtId="0" fontId="27" fillId="0" borderId="26" xfId="197" applyFont="1" applyFill="1" applyBorder="1" applyAlignment="1" applyProtection="1">
      <alignment horizontal="center" vertical="center" wrapText="1"/>
    </xf>
    <xf numFmtId="0" fontId="27" fillId="0" borderId="18" xfId="197" applyFont="1" applyFill="1" applyBorder="1" applyAlignment="1" applyProtection="1">
      <alignment horizontal="center" vertical="center" wrapText="1"/>
    </xf>
    <xf numFmtId="0" fontId="31" fillId="45" borderId="10" xfId="197" applyFont="1" applyFill="1" applyBorder="1" applyAlignment="1" applyProtection="1">
      <alignment horizontal="left" vertical="center"/>
      <protection locked="0"/>
    </xf>
    <xf numFmtId="0" fontId="44" fillId="43" borderId="10" xfId="197" applyFont="1" applyFill="1" applyBorder="1" applyAlignment="1" applyProtection="1">
      <alignment horizontal="center" vertical="center" wrapText="1"/>
      <protection locked="0"/>
    </xf>
    <xf numFmtId="0" fontId="4" fillId="52" borderId="10" xfId="170" applyFont="1" applyFill="1" applyBorder="1" applyAlignment="1" applyProtection="1">
      <alignment horizontal="center" vertical="center" wrapText="1"/>
    </xf>
    <xf numFmtId="0" fontId="4" fillId="45" borderId="10" xfId="170" applyFont="1" applyFill="1" applyBorder="1" applyAlignment="1" applyProtection="1">
      <alignment horizontal="center" vertical="center" wrapText="1"/>
    </xf>
    <xf numFmtId="0" fontId="31" fillId="52" borderId="18" xfId="197" applyFont="1" applyFill="1" applyBorder="1" applyAlignment="1" applyProtection="1">
      <alignment horizontal="center" vertical="center"/>
    </xf>
    <xf numFmtId="0" fontId="31" fillId="52" borderId="17" xfId="197" applyFont="1" applyFill="1" applyBorder="1" applyAlignment="1" applyProtection="1">
      <alignment horizontal="center" vertical="center"/>
    </xf>
    <xf numFmtId="0" fontId="31" fillId="52" borderId="22" xfId="197" applyFont="1" applyFill="1" applyBorder="1" applyAlignment="1" applyProtection="1">
      <alignment horizontal="center" vertical="center"/>
    </xf>
    <xf numFmtId="0" fontId="31" fillId="38" borderId="18" xfId="197" applyFont="1" applyFill="1" applyBorder="1" applyAlignment="1" applyProtection="1">
      <alignment horizontal="center" vertical="center"/>
    </xf>
    <xf numFmtId="0" fontId="31" fillId="38" borderId="10" xfId="197" applyFont="1" applyFill="1" applyBorder="1" applyAlignment="1" applyProtection="1">
      <alignment horizontal="center" vertical="center"/>
    </xf>
    <xf numFmtId="0" fontId="31" fillId="45" borderId="18" xfId="170" applyFont="1" applyFill="1" applyBorder="1" applyAlignment="1" applyProtection="1">
      <alignment horizontal="center" vertical="center"/>
    </xf>
    <xf numFmtId="0" fontId="31" fillId="45" borderId="10" xfId="170" applyFont="1" applyFill="1" applyBorder="1" applyAlignment="1" applyProtection="1">
      <alignment horizontal="center" vertical="center"/>
    </xf>
    <xf numFmtId="0" fontId="31" fillId="45" borderId="17" xfId="170" applyFont="1" applyFill="1" applyBorder="1" applyAlignment="1" applyProtection="1">
      <alignment horizontal="center" vertical="center"/>
    </xf>
    <xf numFmtId="0" fontId="65" fillId="45" borderId="10" xfId="170" applyFont="1" applyFill="1" applyBorder="1" applyAlignment="1" applyProtection="1">
      <alignment horizontal="center" vertical="center" wrapText="1"/>
    </xf>
    <xf numFmtId="0" fontId="31" fillId="45" borderId="10" xfId="170" applyFont="1" applyFill="1" applyBorder="1" applyAlignment="1" applyProtection="1">
      <alignment horizontal="center" vertical="center" wrapText="1"/>
    </xf>
    <xf numFmtId="0" fontId="4" fillId="0" borderId="0" xfId="170" applyFont="1" applyAlignment="1" applyProtection="1">
      <alignment horizontal="center"/>
    </xf>
    <xf numFmtId="0" fontId="45" fillId="52" borderId="10" xfId="0" applyFont="1" applyFill="1" applyBorder="1" applyAlignment="1" applyProtection="1">
      <alignment horizontal="center" vertical="center" wrapText="1"/>
    </xf>
    <xf numFmtId="0" fontId="45" fillId="45" borderId="10" xfId="0" applyFont="1" applyFill="1" applyBorder="1" applyAlignment="1" applyProtection="1">
      <alignment horizontal="center" vertical="center" wrapText="1"/>
    </xf>
    <xf numFmtId="0" fontId="45" fillId="52" borderId="17" xfId="0" applyFont="1" applyFill="1" applyBorder="1" applyAlignment="1" applyProtection="1">
      <alignment horizontal="center" vertical="center" wrapText="1"/>
    </xf>
    <xf numFmtId="0" fontId="45" fillId="52" borderId="22" xfId="0" applyFont="1" applyFill="1" applyBorder="1" applyAlignment="1" applyProtection="1">
      <alignment horizontal="center" vertical="center" wrapText="1"/>
    </xf>
    <xf numFmtId="0" fontId="45" fillId="45" borderId="18" xfId="0" applyFont="1" applyFill="1" applyBorder="1" applyAlignment="1" applyProtection="1">
      <alignment horizontal="center" vertical="center" wrapText="1"/>
    </xf>
    <xf numFmtId="0" fontId="45" fillId="45" borderId="1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wrapText="1"/>
    </xf>
    <xf numFmtId="0" fontId="4" fillId="0" borderId="40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center"/>
    </xf>
    <xf numFmtId="0" fontId="27" fillId="0" borderId="0" xfId="197" applyFont="1" applyBorder="1" applyAlignment="1" applyProtection="1">
      <alignment horizontal="left"/>
    </xf>
    <xf numFmtId="0" fontId="45" fillId="45" borderId="15" xfId="0" applyFont="1" applyFill="1" applyBorder="1" applyAlignment="1" applyProtection="1">
      <alignment horizontal="center" vertical="center" wrapText="1"/>
    </xf>
    <xf numFmtId="0" fontId="45" fillId="45" borderId="12" xfId="0" applyFont="1" applyFill="1" applyBorder="1" applyAlignment="1" applyProtection="1">
      <alignment horizontal="center" vertical="center" wrapText="1"/>
    </xf>
    <xf numFmtId="0" fontId="45" fillId="45" borderId="13" xfId="197" applyFont="1" applyFill="1" applyBorder="1" applyAlignment="1" applyProtection="1">
      <alignment horizontal="center" vertical="center" wrapText="1"/>
    </xf>
    <xf numFmtId="0" fontId="45" fillId="45" borderId="38" xfId="197" applyFont="1" applyFill="1" applyBorder="1" applyAlignment="1" applyProtection="1">
      <alignment horizontal="center" vertical="center" wrapText="1"/>
    </xf>
    <xf numFmtId="0" fontId="45" fillId="45" borderId="39" xfId="197" applyFont="1" applyFill="1" applyBorder="1" applyAlignment="1" applyProtection="1">
      <alignment horizontal="center" vertical="center" wrapText="1"/>
    </xf>
    <xf numFmtId="0" fontId="45" fillId="45" borderId="11" xfId="197" applyFont="1" applyFill="1" applyBorder="1" applyAlignment="1" applyProtection="1">
      <alignment horizontal="center" vertical="center" wrapText="1"/>
    </xf>
    <xf numFmtId="0" fontId="27" fillId="0" borderId="0" xfId="165" applyFont="1" applyFill="1" applyAlignment="1">
      <alignment horizontal="left" vertical="center"/>
    </xf>
    <xf numFmtId="0" fontId="27" fillId="0" borderId="0" xfId="165" applyFont="1" applyFill="1" applyBorder="1" applyAlignment="1">
      <alignment horizontal="left" vertical="center"/>
    </xf>
    <xf numFmtId="0" fontId="27" fillId="0" borderId="0" xfId="0" applyFont="1" applyFill="1" applyAlignment="1">
      <alignment horizontal="left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7" fillId="0" borderId="59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4" fillId="0" borderId="4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center" wrapText="1"/>
    </xf>
    <xf numFmtId="0" fontId="27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42" borderId="10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center" vertical="center" textRotation="90" wrapText="1"/>
    </xf>
    <xf numFmtId="0" fontId="65" fillId="0" borderId="10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0" fontId="71" fillId="0" borderId="0" xfId="225" applyFont="1" applyBorder="1" applyAlignment="1">
      <alignment horizontal="left" vertical="center"/>
    </xf>
    <xf numFmtId="0" fontId="87" fillId="0" borderId="28" xfId="0" applyFont="1" applyFill="1" applyBorder="1" applyAlignment="1">
      <alignment horizontal="left" vertical="top"/>
    </xf>
    <xf numFmtId="0" fontId="87" fillId="0" borderId="29" xfId="0" applyFont="1" applyFill="1" applyBorder="1" applyAlignment="1">
      <alignment horizontal="left" vertical="top"/>
    </xf>
    <xf numFmtId="0" fontId="87" fillId="0" borderId="35" xfId="0" applyFont="1" applyFill="1" applyBorder="1" applyAlignment="1">
      <alignment horizontal="left" vertical="top"/>
    </xf>
    <xf numFmtId="0" fontId="87" fillId="0" borderId="25" xfId="0" applyFont="1" applyFill="1" applyBorder="1" applyAlignment="1">
      <alignment horizontal="left" vertical="top"/>
    </xf>
    <xf numFmtId="0" fontId="87" fillId="0" borderId="47" xfId="170" applyFont="1" applyFill="1" applyBorder="1" applyAlignment="1">
      <alignment horizontal="center" vertical="center" textRotation="90" wrapText="1"/>
    </xf>
    <xf numFmtId="0" fontId="87" fillId="0" borderId="52" xfId="170" applyFont="1" applyFill="1" applyBorder="1" applyAlignment="1">
      <alignment horizontal="center" vertical="center" textRotation="90" wrapText="1"/>
    </xf>
    <xf numFmtId="0" fontId="87" fillId="0" borderId="48" xfId="170" applyFont="1" applyFill="1" applyBorder="1" applyAlignment="1">
      <alignment horizontal="center" vertical="center" textRotation="90" wrapText="1"/>
    </xf>
    <xf numFmtId="0" fontId="87" fillId="0" borderId="40" xfId="170" applyFont="1" applyFill="1" applyBorder="1" applyAlignment="1">
      <alignment horizontal="center" vertical="center" textRotation="90" wrapText="1"/>
    </xf>
    <xf numFmtId="0" fontId="87" fillId="0" borderId="49" xfId="170" applyFont="1" applyFill="1" applyBorder="1" applyAlignment="1">
      <alignment horizontal="center" vertical="center" wrapText="1"/>
    </xf>
    <xf numFmtId="0" fontId="87" fillId="0" borderId="53" xfId="170" applyFont="1" applyFill="1" applyBorder="1" applyAlignment="1">
      <alignment horizontal="center" vertical="center" wrapText="1"/>
    </xf>
    <xf numFmtId="0" fontId="87" fillId="0" borderId="54" xfId="170" applyFont="1" applyFill="1" applyBorder="1" applyAlignment="1">
      <alignment horizontal="center" vertical="center" wrapText="1"/>
    </xf>
    <xf numFmtId="168" fontId="87" fillId="0" borderId="39" xfId="170" applyNumberFormat="1" applyFont="1" applyFill="1" applyBorder="1" applyAlignment="1">
      <alignment horizontal="center" vertical="center" wrapText="1"/>
    </xf>
    <xf numFmtId="168" fontId="87" fillId="0" borderId="18" xfId="170" applyNumberFormat="1" applyFont="1" applyFill="1" applyBorder="1" applyAlignment="1">
      <alignment horizontal="center" vertical="center" wrapText="1"/>
    </xf>
    <xf numFmtId="168" fontId="87" fillId="0" borderId="55" xfId="170" applyNumberFormat="1" applyFont="1" applyFill="1" applyBorder="1" applyAlignment="1">
      <alignment horizontal="center" vertical="center" wrapText="1"/>
    </xf>
    <xf numFmtId="0" fontId="87" fillId="0" borderId="13" xfId="170" applyNumberFormat="1" applyFont="1" applyFill="1" applyBorder="1" applyAlignment="1">
      <alignment horizontal="center" vertical="center" wrapText="1"/>
    </xf>
    <xf numFmtId="0" fontId="87" fillId="0" borderId="10" xfId="170" applyNumberFormat="1" applyFont="1" applyFill="1" applyBorder="1" applyAlignment="1">
      <alignment horizontal="center" vertical="center" wrapText="1"/>
    </xf>
    <xf numFmtId="0" fontId="87" fillId="0" borderId="20" xfId="170" applyNumberFormat="1" applyFont="1" applyFill="1" applyBorder="1" applyAlignment="1">
      <alignment horizontal="center" vertical="center" wrapText="1"/>
    </xf>
    <xf numFmtId="0" fontId="87" fillId="0" borderId="13" xfId="170" applyFont="1" applyFill="1" applyBorder="1" applyAlignment="1">
      <alignment horizontal="center" vertical="center" wrapText="1"/>
    </xf>
    <xf numFmtId="0" fontId="87" fillId="0" borderId="10" xfId="170" applyFont="1" applyFill="1" applyBorder="1" applyAlignment="1">
      <alignment horizontal="center" vertical="center" wrapText="1"/>
    </xf>
    <xf numFmtId="0" fontId="87" fillId="0" borderId="20" xfId="170" applyFont="1" applyFill="1" applyBorder="1" applyAlignment="1">
      <alignment horizontal="center" vertical="center" wrapText="1"/>
    </xf>
    <xf numFmtId="4" fontId="87" fillId="0" borderId="15" xfId="0" applyNumberFormat="1" applyFont="1" applyFill="1" applyBorder="1" applyAlignment="1">
      <alignment horizontal="center" vertical="center"/>
    </xf>
    <xf numFmtId="4" fontId="87" fillId="0" borderId="13" xfId="0" applyNumberFormat="1" applyFont="1" applyFill="1" applyBorder="1" applyAlignment="1">
      <alignment horizontal="center" vertical="center"/>
    </xf>
    <xf numFmtId="4" fontId="87" fillId="0" borderId="11" xfId="0" applyNumberFormat="1" applyFont="1" applyFill="1" applyBorder="1" applyAlignment="1">
      <alignment horizontal="center" vertical="center"/>
    </xf>
    <xf numFmtId="4" fontId="87" fillId="0" borderId="50" xfId="0" applyNumberFormat="1" applyFont="1" applyFill="1" applyBorder="1" applyAlignment="1">
      <alignment horizontal="center" vertical="center" wrapText="1"/>
    </xf>
    <xf numFmtId="4" fontId="87" fillId="0" borderId="51" xfId="0" applyNumberFormat="1" applyFont="1" applyFill="1" applyBorder="1" applyAlignment="1">
      <alignment horizontal="center" vertical="center" wrapText="1"/>
    </xf>
    <xf numFmtId="4" fontId="87" fillId="0" borderId="12" xfId="170" applyNumberFormat="1" applyFont="1" applyFill="1" applyBorder="1" applyAlignment="1">
      <alignment horizontal="center" vertical="center" wrapText="1"/>
    </xf>
    <xf numFmtId="4" fontId="87" fillId="0" borderId="10" xfId="170" applyNumberFormat="1" applyFont="1" applyFill="1" applyBorder="1" applyAlignment="1">
      <alignment horizontal="center" vertical="center" wrapText="1"/>
    </xf>
    <xf numFmtId="3" fontId="87" fillId="0" borderId="10" xfId="221" applyNumberFormat="1" applyFont="1" applyFill="1" applyBorder="1" applyAlignment="1">
      <alignment horizontal="center" vertical="center" wrapText="1"/>
    </xf>
    <xf numFmtId="3" fontId="87" fillId="0" borderId="21" xfId="221" applyNumberFormat="1" applyFont="1" applyFill="1" applyBorder="1" applyAlignment="1">
      <alignment horizontal="center" vertical="center" wrapText="1"/>
    </xf>
    <xf numFmtId="4" fontId="87" fillId="0" borderId="19" xfId="170" applyNumberFormat="1" applyFont="1" applyFill="1" applyBorder="1" applyAlignment="1">
      <alignment horizontal="center" vertical="center" wrapText="1"/>
    </xf>
    <xf numFmtId="4" fontId="87" fillId="0" borderId="24" xfId="170" applyNumberFormat="1" applyFont="1" applyFill="1" applyBorder="1" applyAlignment="1">
      <alignment horizontal="center" vertical="center" wrapText="1"/>
    </xf>
    <xf numFmtId="1" fontId="87" fillId="0" borderId="12" xfId="221" applyNumberFormat="1" applyFont="1" applyFill="1" applyBorder="1" applyAlignment="1">
      <alignment horizontal="center" vertical="center" wrapText="1"/>
    </xf>
    <xf numFmtId="1" fontId="87" fillId="0" borderId="14" xfId="221" applyNumberFormat="1" applyFont="1" applyFill="1" applyBorder="1" applyAlignment="1">
      <alignment horizontal="center" vertical="center" wrapText="1"/>
    </xf>
    <xf numFmtId="0" fontId="87" fillId="0" borderId="47" xfId="170" applyFont="1" applyFill="1" applyBorder="1" applyAlignment="1">
      <alignment horizontal="center" vertical="center" textRotation="86"/>
    </xf>
    <xf numFmtId="0" fontId="87" fillId="0" borderId="52" xfId="170" applyFont="1" applyFill="1" applyBorder="1" applyAlignment="1">
      <alignment horizontal="center" vertical="center" textRotation="86"/>
    </xf>
    <xf numFmtId="0" fontId="87" fillId="0" borderId="15" xfId="170" applyFont="1" applyFill="1" applyBorder="1" applyAlignment="1">
      <alignment horizontal="center" vertical="center" textRotation="90"/>
    </xf>
    <xf numFmtId="0" fontId="87" fillId="0" borderId="12" xfId="170" applyFont="1" applyFill="1" applyBorder="1" applyAlignment="1">
      <alignment horizontal="center" vertical="center" textRotation="90"/>
    </xf>
    <xf numFmtId="0" fontId="87" fillId="0" borderId="14" xfId="170" applyFont="1" applyFill="1" applyBorder="1" applyAlignment="1">
      <alignment horizontal="center" vertical="center" textRotation="90"/>
    </xf>
    <xf numFmtId="0" fontId="87" fillId="0" borderId="52" xfId="0" applyFont="1" applyFill="1" applyBorder="1" applyAlignment="1">
      <alignment horizontal="center" vertical="center" textRotation="90"/>
    </xf>
    <xf numFmtId="0" fontId="87" fillId="0" borderId="62" xfId="0" applyFont="1" applyFill="1" applyBorder="1" applyAlignment="1">
      <alignment horizontal="center" vertical="center" textRotation="90"/>
    </xf>
    <xf numFmtId="0" fontId="87" fillId="0" borderId="0" xfId="0" applyFont="1" applyFill="1" applyBorder="1" applyAlignment="1">
      <alignment horizontal="left"/>
    </xf>
    <xf numFmtId="4" fontId="87" fillId="0" borderId="11" xfId="170" applyNumberFormat="1" applyFont="1" applyFill="1" applyBorder="1" applyAlignment="1">
      <alignment horizontal="center" vertical="center" wrapText="1"/>
    </xf>
    <xf numFmtId="4" fontId="87" fillId="0" borderId="56" xfId="170" applyNumberFormat="1" applyFont="1" applyFill="1" applyBorder="1" applyAlignment="1">
      <alignment horizontal="center" vertical="center" wrapText="1"/>
    </xf>
    <xf numFmtId="4" fontId="94" fillId="0" borderId="15" xfId="0" applyNumberFormat="1" applyFont="1" applyFill="1" applyBorder="1" applyAlignment="1">
      <alignment horizontal="center" vertical="center"/>
    </xf>
    <xf numFmtId="4" fontId="94" fillId="0" borderId="13" xfId="0" applyNumberFormat="1" applyFont="1" applyFill="1" applyBorder="1" applyAlignment="1">
      <alignment horizontal="center" vertical="center"/>
    </xf>
    <xf numFmtId="4" fontId="94" fillId="0" borderId="11" xfId="0" applyNumberFormat="1" applyFont="1" applyFill="1" applyBorder="1" applyAlignment="1">
      <alignment horizontal="center" vertical="center"/>
    </xf>
    <xf numFmtId="4" fontId="94" fillId="0" borderId="50" xfId="0" applyNumberFormat="1" applyFont="1" applyFill="1" applyBorder="1" applyAlignment="1">
      <alignment horizontal="center" vertical="center" wrapText="1"/>
    </xf>
    <xf numFmtId="4" fontId="94" fillId="0" borderId="51" xfId="0" applyNumberFormat="1" applyFont="1" applyFill="1" applyBorder="1" applyAlignment="1">
      <alignment horizontal="center" vertical="center" wrapText="1"/>
    </xf>
    <xf numFmtId="4" fontId="94" fillId="0" borderId="12" xfId="170" applyNumberFormat="1" applyFont="1" applyFill="1" applyBorder="1" applyAlignment="1">
      <alignment horizontal="center" vertical="center" wrapText="1"/>
    </xf>
    <xf numFmtId="4" fontId="94" fillId="0" borderId="10" xfId="170" applyNumberFormat="1" applyFont="1" applyFill="1" applyBorder="1" applyAlignment="1">
      <alignment horizontal="center" vertical="center" wrapText="1"/>
    </xf>
    <xf numFmtId="3" fontId="94" fillId="0" borderId="10" xfId="221" applyNumberFormat="1" applyFont="1" applyFill="1" applyBorder="1" applyAlignment="1">
      <alignment horizontal="center" vertical="center" wrapText="1"/>
    </xf>
    <xf numFmtId="3" fontId="94" fillId="0" borderId="21" xfId="221" applyNumberFormat="1" applyFont="1" applyFill="1" applyBorder="1" applyAlignment="1">
      <alignment horizontal="center" vertical="center" wrapText="1"/>
    </xf>
    <xf numFmtId="4" fontId="94" fillId="0" borderId="19" xfId="170" applyNumberFormat="1" applyFont="1" applyFill="1" applyBorder="1" applyAlignment="1">
      <alignment horizontal="center" vertical="center" wrapText="1"/>
    </xf>
    <xf numFmtId="4" fontId="94" fillId="0" borderId="24" xfId="170" applyNumberFormat="1" applyFont="1" applyFill="1" applyBorder="1" applyAlignment="1">
      <alignment horizontal="center" vertical="center" wrapText="1"/>
    </xf>
    <xf numFmtId="1" fontId="94" fillId="0" borderId="18" xfId="221" applyNumberFormat="1" applyFont="1" applyFill="1" applyBorder="1" applyAlignment="1">
      <alignment horizontal="center" vertical="center" wrapText="1"/>
    </xf>
    <xf numFmtId="1" fontId="94" fillId="0" borderId="37" xfId="221" applyNumberFormat="1" applyFont="1" applyFill="1" applyBorder="1" applyAlignment="1">
      <alignment horizontal="center" vertical="center" wrapText="1"/>
    </xf>
    <xf numFmtId="165" fontId="94" fillId="0" borderId="19" xfId="170" applyNumberFormat="1" applyFont="1" applyFill="1" applyBorder="1" applyAlignment="1">
      <alignment horizontal="center" vertical="center" wrapText="1"/>
    </xf>
    <xf numFmtId="165" fontId="94" fillId="0" borderId="24" xfId="170" applyNumberFormat="1" applyFont="1" applyFill="1" applyBorder="1" applyAlignment="1">
      <alignment horizontal="center" vertical="center" wrapText="1"/>
    </xf>
    <xf numFmtId="0" fontId="94" fillId="0" borderId="47" xfId="170" applyFont="1" applyFill="1" applyBorder="1" applyAlignment="1">
      <alignment horizontal="center" vertical="center" textRotation="90"/>
    </xf>
    <xf numFmtId="0" fontId="94" fillId="0" borderId="52" xfId="170" applyFont="1" applyFill="1" applyBorder="1" applyAlignment="1">
      <alignment horizontal="center" vertical="center" textRotation="90"/>
    </xf>
    <xf numFmtId="0" fontId="94" fillId="0" borderId="28" xfId="170" applyFont="1" applyFill="1" applyBorder="1" applyAlignment="1">
      <alignment horizontal="center" vertical="center" textRotation="90"/>
    </xf>
    <xf numFmtId="0" fontId="94" fillId="0" borderId="59" xfId="170" applyFont="1" applyFill="1" applyBorder="1" applyAlignment="1">
      <alignment horizontal="center" vertical="center" textRotation="90"/>
    </xf>
    <xf numFmtId="0" fontId="94" fillId="0" borderId="35" xfId="170" applyFont="1" applyFill="1" applyBorder="1" applyAlignment="1">
      <alignment horizontal="center" vertical="center" textRotation="90"/>
    </xf>
    <xf numFmtId="0" fontId="94" fillId="0" borderId="12" xfId="0" applyFont="1" applyFill="1" applyBorder="1" applyAlignment="1">
      <alignment horizontal="left" vertical="top" textRotation="90"/>
    </xf>
    <xf numFmtId="0" fontId="94" fillId="0" borderId="61" xfId="0" applyFont="1" applyFill="1" applyBorder="1" applyAlignment="1">
      <alignment horizontal="left" vertical="top" textRotation="90"/>
    </xf>
    <xf numFmtId="0" fontId="94" fillId="0" borderId="14" xfId="0" applyFont="1" applyFill="1" applyBorder="1" applyAlignment="1">
      <alignment horizontal="left" vertical="top" textRotation="90"/>
    </xf>
    <xf numFmtId="0" fontId="94" fillId="0" borderId="0" xfId="0" applyFont="1" applyFill="1" applyBorder="1" applyAlignment="1">
      <alignment horizontal="left"/>
    </xf>
    <xf numFmtId="0" fontId="94" fillId="0" borderId="68" xfId="170" applyFont="1" applyFill="1" applyBorder="1" applyAlignment="1">
      <alignment horizontal="center" vertical="center" wrapText="1"/>
    </xf>
    <xf numFmtId="0" fontId="94" fillId="0" borderId="72" xfId="170" applyFont="1" applyFill="1" applyBorder="1" applyAlignment="1">
      <alignment horizontal="center" vertical="center" wrapText="1"/>
    </xf>
    <xf numFmtId="0" fontId="94" fillId="0" borderId="73" xfId="170" applyFont="1" applyFill="1" applyBorder="1" applyAlignment="1">
      <alignment horizontal="center" vertical="center" wrapText="1"/>
    </xf>
    <xf numFmtId="0" fontId="94" fillId="0" borderId="69" xfId="170" applyFont="1" applyFill="1" applyBorder="1" applyAlignment="1">
      <alignment horizontal="center" vertical="center" wrapText="1"/>
    </xf>
    <xf numFmtId="0" fontId="94" fillId="0" borderId="26" xfId="170" applyFont="1" applyFill="1" applyBorder="1" applyAlignment="1">
      <alignment horizontal="center" vertical="center" wrapText="1"/>
    </xf>
    <xf numFmtId="0" fontId="94" fillId="0" borderId="43" xfId="170" applyFont="1" applyFill="1" applyBorder="1" applyAlignment="1">
      <alignment horizontal="center" vertical="center" wrapText="1"/>
    </xf>
    <xf numFmtId="0" fontId="94" fillId="0" borderId="66" xfId="170" applyFont="1" applyFill="1" applyBorder="1" applyAlignment="1">
      <alignment horizontal="center" vertical="center" textRotation="90" wrapText="1"/>
    </xf>
    <xf numFmtId="0" fontId="94" fillId="0" borderId="70" xfId="170" applyFont="1" applyFill="1" applyBorder="1" applyAlignment="1">
      <alignment horizontal="center" vertical="center" textRotation="90" wrapText="1"/>
    </xf>
    <xf numFmtId="0" fontId="94" fillId="0" borderId="67" xfId="170" applyFont="1" applyFill="1" applyBorder="1" applyAlignment="1">
      <alignment horizontal="center" vertical="center" textRotation="90" wrapText="1"/>
    </xf>
    <xf numFmtId="0" fontId="94" fillId="0" borderId="71" xfId="170" applyFont="1" applyFill="1" applyBorder="1" applyAlignment="1">
      <alignment horizontal="center" vertical="center" textRotation="90" wrapText="1"/>
    </xf>
    <xf numFmtId="0" fontId="94" fillId="0" borderId="49" xfId="170" applyFont="1" applyFill="1" applyBorder="1" applyAlignment="1">
      <alignment horizontal="center" vertical="center" textRotation="90" wrapText="1"/>
    </xf>
    <xf numFmtId="0" fontId="94" fillId="0" borderId="53" xfId="170" applyFont="1" applyFill="1" applyBorder="1" applyAlignment="1">
      <alignment horizontal="center" vertical="center" textRotation="90" wrapText="1"/>
    </xf>
    <xf numFmtId="0" fontId="94" fillId="0" borderId="66" xfId="170" applyFont="1" applyFill="1" applyBorder="1" applyAlignment="1">
      <alignment horizontal="center" vertical="center" wrapText="1"/>
    </xf>
    <xf numFmtId="0" fontId="94" fillId="0" borderId="70" xfId="170" applyFont="1" applyFill="1" applyBorder="1" applyAlignment="1">
      <alignment horizontal="center" vertical="center" wrapText="1"/>
    </xf>
    <xf numFmtId="168" fontId="94" fillId="0" borderId="68" xfId="170" applyNumberFormat="1" applyFont="1" applyFill="1" applyBorder="1" applyAlignment="1">
      <alignment horizontal="center" vertical="center" wrapText="1"/>
    </xf>
    <xf numFmtId="168" fontId="94" fillId="0" borderId="72" xfId="170" applyNumberFormat="1" applyFont="1" applyFill="1" applyBorder="1" applyAlignment="1">
      <alignment horizontal="center" vertical="center" wrapText="1"/>
    </xf>
    <xf numFmtId="168" fontId="94" fillId="0" borderId="73" xfId="170" applyNumberFormat="1" applyFont="1" applyFill="1" applyBorder="1" applyAlignment="1">
      <alignment horizontal="center" vertical="center" wrapText="1"/>
    </xf>
    <xf numFmtId="0" fontId="94" fillId="0" borderId="69" xfId="170" applyFont="1" applyFill="1" applyBorder="1" applyAlignment="1">
      <alignment horizontal="left" vertical="center" wrapText="1"/>
    </xf>
    <xf numFmtId="0" fontId="94" fillId="0" borderId="26" xfId="170" applyFont="1" applyFill="1" applyBorder="1" applyAlignment="1">
      <alignment horizontal="left" vertical="center" wrapText="1"/>
    </xf>
    <xf numFmtId="0" fontId="94" fillId="0" borderId="43" xfId="170" applyFont="1" applyFill="1" applyBorder="1" applyAlignment="1">
      <alignment horizontal="left" vertical="center" wrapText="1"/>
    </xf>
    <xf numFmtId="0" fontId="97" fillId="0" borderId="35" xfId="0" applyFont="1" applyBorder="1" applyAlignment="1">
      <alignment horizontal="left"/>
    </xf>
    <xf numFmtId="0" fontId="97" fillId="0" borderId="25" xfId="0" applyFont="1" applyBorder="1" applyAlignment="1">
      <alignment horizontal="left"/>
    </xf>
    <xf numFmtId="4" fontId="98" fillId="0" borderId="57" xfId="0" applyNumberFormat="1" applyFont="1" applyFill="1" applyBorder="1" applyAlignment="1">
      <alignment horizontal="center" vertical="center"/>
    </xf>
    <xf numFmtId="4" fontId="98" fillId="0" borderId="22" xfId="0" applyNumberFormat="1" applyFont="1" applyFill="1" applyBorder="1" applyAlignment="1">
      <alignment horizontal="center" vertical="center"/>
    </xf>
    <xf numFmtId="4" fontId="98" fillId="0" borderId="58" xfId="0" applyNumberFormat="1" applyFont="1" applyFill="1" applyBorder="1" applyAlignment="1">
      <alignment horizontal="center" vertical="center"/>
    </xf>
    <xf numFmtId="4" fontId="94" fillId="55" borderId="64" xfId="0" applyNumberFormat="1" applyFont="1" applyFill="1" applyBorder="1" applyAlignment="1">
      <alignment horizontal="center" vertical="center" wrapText="1"/>
    </xf>
    <xf numFmtId="4" fontId="94" fillId="55" borderId="80" xfId="0" applyNumberFormat="1" applyFont="1" applyFill="1" applyBorder="1" applyAlignment="1">
      <alignment horizontal="center" vertical="center" wrapText="1"/>
    </xf>
    <xf numFmtId="0" fontId="94" fillId="42" borderId="15" xfId="170" applyFont="1" applyFill="1" applyBorder="1" applyAlignment="1">
      <alignment horizontal="center" vertical="center" textRotation="90" wrapText="1"/>
    </xf>
    <xf numFmtId="0" fontId="94" fillId="42" borderId="12" xfId="170" applyFont="1" applyFill="1" applyBorder="1" applyAlignment="1">
      <alignment horizontal="center" vertical="center" textRotation="90" wrapText="1"/>
    </xf>
    <xf numFmtId="0" fontId="94" fillId="42" borderId="14" xfId="170" applyFont="1" applyFill="1" applyBorder="1" applyAlignment="1">
      <alignment horizontal="center" vertical="center" textRotation="90" wrapText="1"/>
    </xf>
    <xf numFmtId="0" fontId="94" fillId="42" borderId="13" xfId="170" applyFont="1" applyFill="1" applyBorder="1" applyAlignment="1">
      <alignment horizontal="center" vertical="center" textRotation="90" wrapText="1"/>
    </xf>
    <xf numFmtId="0" fontId="94" fillId="42" borderId="10" xfId="170" applyFont="1" applyFill="1" applyBorder="1" applyAlignment="1">
      <alignment horizontal="center" vertical="center" textRotation="90" wrapText="1"/>
    </xf>
    <xf numFmtId="0" fontId="94" fillId="42" borderId="21" xfId="170" applyFont="1" applyFill="1" applyBorder="1" applyAlignment="1">
      <alignment horizontal="center" vertical="center" textRotation="90" wrapText="1"/>
    </xf>
    <xf numFmtId="0" fontId="94" fillId="42" borderId="48" xfId="170" applyFont="1" applyFill="1" applyBorder="1" applyAlignment="1">
      <alignment horizontal="center" vertical="center" wrapText="1"/>
    </xf>
    <xf numFmtId="0" fontId="94" fillId="42" borderId="40" xfId="170" applyFont="1" applyFill="1" applyBorder="1" applyAlignment="1">
      <alignment horizontal="center" vertical="center" wrapText="1"/>
    </xf>
    <xf numFmtId="0" fontId="94" fillId="42" borderId="81" xfId="170" applyFont="1" applyFill="1" applyBorder="1" applyAlignment="1">
      <alignment horizontal="center" vertical="center" wrapText="1"/>
    </xf>
    <xf numFmtId="168" fontId="94" fillId="42" borderId="13" xfId="170" applyNumberFormat="1" applyFont="1" applyFill="1" applyBorder="1" applyAlignment="1">
      <alignment horizontal="center" vertical="center" wrapText="1"/>
    </xf>
    <xf numFmtId="168" fontId="94" fillId="42" borderId="10" xfId="170" applyNumberFormat="1" applyFont="1" applyFill="1" applyBorder="1" applyAlignment="1">
      <alignment horizontal="center" vertical="center" wrapText="1"/>
    </xf>
    <xf numFmtId="168" fontId="94" fillId="42" borderId="21" xfId="170" applyNumberFormat="1" applyFont="1" applyFill="1" applyBorder="1" applyAlignment="1">
      <alignment horizontal="center" vertical="center" wrapText="1"/>
    </xf>
    <xf numFmtId="0" fontId="94" fillId="42" borderId="13" xfId="170" applyFont="1" applyFill="1" applyBorder="1" applyAlignment="1">
      <alignment horizontal="center" vertical="center" wrapText="1"/>
    </xf>
    <xf numFmtId="0" fontId="94" fillId="42" borderId="10" xfId="170" applyFont="1" applyFill="1" applyBorder="1" applyAlignment="1">
      <alignment horizontal="center" vertical="center" wrapText="1"/>
    </xf>
    <xf numFmtId="0" fontId="94" fillId="42" borderId="21" xfId="170" applyFont="1" applyFill="1" applyBorder="1" applyAlignment="1">
      <alignment horizontal="center" vertical="center" wrapText="1"/>
    </xf>
    <xf numFmtId="4" fontId="94" fillId="42" borderId="13" xfId="0" applyNumberFormat="1" applyFont="1" applyFill="1" applyBorder="1" applyAlignment="1">
      <alignment horizontal="center" vertical="center"/>
    </xf>
    <xf numFmtId="4" fontId="94" fillId="42" borderId="11" xfId="0" applyNumberFormat="1" applyFont="1" applyFill="1" applyBorder="1" applyAlignment="1">
      <alignment horizontal="center" vertical="center"/>
    </xf>
    <xf numFmtId="49" fontId="94" fillId="42" borderId="12" xfId="170" applyNumberFormat="1" applyFont="1" applyFill="1" applyBorder="1" applyAlignment="1">
      <alignment horizontal="right" wrapText="1"/>
    </xf>
    <xf numFmtId="49" fontId="94" fillId="42" borderId="10" xfId="170" applyNumberFormat="1" applyFont="1" applyFill="1" applyBorder="1" applyAlignment="1">
      <alignment horizontal="right" wrapText="1"/>
    </xf>
    <xf numFmtId="4" fontId="94" fillId="0" borderId="10" xfId="221" applyNumberFormat="1" applyFont="1" applyFill="1" applyBorder="1" applyAlignment="1">
      <alignment horizontal="center" vertical="center" wrapText="1"/>
    </xf>
    <xf numFmtId="4" fontId="94" fillId="0" borderId="17" xfId="170" applyNumberFormat="1" applyFont="1" applyFill="1" applyBorder="1" applyAlignment="1">
      <alignment horizontal="center" vertical="center" wrapText="1"/>
    </xf>
    <xf numFmtId="1" fontId="94" fillId="42" borderId="10" xfId="221" applyNumberFormat="1" applyFont="1" applyFill="1" applyBorder="1" applyAlignment="1">
      <alignment horizontal="center" vertical="center" wrapText="1"/>
    </xf>
    <xf numFmtId="4" fontId="94" fillId="42" borderId="19" xfId="170" applyNumberFormat="1" applyFont="1" applyFill="1" applyBorder="1" applyAlignment="1">
      <alignment horizontal="center" vertical="center" wrapText="1"/>
    </xf>
    <xf numFmtId="0" fontId="87" fillId="0" borderId="64" xfId="0" applyFont="1" applyBorder="1" applyAlignment="1">
      <alignment horizontal="left"/>
    </xf>
    <xf numFmtId="0" fontId="87" fillId="0" borderId="65" xfId="0" applyFont="1" applyBorder="1" applyAlignment="1">
      <alignment horizontal="left"/>
    </xf>
    <xf numFmtId="4" fontId="87" fillId="42" borderId="64" xfId="0" applyNumberFormat="1" applyFont="1" applyFill="1" applyBorder="1" applyAlignment="1">
      <alignment horizontal="center"/>
    </xf>
    <xf numFmtId="4" fontId="87" fillId="42" borderId="65" xfId="0" applyNumberFormat="1" applyFont="1" applyFill="1" applyBorder="1" applyAlignment="1">
      <alignment horizontal="center"/>
    </xf>
    <xf numFmtId="4" fontId="87" fillId="42" borderId="83" xfId="0" applyNumberFormat="1" applyFont="1" applyFill="1" applyBorder="1" applyAlignment="1">
      <alignment horizontal="center"/>
    </xf>
    <xf numFmtId="0" fontId="94" fillId="42" borderId="13" xfId="170" applyFont="1" applyFill="1" applyBorder="1" applyAlignment="1">
      <alignment horizontal="left" vertical="center" wrapText="1"/>
    </xf>
    <xf numFmtId="0" fontId="94" fillId="42" borderId="10" xfId="170" applyFont="1" applyFill="1" applyBorder="1" applyAlignment="1">
      <alignment horizontal="left" vertical="center" wrapText="1"/>
    </xf>
    <xf numFmtId="0" fontId="94" fillId="42" borderId="21" xfId="170" applyFont="1" applyFill="1" applyBorder="1" applyAlignment="1">
      <alignment horizontal="left" vertical="center" wrapText="1"/>
    </xf>
    <xf numFmtId="0" fontId="94" fillId="42" borderId="38" xfId="170" applyFont="1" applyFill="1" applyBorder="1" applyAlignment="1">
      <alignment horizontal="center" vertical="center" wrapText="1"/>
    </xf>
    <xf numFmtId="0" fontId="94" fillId="42" borderId="17" xfId="170" applyFont="1" applyFill="1" applyBorder="1" applyAlignment="1">
      <alignment horizontal="center" vertical="center" wrapText="1"/>
    </xf>
    <xf numFmtId="0" fontId="94" fillId="42" borderId="23" xfId="170" applyFont="1" applyFill="1" applyBorder="1" applyAlignment="1">
      <alignment horizontal="center" vertical="center" wrapText="1"/>
    </xf>
    <xf numFmtId="4" fontId="94" fillId="0" borderId="12" xfId="0" applyNumberFormat="1" applyFont="1" applyFill="1" applyBorder="1" applyAlignment="1">
      <alignment horizontal="center" vertical="center"/>
    </xf>
    <xf numFmtId="4" fontId="94" fillId="0" borderId="10" xfId="0" applyNumberFormat="1" applyFont="1" applyFill="1" applyBorder="1" applyAlignment="1">
      <alignment horizontal="center" vertical="center"/>
    </xf>
    <xf numFmtId="4" fontId="94" fillId="42" borderId="10" xfId="221" applyNumberFormat="1" applyFont="1" applyFill="1" applyBorder="1" applyAlignment="1">
      <alignment horizontal="center"/>
    </xf>
    <xf numFmtId="4" fontId="94" fillId="42" borderId="17" xfId="221" applyNumberFormat="1" applyFont="1" applyFill="1" applyBorder="1" applyAlignment="1">
      <alignment horizontal="center"/>
    </xf>
    <xf numFmtId="0" fontId="52" fillId="0" borderId="12" xfId="165" applyFont="1" applyBorder="1" applyAlignment="1">
      <alignment horizontal="center" vertical="center" wrapText="1"/>
    </xf>
    <xf numFmtId="0" fontId="52" fillId="0" borderId="10" xfId="165" applyFont="1" applyBorder="1" applyAlignment="1">
      <alignment horizontal="center" vertical="center" wrapText="1"/>
    </xf>
    <xf numFmtId="0" fontId="52" fillId="33" borderId="56" xfId="165" applyFont="1" applyFill="1" applyBorder="1" applyAlignment="1">
      <alignment horizontal="center" vertical="center" wrapText="1"/>
    </xf>
    <xf numFmtId="0" fontId="52" fillId="33" borderId="58" xfId="165" applyFont="1" applyFill="1" applyBorder="1" applyAlignment="1">
      <alignment horizontal="center" vertical="center" wrapText="1"/>
    </xf>
    <xf numFmtId="0" fontId="54" fillId="0" borderId="28" xfId="165" applyFont="1" applyFill="1" applyBorder="1" applyAlignment="1">
      <alignment horizontal="left" vertical="center" wrapText="1"/>
    </xf>
    <xf numFmtId="0" fontId="54" fillId="0" borderId="29" xfId="165" applyFont="1" applyFill="1" applyBorder="1"/>
    <xf numFmtId="0" fontId="52" fillId="0" borderId="12" xfId="165" applyFont="1" applyFill="1" applyBorder="1" applyAlignment="1">
      <alignment horizontal="center" vertical="center" wrapText="1"/>
    </xf>
    <xf numFmtId="0" fontId="52" fillId="0" borderId="10" xfId="165" applyFont="1" applyFill="1" applyBorder="1" applyAlignment="1">
      <alignment horizontal="center" vertical="center" wrapText="1"/>
    </xf>
    <xf numFmtId="0" fontId="52" fillId="0" borderId="56" xfId="165" applyFont="1" applyFill="1" applyBorder="1" applyAlignment="1">
      <alignment horizontal="center" vertical="center" wrapText="1"/>
    </xf>
    <xf numFmtId="0" fontId="52" fillId="0" borderId="58" xfId="165" applyFont="1" applyFill="1" applyBorder="1" applyAlignment="1">
      <alignment horizontal="center" vertical="center" wrapText="1"/>
    </xf>
    <xf numFmtId="0" fontId="54" fillId="0" borderId="12" xfId="165" applyFont="1" applyFill="1" applyBorder="1" applyAlignment="1">
      <alignment horizontal="right"/>
    </xf>
    <xf numFmtId="0" fontId="54" fillId="0" borderId="10" xfId="165" applyFont="1" applyFill="1" applyBorder="1" applyAlignment="1">
      <alignment horizontal="right"/>
    </xf>
    <xf numFmtId="0" fontId="54" fillId="0" borderId="14" xfId="165" applyFont="1" applyBorder="1" applyAlignment="1">
      <alignment horizontal="right"/>
    </xf>
    <xf numFmtId="0" fontId="54" fillId="0" borderId="21" xfId="165" applyFont="1" applyBorder="1" applyAlignment="1">
      <alignment horizontal="right"/>
    </xf>
    <xf numFmtId="0" fontId="54" fillId="0" borderId="12" xfId="165" applyFont="1" applyBorder="1" applyAlignment="1">
      <alignment horizontal="right"/>
    </xf>
    <xf numFmtId="0" fontId="54" fillId="0" borderId="10" xfId="165" applyFont="1" applyBorder="1" applyAlignment="1">
      <alignment horizontal="right"/>
    </xf>
    <xf numFmtId="0" fontId="54" fillId="0" borderId="0" xfId="0" applyFont="1" applyAlignment="1">
      <alignment horizontal="left" vertical="center" wrapText="1"/>
    </xf>
    <xf numFmtId="0" fontId="54" fillId="0" borderId="0" xfId="0" applyFont="1"/>
    <xf numFmtId="0" fontId="52" fillId="0" borderId="10" xfId="0" applyFont="1" applyBorder="1" applyAlignment="1">
      <alignment horizontal="center" vertical="center" wrapText="1"/>
    </xf>
  </cellXfs>
  <cellStyles count="228">
    <cellStyle name="20% - Accent1" xfId="1" builtinId="30" customBuiltin="1"/>
    <cellStyle name="20% - Accent1 2" xfId="2"/>
    <cellStyle name="20% - Accent1 2 2" xfId="3"/>
    <cellStyle name="20% - Accent1 3" xfId="4"/>
    <cellStyle name="20% - Accent1 3 2" xfId="5"/>
    <cellStyle name="20% - Accent1 4" xfId="6"/>
    <cellStyle name="20% - Accent1 4 2" xfId="7"/>
    <cellStyle name="20% - Accent2" xfId="8" builtinId="34" customBuiltin="1"/>
    <cellStyle name="20% - Accent2 2" xfId="9"/>
    <cellStyle name="20% - Accent2 2 2" xfId="10"/>
    <cellStyle name="20% - Accent2 3" xfId="11"/>
    <cellStyle name="20% - Accent2 3 2" xfId="12"/>
    <cellStyle name="20% - Accent2 4" xfId="13"/>
    <cellStyle name="20% - Accent2 4 2" xfId="14"/>
    <cellStyle name="20% - Accent3" xfId="15" builtinId="38" customBuiltin="1"/>
    <cellStyle name="20% - Accent3 2" xfId="16"/>
    <cellStyle name="20% - Accent3 2 2" xfId="17"/>
    <cellStyle name="20% - Accent3 3" xfId="18"/>
    <cellStyle name="20% - Accent3 3 2" xfId="19"/>
    <cellStyle name="20% - Accent3 4" xfId="20"/>
    <cellStyle name="20% - Accent3 4 2" xfId="21"/>
    <cellStyle name="20% - Accent4" xfId="22" builtinId="42" customBuiltin="1"/>
    <cellStyle name="20% - Accent4 2" xfId="23"/>
    <cellStyle name="20% - Accent4 2 2" xfId="24"/>
    <cellStyle name="20% - Accent4 3" xfId="25"/>
    <cellStyle name="20% - Accent4 3 2" xfId="26"/>
    <cellStyle name="20% - Accent4 4" xfId="27"/>
    <cellStyle name="20% - Accent4 4 2" xfId="28"/>
    <cellStyle name="20% - Accent5" xfId="29" builtinId="46" customBuiltin="1"/>
    <cellStyle name="20% - Accent5 2" xfId="30"/>
    <cellStyle name="20% - Accent5 2 2" xfId="31"/>
    <cellStyle name="20% - Accent5 3" xfId="32"/>
    <cellStyle name="20% - Accent5 3 2" xfId="33"/>
    <cellStyle name="20% - Accent5 4" xfId="34"/>
    <cellStyle name="20% - Accent5 4 2" xfId="35"/>
    <cellStyle name="20% - Accent6" xfId="36" builtinId="50" customBuiltin="1"/>
    <cellStyle name="20% - Accent6 2" xfId="37"/>
    <cellStyle name="20% - Accent6 2 2" xfId="38"/>
    <cellStyle name="20% - Accent6 3" xfId="39"/>
    <cellStyle name="20% - Accent6 3 2" xfId="40"/>
    <cellStyle name="20% - Accent6 4" xfId="41"/>
    <cellStyle name="20% - Accent6 4 2" xfId="42"/>
    <cellStyle name="40% - Accent1" xfId="43" builtinId="31" customBuiltin="1"/>
    <cellStyle name="40% - Accent1 2" xfId="44"/>
    <cellStyle name="40% - Accent1 2 2" xfId="45"/>
    <cellStyle name="40% - Accent1 3" xfId="46"/>
    <cellStyle name="40% - Accent1 3 2" xfId="47"/>
    <cellStyle name="40% - Accent1 4" xfId="48"/>
    <cellStyle name="40% - Accent1 4 2" xfId="49"/>
    <cellStyle name="40% - Accent2" xfId="50" builtinId="35" customBuiltin="1"/>
    <cellStyle name="40% - Accent2 2" xfId="51"/>
    <cellStyle name="40% - Accent2 2 2" xfId="52"/>
    <cellStyle name="40% - Accent2 3" xfId="53"/>
    <cellStyle name="40% - Accent2 3 2" xfId="54"/>
    <cellStyle name="40% - Accent2 4" xfId="55"/>
    <cellStyle name="40% - Accent2 4 2" xfId="56"/>
    <cellStyle name="40% - Accent3" xfId="57" builtinId="39" customBuiltin="1"/>
    <cellStyle name="40% - Accent3 2" xfId="58"/>
    <cellStyle name="40% - Accent3 2 2" xfId="59"/>
    <cellStyle name="40% - Accent3 3" xfId="60"/>
    <cellStyle name="40% - Accent3 3 2" xfId="61"/>
    <cellStyle name="40% - Accent3 4" xfId="62"/>
    <cellStyle name="40% - Accent3 4 2" xfId="63"/>
    <cellStyle name="40% - Accent4" xfId="64" builtinId="43" customBuiltin="1"/>
    <cellStyle name="40% - Accent4 2" xfId="65"/>
    <cellStyle name="40% - Accent4 2 2" xfId="66"/>
    <cellStyle name="40% - Accent4 3" xfId="67"/>
    <cellStyle name="40% - Accent4 3 2" xfId="68"/>
    <cellStyle name="40% - Accent4 4" xfId="69"/>
    <cellStyle name="40% - Accent4 4 2" xfId="70"/>
    <cellStyle name="40% - Accent5" xfId="71" builtinId="47" customBuiltin="1"/>
    <cellStyle name="40% - Accent5 2" xfId="72"/>
    <cellStyle name="40% - Accent5 2 2" xfId="73"/>
    <cellStyle name="40% - Accent5 3" xfId="74"/>
    <cellStyle name="40% - Accent5 3 2" xfId="75"/>
    <cellStyle name="40% - Accent5 4" xfId="76"/>
    <cellStyle name="40% - Accent5 4 2" xfId="77"/>
    <cellStyle name="40% - Accent6" xfId="78" builtinId="51" customBuiltin="1"/>
    <cellStyle name="40% - Accent6 2" xfId="79"/>
    <cellStyle name="40% - Accent6 2 2" xfId="80"/>
    <cellStyle name="40% - Accent6 3" xfId="81"/>
    <cellStyle name="40% - Accent6 3 2" xfId="82"/>
    <cellStyle name="40% - Accent6 4" xfId="83"/>
    <cellStyle name="40% - Accent6 4 2" xfId="84"/>
    <cellStyle name="60% - Accent1" xfId="85" builtinId="32" customBuiltin="1"/>
    <cellStyle name="60% - Accent1 2" xfId="86"/>
    <cellStyle name="60% - Accent2" xfId="87" builtinId="36" customBuiltin="1"/>
    <cellStyle name="60% - Accent2 2" xfId="88"/>
    <cellStyle name="60% - Accent3" xfId="89" builtinId="40" customBuiltin="1"/>
    <cellStyle name="60% - Accent3 2" xfId="90"/>
    <cellStyle name="60% - Accent4" xfId="91" builtinId="44" customBuiltin="1"/>
    <cellStyle name="60% - Accent4 2" xfId="92"/>
    <cellStyle name="60% - Accent5" xfId="93" builtinId="48" customBuiltin="1"/>
    <cellStyle name="60% - Accent5 2" xfId="94"/>
    <cellStyle name="60% - Accent6" xfId="95" builtinId="52" customBuiltin="1"/>
    <cellStyle name="60% - Accent6 2" xfId="96"/>
    <cellStyle name="Accent1" xfId="97" builtinId="29" customBuiltin="1"/>
    <cellStyle name="Accent1 - 20%" xfId="98"/>
    <cellStyle name="Accent1 - 40%" xfId="99"/>
    <cellStyle name="Accent1 - 60%" xfId="100"/>
    <cellStyle name="Accent1 2" xfId="101"/>
    <cellStyle name="Accent2" xfId="102" builtinId="33" customBuiltin="1"/>
    <cellStyle name="Accent2 - 20%" xfId="103"/>
    <cellStyle name="Accent2 - 40%" xfId="104"/>
    <cellStyle name="Accent2 - 60%" xfId="105"/>
    <cellStyle name="Accent2 2" xfId="106"/>
    <cellStyle name="Accent3" xfId="107" builtinId="37" customBuiltin="1"/>
    <cellStyle name="Accent3 - 20%" xfId="108"/>
    <cellStyle name="Accent3 - 40%" xfId="109"/>
    <cellStyle name="Accent3 - 60%" xfId="110"/>
    <cellStyle name="Accent3 2" xfId="111"/>
    <cellStyle name="Accent4" xfId="112" builtinId="41" customBuiltin="1"/>
    <cellStyle name="Accent4 - 20%" xfId="113"/>
    <cellStyle name="Accent4 - 40%" xfId="114"/>
    <cellStyle name="Accent4 - 60%" xfId="115"/>
    <cellStyle name="Accent4 2" xfId="116"/>
    <cellStyle name="Accent5" xfId="117" builtinId="45" customBuiltin="1"/>
    <cellStyle name="Accent5 - 20%" xfId="118"/>
    <cellStyle name="Accent5 - 40%" xfId="119"/>
    <cellStyle name="Accent5 - 60%" xfId="120"/>
    <cellStyle name="Accent5 2" xfId="121"/>
    <cellStyle name="Accent6" xfId="122" builtinId="49" customBuiltin="1"/>
    <cellStyle name="Accent6 - 20%" xfId="123"/>
    <cellStyle name="Accent6 - 40%" xfId="124"/>
    <cellStyle name="Accent6 - 60%" xfId="125"/>
    <cellStyle name="Accent6 2" xfId="126"/>
    <cellStyle name="Bad" xfId="127" builtinId="27" customBuiltin="1"/>
    <cellStyle name="Bad 2" xfId="128"/>
    <cellStyle name="Calculation" xfId="129" builtinId="22" customBuiltin="1"/>
    <cellStyle name="Calculation 2" xfId="130"/>
    <cellStyle name="Check Cell" xfId="131" builtinId="23" customBuiltin="1"/>
    <cellStyle name="Check Cell 2" xfId="132"/>
    <cellStyle name="Comma 2" xfId="133"/>
    <cellStyle name="Comma 3" xfId="222"/>
    <cellStyle name="ContentsHyperlink" xfId="134"/>
    <cellStyle name="Emphasis 1" xfId="135"/>
    <cellStyle name="Emphasis 2" xfId="136"/>
    <cellStyle name="Emphasis 3" xfId="137"/>
    <cellStyle name="Explanatory Text" xfId="138" builtinId="53" customBuiltin="1"/>
    <cellStyle name="Explanatory Text 2" xfId="139"/>
    <cellStyle name="Good" xfId="140" builtinId="26" customBuiltin="1"/>
    <cellStyle name="Good 2" xfId="141"/>
    <cellStyle name="Good 3" xfId="142"/>
    <cellStyle name="Heading 1" xfId="143" builtinId="16" customBuiltin="1"/>
    <cellStyle name="Heading 1 2" xfId="144"/>
    <cellStyle name="Heading 2" xfId="145" builtinId="17" customBuiltin="1"/>
    <cellStyle name="Heading 2 2" xfId="146"/>
    <cellStyle name="Heading 3" xfId="147" builtinId="18" customBuiltin="1"/>
    <cellStyle name="Heading 3 2" xfId="148"/>
    <cellStyle name="Heading 4" xfId="149" builtinId="19" customBuiltin="1"/>
    <cellStyle name="Heading 4 2" xfId="150"/>
    <cellStyle name="Hyperlink 2" xfId="151"/>
    <cellStyle name="Hyperlink 3" xfId="152"/>
    <cellStyle name="Input" xfId="153" builtinId="20" customBuiltin="1"/>
    <cellStyle name="Input 2" xfId="154"/>
    <cellStyle name="Linked Cell" xfId="155" builtinId="24" customBuiltin="1"/>
    <cellStyle name="Linked Cell 2" xfId="156"/>
    <cellStyle name="Linked Cell 2 2" xfId="157"/>
    <cellStyle name="Linked Cell 2 3" xfId="158"/>
    <cellStyle name="Linked Cell 3" xfId="159"/>
    <cellStyle name="Neutral" xfId="160" builtinId="28" customBuiltin="1"/>
    <cellStyle name="Neutral 2" xfId="161"/>
    <cellStyle name="Neutral 3" xfId="162"/>
    <cellStyle name="Normal" xfId="0" builtinId="0"/>
    <cellStyle name="Normal 10" xfId="163"/>
    <cellStyle name="Normal 11" xfId="164"/>
    <cellStyle name="Normal 12" xfId="165"/>
    <cellStyle name="Normal 13" xfId="166"/>
    <cellStyle name="Normal 14" xfId="167"/>
    <cellStyle name="Normal 15" xfId="168"/>
    <cellStyle name="Normal 15 2" xfId="221"/>
    <cellStyle name="Normal 16" xfId="169"/>
    <cellStyle name="Normal 17" xfId="220"/>
    <cellStyle name="Normal 18" xfId="223"/>
    <cellStyle name="Normal 18 2" xfId="225"/>
    <cellStyle name="Normal 2" xfId="170"/>
    <cellStyle name="Normal 2 2" xfId="171"/>
    <cellStyle name="Normal 2 2 2" xfId="172"/>
    <cellStyle name="Normal 2 2 3" xfId="173"/>
    <cellStyle name="Normal 2 3" xfId="174"/>
    <cellStyle name="Normal 2 4" xfId="175"/>
    <cellStyle name="Normal 3" xfId="176"/>
    <cellStyle name="Normal 3 2" xfId="177"/>
    <cellStyle name="Normal 3 2 2" xfId="178"/>
    <cellStyle name="Normal 3 2 3" xfId="179"/>
    <cellStyle name="Normal 3 3" xfId="180"/>
    <cellStyle name="Normal 3 4" xfId="181"/>
    <cellStyle name="Normal 3 5" xfId="182"/>
    <cellStyle name="Normal 4" xfId="183"/>
    <cellStyle name="Normal 4 2" xfId="184"/>
    <cellStyle name="Normal 4 3" xfId="185"/>
    <cellStyle name="Normal 5" xfId="186"/>
    <cellStyle name="Normal 5 2" xfId="187"/>
    <cellStyle name="Normal 5 3" xfId="226"/>
    <cellStyle name="Normal 6" xfId="188"/>
    <cellStyle name="Normal 7" xfId="189"/>
    <cellStyle name="Normal 7 2" xfId="190"/>
    <cellStyle name="Normal 8" xfId="191"/>
    <cellStyle name="Normal 9" xfId="192"/>
    <cellStyle name="Normál_Izvrsenje-PLAN2011" xfId="193"/>
    <cellStyle name="Normal_LEKOVI POZITIVNA" xfId="227"/>
    <cellStyle name="Normal_normativ kadra _ tabel_1 2" xfId="194"/>
    <cellStyle name="Normal_Normativi_Stampanje" xfId="195"/>
    <cellStyle name="Normal_Sheet1" xfId="196"/>
    <cellStyle name="Normal_TAB DZ 1-10 (1) 2 2" xfId="197"/>
    <cellStyle name="Normal_TAB DZ 1-10_TAB DZ 2009" xfId="198"/>
    <cellStyle name="Normal_TAB DZ 1-10_TAB DZ 2009 2" xfId="199"/>
    <cellStyle name="Normal_TAB DZ 2009" xfId="200"/>
    <cellStyle name="Normal_TAB DZ 2009 2" xfId="201"/>
    <cellStyle name="Note" xfId="202" builtinId="10" customBuiltin="1"/>
    <cellStyle name="Note 2" xfId="203"/>
    <cellStyle name="Note 2 2" xfId="204"/>
    <cellStyle name="Note 2 3" xfId="205"/>
    <cellStyle name="Note 3" xfId="206"/>
    <cellStyle name="Output" xfId="207" builtinId="21" customBuiltin="1"/>
    <cellStyle name="Output 2" xfId="208"/>
    <cellStyle name="Percent 2" xfId="209"/>
    <cellStyle name="Sheet Title" xfId="210"/>
    <cellStyle name="Student Information" xfId="211"/>
    <cellStyle name="Student Information - user entered" xfId="212"/>
    <cellStyle name="Student Information 2" xfId="224"/>
    <cellStyle name="Title" xfId="213" builtinId="15" customBuiltin="1"/>
    <cellStyle name="Title 2" xfId="214"/>
    <cellStyle name="Total" xfId="215" builtinId="25" customBuiltin="1"/>
    <cellStyle name="Total 2" xfId="216"/>
    <cellStyle name="Total 3" xfId="217"/>
    <cellStyle name="Warning Text" xfId="218" builtinId="11" customBuiltin="1"/>
    <cellStyle name="Warning Text 2" xfId="2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5</xdr:row>
      <xdr:rowOff>171450</xdr:rowOff>
    </xdr:from>
    <xdr:to>
      <xdr:col>5</xdr:col>
      <xdr:colOff>409575</xdr:colOff>
      <xdr:row>12</xdr:row>
      <xdr:rowOff>190500</xdr:rowOff>
    </xdr:to>
    <xdr:pic>
      <xdr:nvPicPr>
        <xdr:cNvPr id="79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85875"/>
          <a:ext cx="13049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N49" sqref="N49"/>
    </sheetView>
  </sheetViews>
  <sheetFormatPr defaultColWidth="9.140625" defaultRowHeight="12.75"/>
  <cols>
    <col min="1" max="16384" width="9.140625" style="114"/>
  </cols>
  <sheetData>
    <row r="1" spans="1:9" ht="20.25">
      <c r="A1" s="987" t="s">
        <v>765</v>
      </c>
      <c r="B1" s="987"/>
      <c r="C1" s="987"/>
      <c r="D1" s="987"/>
      <c r="E1" s="987"/>
      <c r="F1" s="987"/>
      <c r="G1" s="987"/>
      <c r="H1" s="987"/>
      <c r="I1" s="987"/>
    </row>
    <row r="2" spans="1:9" ht="20.25">
      <c r="A2" s="987" t="s">
        <v>766</v>
      </c>
      <c r="B2" s="987"/>
      <c r="C2" s="987"/>
      <c r="D2" s="987"/>
      <c r="E2" s="987"/>
      <c r="F2" s="987"/>
      <c r="G2" s="987"/>
      <c r="H2" s="987"/>
      <c r="I2" s="987"/>
    </row>
    <row r="3" spans="1:9" ht="15.75">
      <c r="A3" s="183"/>
    </row>
    <row r="4" spans="1:9" ht="15.75">
      <c r="A4" s="183"/>
    </row>
    <row r="5" spans="1:9" ht="15.75">
      <c r="A5" s="183"/>
    </row>
    <row r="6" spans="1:9" ht="15.75">
      <c r="A6" s="183"/>
    </row>
    <row r="8" spans="1:9" ht="15.75">
      <c r="A8" s="183"/>
    </row>
    <row r="9" spans="1:9" ht="15.75">
      <c r="A9" s="183"/>
    </row>
    <row r="10" spans="1:9" ht="15.75">
      <c r="A10" s="183"/>
    </row>
    <row r="11" spans="1:9" ht="15.75">
      <c r="A11" s="183"/>
    </row>
    <row r="12" spans="1:9" ht="15.75">
      <c r="A12" s="183"/>
    </row>
    <row r="13" spans="1:9" ht="15.75">
      <c r="A13" s="183"/>
    </row>
    <row r="14" spans="1:9" ht="15.75">
      <c r="A14" s="183"/>
    </row>
    <row r="15" spans="1:9" ht="15.75">
      <c r="A15" s="183"/>
    </row>
    <row r="16" spans="1:9" ht="15.75">
      <c r="A16" s="183"/>
    </row>
    <row r="17" spans="1:9" ht="26.25">
      <c r="A17" s="988" t="s">
        <v>767</v>
      </c>
      <c r="B17" s="988"/>
      <c r="C17" s="988"/>
      <c r="D17" s="988"/>
      <c r="E17" s="988"/>
      <c r="F17" s="988"/>
      <c r="G17" s="988"/>
      <c r="H17" s="988"/>
      <c r="I17" s="988"/>
    </row>
    <row r="18" spans="1:9" ht="26.25">
      <c r="A18" s="988" t="s">
        <v>768</v>
      </c>
      <c r="B18" s="988"/>
      <c r="C18" s="988"/>
      <c r="D18" s="988"/>
      <c r="E18" s="988"/>
      <c r="F18" s="988"/>
      <c r="G18" s="988"/>
      <c r="H18" s="988"/>
      <c r="I18" s="988"/>
    </row>
    <row r="19" spans="1:9" ht="26.25">
      <c r="A19" s="988" t="s">
        <v>769</v>
      </c>
      <c r="B19" s="988"/>
      <c r="C19" s="988"/>
      <c r="D19" s="988"/>
      <c r="E19" s="988"/>
      <c r="F19" s="988"/>
      <c r="G19" s="988"/>
      <c r="H19" s="988"/>
      <c r="I19" s="988"/>
    </row>
    <row r="20" spans="1:9" s="184" customFormat="1" ht="26.25">
      <c r="A20" s="989" t="s">
        <v>1447</v>
      </c>
      <c r="B20" s="989"/>
      <c r="C20" s="989"/>
      <c r="D20" s="989"/>
      <c r="E20" s="989"/>
      <c r="F20" s="989"/>
      <c r="G20" s="989"/>
      <c r="H20" s="989"/>
      <c r="I20" s="989"/>
    </row>
    <row r="21" spans="1:9" ht="15.75">
      <c r="A21" s="183"/>
      <c r="B21" s="183"/>
      <c r="C21" s="183"/>
      <c r="D21" s="183"/>
      <c r="E21" s="183"/>
      <c r="F21" s="183"/>
      <c r="G21" s="183"/>
      <c r="H21" s="183"/>
      <c r="I21" s="183"/>
    </row>
    <row r="22" spans="1:9" ht="15.75">
      <c r="A22" s="183"/>
      <c r="B22" s="183"/>
      <c r="C22" s="183"/>
      <c r="D22" s="183"/>
      <c r="E22" s="183"/>
      <c r="F22" s="183"/>
      <c r="G22" s="183"/>
      <c r="H22" s="183"/>
      <c r="I22" s="183"/>
    </row>
    <row r="23" spans="1:9" ht="15.75">
      <c r="A23" s="183"/>
      <c r="B23" s="183"/>
      <c r="C23" s="183"/>
      <c r="D23" s="183"/>
      <c r="E23" s="183"/>
      <c r="F23" s="183"/>
      <c r="G23" s="183"/>
      <c r="H23" s="183"/>
      <c r="I23" s="183"/>
    </row>
    <row r="24" spans="1:9" ht="15.75">
      <c r="A24" s="185"/>
      <c r="B24" s="183"/>
      <c r="C24" s="183"/>
      <c r="D24" s="183"/>
      <c r="E24" s="183"/>
      <c r="F24" s="183"/>
      <c r="G24" s="183"/>
      <c r="H24" s="183"/>
      <c r="I24" s="183"/>
    </row>
    <row r="25" spans="1:9" ht="15.75">
      <c r="A25" s="183"/>
      <c r="B25" s="183"/>
      <c r="C25" s="183"/>
      <c r="D25" s="183"/>
      <c r="E25" s="183"/>
      <c r="F25" s="183"/>
      <c r="G25" s="183"/>
      <c r="H25" s="183"/>
      <c r="I25" s="183"/>
    </row>
    <row r="26" spans="1:9" ht="15.75">
      <c r="A26" s="186"/>
      <c r="B26" s="183"/>
      <c r="C26" s="183"/>
      <c r="D26" s="183"/>
      <c r="E26" s="183"/>
      <c r="F26" s="183"/>
      <c r="G26" s="183"/>
      <c r="H26" s="183"/>
      <c r="I26" s="183"/>
    </row>
    <row r="27" spans="1:9" ht="15">
      <c r="A27" s="186"/>
    </row>
    <row r="28" spans="1:9" ht="15">
      <c r="A28" s="186"/>
    </row>
    <row r="29" spans="1:9" ht="15">
      <c r="A29" s="186"/>
    </row>
    <row r="30" spans="1:9" ht="15">
      <c r="A30" s="186"/>
      <c r="B30" s="187"/>
      <c r="C30" s="187"/>
      <c r="D30" s="187"/>
      <c r="E30" s="187"/>
      <c r="F30" s="187"/>
      <c r="G30" s="187"/>
      <c r="H30" s="187"/>
      <c r="I30" s="187"/>
    </row>
    <row r="31" spans="1:9" ht="15">
      <c r="A31" s="186"/>
      <c r="B31" s="187"/>
      <c r="C31" s="187"/>
      <c r="D31" s="187"/>
      <c r="E31" s="187"/>
      <c r="F31" s="187"/>
      <c r="G31" s="187"/>
      <c r="H31" s="187"/>
      <c r="I31" s="187"/>
    </row>
    <row r="32" spans="1:9" ht="15">
      <c r="A32" s="186"/>
      <c r="B32" s="187"/>
      <c r="C32" s="187"/>
      <c r="D32" s="187"/>
      <c r="E32" s="187"/>
      <c r="F32" s="187"/>
      <c r="G32" s="187"/>
      <c r="H32" s="187"/>
      <c r="I32" s="187"/>
    </row>
    <row r="33" spans="1:10">
      <c r="B33" s="187"/>
      <c r="C33" s="187"/>
      <c r="D33" s="187"/>
      <c r="E33" s="187"/>
      <c r="F33" s="187"/>
      <c r="G33" s="187"/>
      <c r="H33" s="187"/>
      <c r="I33" s="187"/>
    </row>
    <row r="34" spans="1:10">
      <c r="B34" s="187"/>
      <c r="C34" s="187"/>
      <c r="D34" s="187"/>
      <c r="E34" s="187"/>
      <c r="F34" s="187"/>
      <c r="G34" s="187"/>
      <c r="H34" s="187"/>
      <c r="I34" s="187"/>
    </row>
    <row r="35" spans="1:10" ht="15">
      <c r="A35" s="185"/>
      <c r="B35" s="187"/>
      <c r="C35" s="187"/>
      <c r="D35" s="187"/>
      <c r="E35" s="187"/>
      <c r="F35" s="187"/>
      <c r="G35" s="187"/>
      <c r="H35" s="187"/>
      <c r="I35" s="187"/>
    </row>
    <row r="36" spans="1:10" ht="15">
      <c r="A36" s="186"/>
      <c r="B36" s="187"/>
      <c r="C36" s="187"/>
      <c r="D36" s="187"/>
      <c r="E36" s="187"/>
      <c r="F36" s="187"/>
      <c r="G36" s="187"/>
      <c r="H36" s="187"/>
      <c r="I36" s="187"/>
    </row>
    <row r="37" spans="1:10" ht="15">
      <c r="A37" s="186"/>
      <c r="B37" s="187"/>
      <c r="C37" s="187"/>
      <c r="D37" s="187"/>
      <c r="E37" s="187"/>
      <c r="F37" s="187"/>
      <c r="G37" s="187"/>
      <c r="H37" s="187"/>
      <c r="I37" s="187"/>
    </row>
    <row r="38" spans="1:10" ht="15">
      <c r="A38" s="186"/>
      <c r="B38" s="187"/>
      <c r="C38" s="187"/>
      <c r="D38" s="187"/>
      <c r="E38" s="187"/>
      <c r="F38" s="187"/>
      <c r="G38" s="187"/>
      <c r="H38" s="187"/>
      <c r="I38" s="187"/>
    </row>
    <row r="39" spans="1:10" ht="15">
      <c r="A39" s="186"/>
      <c r="B39" s="187"/>
      <c r="C39" s="187"/>
      <c r="D39" s="187"/>
      <c r="E39" s="187"/>
      <c r="F39" s="187"/>
      <c r="G39" s="187"/>
      <c r="H39" s="187"/>
      <c r="I39" s="187"/>
      <c r="J39" s="188"/>
    </row>
    <row r="40" spans="1:10" ht="15">
      <c r="A40" s="186"/>
      <c r="B40" s="187"/>
      <c r="C40" s="187"/>
      <c r="D40" s="187"/>
      <c r="E40" s="187"/>
      <c r="F40" s="187"/>
      <c r="G40" s="187"/>
      <c r="H40" s="187"/>
      <c r="I40" s="187"/>
    </row>
    <row r="43" spans="1:10" s="184" customFormat="1">
      <c r="A43" s="986" t="s">
        <v>2084</v>
      </c>
      <c r="B43" s="986"/>
      <c r="C43" s="986"/>
      <c r="D43" s="986"/>
      <c r="E43" s="986"/>
      <c r="F43" s="986"/>
      <c r="G43" s="986"/>
      <c r="H43" s="986"/>
      <c r="I43" s="986"/>
    </row>
    <row r="45" spans="1:10">
      <c r="A45" s="187"/>
      <c r="B45" s="187"/>
      <c r="C45" s="187"/>
      <c r="D45" s="187"/>
      <c r="E45" s="187"/>
      <c r="F45" s="187"/>
      <c r="G45" s="187"/>
      <c r="H45" s="187"/>
      <c r="I45" s="187"/>
    </row>
    <row r="47" spans="1:10">
      <c r="A47" s="187"/>
      <c r="B47" s="187"/>
      <c r="C47" s="187"/>
      <c r="D47" s="187"/>
      <c r="E47" s="187"/>
      <c r="F47" s="187"/>
      <c r="G47" s="187"/>
      <c r="H47" s="187"/>
      <c r="I47" s="187"/>
    </row>
    <row r="48" spans="1:10">
      <c r="A48" s="187"/>
      <c r="B48" s="187"/>
      <c r="C48" s="187"/>
      <c r="D48" s="187"/>
      <c r="E48" s="187"/>
      <c r="F48" s="187"/>
      <c r="G48" s="187"/>
      <c r="H48" s="187"/>
      <c r="I48" s="187"/>
    </row>
    <row r="49" spans="1:9">
      <c r="A49" s="187"/>
      <c r="B49" s="187"/>
      <c r="C49" s="187"/>
      <c r="D49" s="187"/>
      <c r="E49" s="187"/>
      <c r="F49" s="187"/>
      <c r="G49" s="187"/>
      <c r="H49" s="187"/>
      <c r="I49" s="187"/>
    </row>
    <row r="50" spans="1:9">
      <c r="A50" s="187"/>
      <c r="B50" s="187"/>
      <c r="C50" s="187"/>
      <c r="D50" s="187"/>
      <c r="E50" s="187"/>
      <c r="F50" s="187"/>
      <c r="G50" s="187"/>
      <c r="H50" s="187"/>
      <c r="I50" s="187"/>
    </row>
  </sheetData>
  <mergeCells count="7">
    <mergeCell ref="A43:I43"/>
    <mergeCell ref="A1:I1"/>
    <mergeCell ref="A2:I2"/>
    <mergeCell ref="A17:I17"/>
    <mergeCell ref="A18:I18"/>
    <mergeCell ref="A19:I19"/>
    <mergeCell ref="A20:I20"/>
  </mergeCells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Normal="100" workbookViewId="0">
      <selection activeCell="K10" sqref="K10"/>
    </sheetView>
  </sheetViews>
  <sheetFormatPr defaultColWidth="9.140625" defaultRowHeight="12.75"/>
  <cols>
    <col min="1" max="1" width="10.7109375" style="377" customWidth="1"/>
    <col min="2" max="2" width="9.85546875" style="378" customWidth="1"/>
    <col min="3" max="3" width="51" style="352" customWidth="1"/>
    <col min="4" max="4" width="10.85546875" style="352" customWidth="1"/>
    <col min="5" max="5" width="10" style="352" customWidth="1"/>
    <col min="6" max="6" width="9.5703125" style="352" bestFit="1" customWidth="1"/>
    <col min="7" max="16384" width="9.140625" style="352"/>
  </cols>
  <sheetData>
    <row r="1" spans="1:6" ht="13.5" customHeight="1">
      <c r="A1" s="1049" t="s">
        <v>638</v>
      </c>
      <c r="B1" s="1049"/>
      <c r="C1" s="1049"/>
    </row>
    <row r="2" spans="1:6" ht="13.5" customHeight="1">
      <c r="A2" s="1050" t="s">
        <v>1387</v>
      </c>
      <c r="B2" s="1050"/>
      <c r="C2" s="1050"/>
      <c r="F2" s="353" t="s">
        <v>1388</v>
      </c>
    </row>
    <row r="3" spans="1:6" ht="65.25" customHeight="1">
      <c r="A3" s="443" t="s">
        <v>641</v>
      </c>
      <c r="B3" s="360" t="s">
        <v>642</v>
      </c>
      <c r="C3" s="443" t="s">
        <v>384</v>
      </c>
      <c r="D3" s="485" t="s">
        <v>1516</v>
      </c>
      <c r="E3" s="486" t="s">
        <v>1421</v>
      </c>
      <c r="F3" s="444" t="s">
        <v>714</v>
      </c>
    </row>
    <row r="4" spans="1:6" ht="20.100000000000001" customHeight="1">
      <c r="A4" s="494"/>
      <c r="B4" s="354"/>
      <c r="C4" s="355" t="s">
        <v>713</v>
      </c>
      <c r="D4" s="462">
        <f>D5+D8+D9</f>
        <v>10335</v>
      </c>
      <c r="E4" s="462">
        <f>E5+E8+E9</f>
        <v>20466</v>
      </c>
      <c r="F4" s="505">
        <f t="shared" ref="F4:F40" si="0">D4/E4*100</f>
        <v>50.498387569627681</v>
      </c>
    </row>
    <row r="5" spans="1:6" s="359" customFormat="1" ht="20.100000000000001" customHeight="1">
      <c r="A5" s="496" t="s">
        <v>377</v>
      </c>
      <c r="B5" s="357"/>
      <c r="C5" s="358" t="s">
        <v>1389</v>
      </c>
      <c r="D5" s="463">
        <f>SUM(D6:D7)</f>
        <v>4832</v>
      </c>
      <c r="E5" s="463">
        <f>SUM(E6:E7)</f>
        <v>9185</v>
      </c>
      <c r="F5" s="506">
        <f t="shared" si="0"/>
        <v>52.607512248230812</v>
      </c>
    </row>
    <row r="6" spans="1:6" ht="29.25" customHeight="1">
      <c r="A6" s="443" t="s">
        <v>377</v>
      </c>
      <c r="B6" s="360"/>
      <c r="C6" s="361" t="s">
        <v>1390</v>
      </c>
      <c r="D6" s="467">
        <v>3232</v>
      </c>
      <c r="E6" s="447">
        <v>5740</v>
      </c>
      <c r="F6" s="502">
        <f t="shared" si="0"/>
        <v>56.306620209059233</v>
      </c>
    </row>
    <row r="7" spans="1:6" ht="24.75" customHeight="1">
      <c r="A7" s="443" t="s">
        <v>377</v>
      </c>
      <c r="B7" s="360"/>
      <c r="C7" s="361" t="s">
        <v>1391</v>
      </c>
      <c r="D7" s="467">
        <v>1600</v>
      </c>
      <c r="E7" s="447">
        <v>3445</v>
      </c>
      <c r="F7" s="502">
        <f t="shared" si="0"/>
        <v>46.444121915820027</v>
      </c>
    </row>
    <row r="8" spans="1:6" ht="34.5" customHeight="1">
      <c r="A8" s="415">
        <v>1200088</v>
      </c>
      <c r="B8" s="416"/>
      <c r="C8" s="417" t="s">
        <v>1392</v>
      </c>
      <c r="D8" s="447">
        <v>4424</v>
      </c>
      <c r="E8" s="447">
        <v>10677</v>
      </c>
      <c r="F8" s="502">
        <f t="shared" si="0"/>
        <v>41.434859979394965</v>
      </c>
    </row>
    <row r="9" spans="1:6" ht="30.75" customHeight="1">
      <c r="A9" s="895" t="s">
        <v>355</v>
      </c>
      <c r="B9" s="362"/>
      <c r="C9" s="363" t="s">
        <v>378</v>
      </c>
      <c r="D9" s="447">
        <v>1079</v>
      </c>
      <c r="E9" s="447">
        <v>604</v>
      </c>
      <c r="F9" s="502">
        <f t="shared" si="0"/>
        <v>178.64238410596028</v>
      </c>
    </row>
    <row r="10" spans="1:6" ht="25.5" customHeight="1">
      <c r="A10" s="494"/>
      <c r="B10" s="354"/>
      <c r="C10" s="356" t="s">
        <v>1393</v>
      </c>
      <c r="D10" s="462">
        <f>SUM(D11:D23)</f>
        <v>63161</v>
      </c>
      <c r="E10" s="462">
        <f>SUM(E11:E23)</f>
        <v>50595</v>
      </c>
      <c r="F10" s="505">
        <f t="shared" si="0"/>
        <v>124.836446289159</v>
      </c>
    </row>
    <row r="11" spans="1:6" ht="25.5" customHeight="1">
      <c r="A11" s="443">
        <v>1200039</v>
      </c>
      <c r="B11" s="360"/>
      <c r="C11" s="361" t="s">
        <v>1394</v>
      </c>
      <c r="D11" s="468">
        <v>25068</v>
      </c>
      <c r="E11" s="447">
        <v>27009</v>
      </c>
      <c r="F11" s="502">
        <f t="shared" si="0"/>
        <v>92.813506608908142</v>
      </c>
    </row>
    <row r="12" spans="1:6" ht="25.5" customHeight="1">
      <c r="A12" s="443" t="s">
        <v>379</v>
      </c>
      <c r="B12" s="360"/>
      <c r="C12" s="361" t="s">
        <v>1395</v>
      </c>
      <c r="D12" s="468">
        <v>23186</v>
      </c>
      <c r="E12" s="447">
        <v>13800</v>
      </c>
      <c r="F12" s="502">
        <f t="shared" si="0"/>
        <v>168.01449275362319</v>
      </c>
    </row>
    <row r="13" spans="1:6" ht="26.25" customHeight="1">
      <c r="A13" s="443" t="s">
        <v>380</v>
      </c>
      <c r="B13" s="360"/>
      <c r="C13" s="361" t="s">
        <v>1396</v>
      </c>
      <c r="D13" s="468">
        <v>182</v>
      </c>
      <c r="E13" s="447">
        <v>205</v>
      </c>
      <c r="F13" s="502">
        <f t="shared" si="0"/>
        <v>88.780487804878049</v>
      </c>
    </row>
    <row r="14" spans="1:6" ht="20.100000000000001" customHeight="1">
      <c r="A14" s="443" t="s">
        <v>356</v>
      </c>
      <c r="B14" s="360"/>
      <c r="C14" s="361" t="s">
        <v>394</v>
      </c>
      <c r="D14" s="468">
        <v>4930</v>
      </c>
      <c r="E14" s="447">
        <v>6821</v>
      </c>
      <c r="F14" s="502">
        <f t="shared" si="0"/>
        <v>72.276792259199524</v>
      </c>
    </row>
    <row r="15" spans="1:6" ht="20.100000000000001" customHeight="1">
      <c r="A15" s="491">
        <v>1200056</v>
      </c>
      <c r="B15" s="360"/>
      <c r="C15" s="368" t="s">
        <v>731</v>
      </c>
      <c r="D15" s="468">
        <v>9313</v>
      </c>
      <c r="E15" s="447">
        <v>1793</v>
      </c>
      <c r="F15" s="502">
        <f t="shared" si="0"/>
        <v>519.40881204684888</v>
      </c>
    </row>
    <row r="16" spans="1:6" ht="20.100000000000001" customHeight="1">
      <c r="A16" s="491">
        <v>1200055</v>
      </c>
      <c r="B16" s="360"/>
      <c r="C16" s="368" t="s">
        <v>730</v>
      </c>
      <c r="D16" s="468"/>
      <c r="E16" s="447">
        <v>1</v>
      </c>
      <c r="F16" s="502">
        <f t="shared" si="0"/>
        <v>0</v>
      </c>
    </row>
    <row r="17" spans="1:6" ht="20.100000000000001" customHeight="1">
      <c r="A17" s="500" t="s">
        <v>372</v>
      </c>
      <c r="B17" s="366"/>
      <c r="C17" s="367" t="s">
        <v>395</v>
      </c>
      <c r="D17" s="468"/>
      <c r="E17" s="447"/>
      <c r="F17" s="502" t="e">
        <f t="shared" si="0"/>
        <v>#DIV/0!</v>
      </c>
    </row>
    <row r="18" spans="1:6" ht="20.100000000000001" customHeight="1">
      <c r="A18" s="500" t="s">
        <v>373</v>
      </c>
      <c r="B18" s="366"/>
      <c r="C18" s="367" t="s">
        <v>455</v>
      </c>
      <c r="D18" s="468"/>
      <c r="E18" s="447"/>
      <c r="F18" s="502" t="e">
        <f t="shared" si="0"/>
        <v>#DIV/0!</v>
      </c>
    </row>
    <row r="19" spans="1:6" ht="20.100000000000001" customHeight="1">
      <c r="A19" s="500" t="s">
        <v>372</v>
      </c>
      <c r="B19" s="366"/>
      <c r="C19" s="367" t="s">
        <v>1434</v>
      </c>
      <c r="D19" s="617">
        <v>222</v>
      </c>
      <c r="E19" s="618">
        <v>350</v>
      </c>
      <c r="F19" s="502">
        <f t="shared" si="0"/>
        <v>63.428571428571423</v>
      </c>
    </row>
    <row r="20" spans="1:6" ht="20.100000000000001" customHeight="1">
      <c r="A20" s="500" t="s">
        <v>373</v>
      </c>
      <c r="B20" s="366"/>
      <c r="C20" s="367" t="s">
        <v>1435</v>
      </c>
      <c r="D20" s="617">
        <v>176</v>
      </c>
      <c r="E20" s="618">
        <v>350</v>
      </c>
      <c r="F20" s="502">
        <f t="shared" si="0"/>
        <v>50.285714285714292</v>
      </c>
    </row>
    <row r="21" spans="1:6" ht="29.25" customHeight="1">
      <c r="A21" s="500">
        <v>2200105</v>
      </c>
      <c r="B21" s="366"/>
      <c r="C21" s="367" t="s">
        <v>787</v>
      </c>
      <c r="D21" s="617">
        <v>73</v>
      </c>
      <c r="E21" s="618">
        <v>225</v>
      </c>
      <c r="F21" s="502">
        <f t="shared" si="0"/>
        <v>32.444444444444443</v>
      </c>
    </row>
    <row r="22" spans="1:6" ht="29.25" customHeight="1">
      <c r="A22" s="619">
        <v>1200064</v>
      </c>
      <c r="B22" s="418"/>
      <c r="C22" s="419" t="s">
        <v>1411</v>
      </c>
      <c r="D22" s="617">
        <v>5</v>
      </c>
      <c r="E22" s="618">
        <v>23</v>
      </c>
      <c r="F22" s="502">
        <f t="shared" si="0"/>
        <v>21.739130434782609</v>
      </c>
    </row>
    <row r="23" spans="1:6" ht="30" customHeight="1">
      <c r="A23" s="619">
        <v>1200065</v>
      </c>
      <c r="B23" s="418"/>
      <c r="C23" s="419" t="s">
        <v>1412</v>
      </c>
      <c r="D23" s="617">
        <v>6</v>
      </c>
      <c r="E23" s="618">
        <v>18</v>
      </c>
      <c r="F23" s="502">
        <f t="shared" si="0"/>
        <v>33.333333333333329</v>
      </c>
    </row>
    <row r="24" spans="1:6" ht="20.100000000000001" customHeight="1">
      <c r="A24" s="494"/>
      <c r="B24" s="354"/>
      <c r="C24" s="356" t="s">
        <v>462</v>
      </c>
      <c r="D24" s="462">
        <f>SUM(D25:D35)</f>
        <v>13981</v>
      </c>
      <c r="E24" s="462">
        <f>SUM(E25:E35)</f>
        <v>15647</v>
      </c>
      <c r="F24" s="505">
        <f t="shared" si="0"/>
        <v>89.352591551096054</v>
      </c>
    </row>
    <row r="25" spans="1:6" ht="29.25" customHeight="1">
      <c r="A25" s="443">
        <v>1000124</v>
      </c>
      <c r="B25" s="360"/>
      <c r="C25" s="361" t="s">
        <v>484</v>
      </c>
      <c r="D25" s="468">
        <v>178</v>
      </c>
      <c r="E25" s="447">
        <v>766</v>
      </c>
      <c r="F25" s="502">
        <f t="shared" si="0"/>
        <v>23.237597911227155</v>
      </c>
    </row>
    <row r="26" spans="1:6" ht="25.5" customHeight="1">
      <c r="A26" s="443" t="s">
        <v>348</v>
      </c>
      <c r="B26" s="360"/>
      <c r="C26" s="361" t="s">
        <v>485</v>
      </c>
      <c r="D26" s="468">
        <v>693</v>
      </c>
      <c r="E26" s="447">
        <v>539</v>
      </c>
      <c r="F26" s="502">
        <f t="shared" si="0"/>
        <v>128.57142857142858</v>
      </c>
    </row>
    <row r="27" spans="1:6" ht="20.100000000000001" customHeight="1">
      <c r="A27" s="443" t="s">
        <v>349</v>
      </c>
      <c r="B27" s="360"/>
      <c r="C27" s="361" t="s">
        <v>385</v>
      </c>
      <c r="D27" s="468">
        <v>12</v>
      </c>
      <c r="E27" s="447">
        <v>22</v>
      </c>
      <c r="F27" s="502">
        <f t="shared" si="0"/>
        <v>54.54545454545454</v>
      </c>
    </row>
    <row r="28" spans="1:6" ht="20.100000000000001" customHeight="1">
      <c r="A28" s="443" t="s">
        <v>351</v>
      </c>
      <c r="B28" s="360"/>
      <c r="C28" s="361" t="s">
        <v>350</v>
      </c>
      <c r="D28" s="468">
        <v>1</v>
      </c>
      <c r="E28" s="447">
        <v>6</v>
      </c>
      <c r="F28" s="502">
        <f t="shared" si="0"/>
        <v>16.666666666666664</v>
      </c>
    </row>
    <row r="29" spans="1:6" ht="20.100000000000001" customHeight="1">
      <c r="A29" s="491" t="s">
        <v>352</v>
      </c>
      <c r="B29" s="366"/>
      <c r="C29" s="370" t="s">
        <v>489</v>
      </c>
      <c r="D29" s="469">
        <v>4810</v>
      </c>
      <c r="E29" s="464">
        <v>8320</v>
      </c>
      <c r="F29" s="502">
        <f t="shared" si="0"/>
        <v>57.8125</v>
      </c>
    </row>
    <row r="30" spans="1:6" ht="20.100000000000001" customHeight="1">
      <c r="A30" s="443" t="s">
        <v>353</v>
      </c>
      <c r="B30" s="360"/>
      <c r="C30" s="361" t="s">
        <v>490</v>
      </c>
      <c r="D30" s="468">
        <v>516</v>
      </c>
      <c r="E30" s="447">
        <v>753</v>
      </c>
      <c r="F30" s="502">
        <f t="shared" si="0"/>
        <v>68.525896414342625</v>
      </c>
    </row>
    <row r="31" spans="1:6" ht="26.25" customHeight="1">
      <c r="A31" s="443" t="s">
        <v>357</v>
      </c>
      <c r="B31" s="360"/>
      <c r="C31" s="361" t="s">
        <v>486</v>
      </c>
      <c r="D31" s="468">
        <v>252</v>
      </c>
      <c r="E31" s="447">
        <v>496</v>
      </c>
      <c r="F31" s="502">
        <f t="shared" si="0"/>
        <v>50.806451612903224</v>
      </c>
    </row>
    <row r="32" spans="1:6" ht="20.100000000000001" customHeight="1">
      <c r="A32" s="443">
        <v>1000181</v>
      </c>
      <c r="B32" s="360"/>
      <c r="C32" s="361" t="s">
        <v>487</v>
      </c>
      <c r="D32" s="468"/>
      <c r="E32" s="447">
        <v>0</v>
      </c>
      <c r="F32" s="502" t="e">
        <f t="shared" si="0"/>
        <v>#DIV/0!</v>
      </c>
    </row>
    <row r="33" spans="1:7" ht="20.100000000000001" customHeight="1">
      <c r="A33" s="491">
        <v>1200057</v>
      </c>
      <c r="B33" s="366"/>
      <c r="C33" s="368" t="s">
        <v>732</v>
      </c>
      <c r="D33" s="468">
        <v>7320</v>
      </c>
      <c r="E33" s="447">
        <v>4326</v>
      </c>
      <c r="F33" s="502">
        <f t="shared" si="0"/>
        <v>169.20943134535366</v>
      </c>
    </row>
    <row r="34" spans="1:7" ht="20.100000000000001" customHeight="1">
      <c r="A34" s="619" t="s">
        <v>85</v>
      </c>
      <c r="B34" s="418"/>
      <c r="C34" s="419" t="s">
        <v>86</v>
      </c>
      <c r="D34" s="468">
        <v>73</v>
      </c>
      <c r="E34" s="447">
        <v>188</v>
      </c>
      <c r="F34" s="502">
        <f t="shared" si="0"/>
        <v>38.829787234042549</v>
      </c>
    </row>
    <row r="35" spans="1:7" ht="20.100000000000001" customHeight="1">
      <c r="A35" s="619" t="s">
        <v>1413</v>
      </c>
      <c r="B35" s="418"/>
      <c r="C35" s="419" t="s">
        <v>419</v>
      </c>
      <c r="D35" s="468">
        <v>126</v>
      </c>
      <c r="E35" s="447">
        <v>231</v>
      </c>
      <c r="F35" s="502">
        <f t="shared" si="0"/>
        <v>54.54545454545454</v>
      </c>
    </row>
    <row r="36" spans="1:7" ht="20.100000000000001" customHeight="1">
      <c r="A36" s="494"/>
      <c r="B36" s="354"/>
      <c r="C36" s="356" t="s">
        <v>398</v>
      </c>
      <c r="D36" s="462">
        <f>D37+D38</f>
        <v>5679</v>
      </c>
      <c r="E36" s="462">
        <f>E37+E38</f>
        <v>12842</v>
      </c>
      <c r="F36" s="505">
        <f t="shared" si="0"/>
        <v>44.222083787572032</v>
      </c>
    </row>
    <row r="37" spans="1:7" ht="20.100000000000001" customHeight="1">
      <c r="A37" s="501">
        <v>1000215</v>
      </c>
      <c r="B37" s="371"/>
      <c r="C37" s="365" t="s">
        <v>387</v>
      </c>
      <c r="D37" s="447">
        <v>5574</v>
      </c>
      <c r="E37" s="447">
        <v>12303</v>
      </c>
      <c r="F37" s="502">
        <f t="shared" si="0"/>
        <v>45.306022921238721</v>
      </c>
    </row>
    <row r="38" spans="1:7" ht="20.100000000000001" customHeight="1">
      <c r="A38" s="501">
        <v>1000207</v>
      </c>
      <c r="B38" s="372"/>
      <c r="C38" s="365" t="s">
        <v>388</v>
      </c>
      <c r="D38" s="465">
        <f>SUM(D39:D40)</f>
        <v>105</v>
      </c>
      <c r="E38" s="465">
        <f>SUM(E39:E40)</f>
        <v>539</v>
      </c>
      <c r="F38" s="506">
        <f t="shared" si="0"/>
        <v>19.480519480519483</v>
      </c>
    </row>
    <row r="39" spans="1:7" ht="20.100000000000001" customHeight="1">
      <c r="A39" s="444">
        <v>1000207</v>
      </c>
      <c r="B39" s="373" t="s">
        <v>605</v>
      </c>
      <c r="C39" s="266" t="s">
        <v>396</v>
      </c>
      <c r="D39" s="447">
        <v>82</v>
      </c>
      <c r="E39" s="447">
        <v>467</v>
      </c>
      <c r="F39" s="502">
        <f t="shared" si="0"/>
        <v>17.558886509635975</v>
      </c>
    </row>
    <row r="40" spans="1:7" ht="20.100000000000001" customHeight="1">
      <c r="A40" s="444">
        <v>1000207</v>
      </c>
      <c r="B40" s="373" t="s">
        <v>601</v>
      </c>
      <c r="C40" s="266" t="s">
        <v>397</v>
      </c>
      <c r="D40" s="447">
        <v>23</v>
      </c>
      <c r="E40" s="447">
        <v>72</v>
      </c>
      <c r="F40" s="502">
        <f t="shared" si="0"/>
        <v>31.944444444444443</v>
      </c>
    </row>
    <row r="41" spans="1:7" ht="20.100000000000001" customHeight="1">
      <c r="A41" s="374"/>
      <c r="B41" s="374"/>
      <c r="C41" s="374"/>
      <c r="D41" s="374"/>
      <c r="E41" s="374"/>
      <c r="F41" s="375"/>
      <c r="G41" s="376"/>
    </row>
    <row r="42" spans="1:7" ht="15">
      <c r="A42" s="454"/>
      <c r="B42" s="455"/>
      <c r="C42" s="456" t="s">
        <v>771</v>
      </c>
      <c r="D42" s="466"/>
      <c r="E42" s="466"/>
      <c r="F42" s="414"/>
      <c r="G42" s="376"/>
    </row>
    <row r="43" spans="1:7" ht="30">
      <c r="A43" s="420" t="s">
        <v>784</v>
      </c>
      <c r="B43" s="421"/>
      <c r="C43" s="422" t="s">
        <v>777</v>
      </c>
      <c r="D43" s="464">
        <v>9018</v>
      </c>
      <c r="E43" s="447">
        <v>3480</v>
      </c>
      <c r="F43" s="502">
        <f>D43/E43*100</f>
        <v>259.13793103448273</v>
      </c>
      <c r="G43" s="376"/>
    </row>
    <row r="44" spans="1:7" ht="32.25" customHeight="1">
      <c r="A44" s="420" t="s">
        <v>785</v>
      </c>
      <c r="B44" s="421"/>
      <c r="C44" s="422" t="s">
        <v>1425</v>
      </c>
      <c r="D44" s="464">
        <v>9018</v>
      </c>
      <c r="E44" s="447">
        <v>3480</v>
      </c>
      <c r="F44" s="502">
        <f>D44/E44*100</f>
        <v>259.13793103448273</v>
      </c>
      <c r="G44" s="376"/>
    </row>
    <row r="45" spans="1:7">
      <c r="F45" s="375"/>
      <c r="G45" s="376"/>
    </row>
    <row r="46" spans="1:7">
      <c r="A46" s="374" t="s">
        <v>1397</v>
      </c>
      <c r="D46" s="379"/>
      <c r="F46" s="375"/>
      <c r="G46" s="376"/>
    </row>
    <row r="47" spans="1:7">
      <c r="F47" s="375"/>
      <c r="G47" s="376"/>
    </row>
    <row r="48" spans="1:7">
      <c r="D48" s="352">
        <f>D43+D44</f>
        <v>18036</v>
      </c>
      <c r="F48" s="375"/>
      <c r="G48" s="376"/>
    </row>
    <row r="49" spans="4:7">
      <c r="F49" s="375"/>
      <c r="G49" s="376"/>
    </row>
    <row r="50" spans="4:7">
      <c r="F50" s="375"/>
      <c r="G50" s="376"/>
    </row>
    <row r="51" spans="4:7">
      <c r="F51" s="375"/>
      <c r="G51" s="376"/>
    </row>
    <row r="52" spans="4:7">
      <c r="F52" s="375"/>
      <c r="G52" s="376"/>
    </row>
    <row r="53" spans="4:7">
      <c r="F53" s="375"/>
      <c r="G53" s="376"/>
    </row>
    <row r="54" spans="4:7">
      <c r="F54" s="375"/>
      <c r="G54" s="376"/>
    </row>
    <row r="55" spans="4:7">
      <c r="F55" s="375"/>
      <c r="G55" s="376"/>
    </row>
    <row r="56" spans="4:7">
      <c r="F56" s="376"/>
      <c r="G56" s="376"/>
    </row>
    <row r="58" spans="4:7">
      <c r="D58" s="353"/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6"/>
  <sheetViews>
    <sheetView view="pageBreakPreview" topLeftCell="A128" zoomScale="60" zoomScaleNormal="100" workbookViewId="0">
      <selection activeCell="A8" sqref="A8"/>
    </sheetView>
  </sheetViews>
  <sheetFormatPr defaultColWidth="9.140625" defaultRowHeight="12.75"/>
  <cols>
    <col min="1" max="2" width="9.85546875" style="30" customWidth="1"/>
    <col min="3" max="3" width="55.5703125" style="16" customWidth="1"/>
    <col min="4" max="4" width="10.85546875" style="16" customWidth="1"/>
    <col min="5" max="5" width="10.7109375" style="16" customWidth="1"/>
    <col min="6" max="16384" width="9.140625" style="1"/>
  </cols>
  <sheetData>
    <row r="1" spans="1:9" ht="15.75" customHeight="1">
      <c r="A1" s="28" t="s">
        <v>567</v>
      </c>
      <c r="B1" s="28"/>
      <c r="C1" s="29"/>
    </row>
    <row r="2" spans="1:9" ht="15.75" customHeight="1">
      <c r="A2" s="1051" t="s">
        <v>1387</v>
      </c>
      <c r="B2" s="1051"/>
      <c r="C2" s="1051"/>
      <c r="D2" s="1051"/>
      <c r="F2" s="31" t="s">
        <v>328</v>
      </c>
    </row>
    <row r="3" spans="1:9" ht="46.5" customHeight="1">
      <c r="A3" s="507" t="s">
        <v>641</v>
      </c>
      <c r="B3" s="117" t="s">
        <v>642</v>
      </c>
      <c r="C3" s="507" t="s">
        <v>384</v>
      </c>
      <c r="D3" s="485" t="s">
        <v>1516</v>
      </c>
      <c r="E3" s="486" t="s">
        <v>1421</v>
      </c>
      <c r="F3" s="269" t="s">
        <v>714</v>
      </c>
    </row>
    <row r="4" spans="1:9" ht="12.75" customHeight="1">
      <c r="A4" s="508"/>
      <c r="B4" s="508"/>
      <c r="C4" s="167" t="s">
        <v>29</v>
      </c>
      <c r="D4" s="457">
        <f>D5+D6+D7</f>
        <v>16368</v>
      </c>
      <c r="E4" s="457">
        <f>E5+E6+E7</f>
        <v>12250</v>
      </c>
      <c r="F4" s="173">
        <f t="shared" ref="F4:F9" si="0">D4/E4*100</f>
        <v>133.61632653061224</v>
      </c>
      <c r="G4" s="13"/>
    </row>
    <row r="5" spans="1:9" ht="12.75" customHeight="1">
      <c r="A5" s="274" t="s">
        <v>1</v>
      </c>
      <c r="B5" s="274"/>
      <c r="C5" s="118" t="s">
        <v>2</v>
      </c>
      <c r="D5" s="451">
        <v>136</v>
      </c>
      <c r="E5" s="449">
        <v>250</v>
      </c>
      <c r="F5" s="460">
        <f t="shared" si="0"/>
        <v>54.400000000000006</v>
      </c>
      <c r="G5" s="13"/>
    </row>
    <row r="6" spans="1:9" ht="12.75" customHeight="1">
      <c r="A6" s="274" t="s">
        <v>3</v>
      </c>
      <c r="B6" s="274"/>
      <c r="C6" s="118" t="s">
        <v>4</v>
      </c>
      <c r="D6" s="451">
        <v>13018</v>
      </c>
      <c r="E6" s="449">
        <v>8500</v>
      </c>
      <c r="F6" s="460">
        <f t="shared" si="0"/>
        <v>153.15294117647059</v>
      </c>
      <c r="G6" s="13"/>
    </row>
    <row r="7" spans="1:9" ht="12.75" customHeight="1">
      <c r="A7" s="274" t="s">
        <v>5</v>
      </c>
      <c r="B7" s="274"/>
      <c r="C7" s="118" t="s">
        <v>6</v>
      </c>
      <c r="D7" s="451">
        <v>3214</v>
      </c>
      <c r="E7" s="449">
        <v>3500</v>
      </c>
      <c r="F7" s="460">
        <f t="shared" si="0"/>
        <v>91.828571428571422</v>
      </c>
      <c r="G7" s="8"/>
    </row>
    <row r="8" spans="1:9" ht="12.75" customHeight="1">
      <c r="A8" s="896" t="s">
        <v>1294</v>
      </c>
      <c r="B8" s="423"/>
      <c r="C8" s="424" t="s">
        <v>1414</v>
      </c>
      <c r="D8" s="451">
        <v>34515</v>
      </c>
      <c r="E8" s="449">
        <v>27000</v>
      </c>
      <c r="F8" s="460">
        <f t="shared" si="0"/>
        <v>127.83333333333333</v>
      </c>
      <c r="G8" s="8"/>
    </row>
    <row r="9" spans="1:9" ht="12.75" customHeight="1">
      <c r="A9" s="508"/>
      <c r="B9" s="508"/>
      <c r="C9" s="166" t="s">
        <v>7</v>
      </c>
      <c r="D9" s="177">
        <f>SUM(D10:D19)</f>
        <v>18246</v>
      </c>
      <c r="E9" s="177">
        <f>SUM(E10:E19)</f>
        <v>12603</v>
      </c>
      <c r="F9" s="173">
        <f t="shared" si="0"/>
        <v>144.77505355867649</v>
      </c>
      <c r="G9" s="13">
        <f>D9+D20+D27+D55+D112+D119+D137+D142</f>
        <v>82071</v>
      </c>
      <c r="H9" s="13">
        <f>E9+E20+E27+E55+E112+E119+E137+E142</f>
        <v>64608</v>
      </c>
      <c r="I9" s="107">
        <f>G9/H9*100</f>
        <v>127.02916047548291</v>
      </c>
    </row>
    <row r="10" spans="1:9" ht="12.75" customHeight="1">
      <c r="A10" s="267" t="s">
        <v>8</v>
      </c>
      <c r="B10" s="267"/>
      <c r="C10" s="81" t="s">
        <v>9</v>
      </c>
      <c r="D10" s="172"/>
      <c r="E10" s="80"/>
      <c r="F10" s="460" t="e">
        <f t="shared" ref="F10:F19" si="1">D10/E10*100</f>
        <v>#DIV/0!</v>
      </c>
      <c r="G10" s="13"/>
    </row>
    <row r="11" spans="1:9" ht="13.9" customHeight="1">
      <c r="A11" s="267" t="s">
        <v>10</v>
      </c>
      <c r="B11" s="267"/>
      <c r="C11" s="81" t="s">
        <v>11</v>
      </c>
      <c r="D11" s="172"/>
      <c r="E11" s="80"/>
      <c r="F11" s="460" t="e">
        <f t="shared" si="1"/>
        <v>#DIV/0!</v>
      </c>
      <c r="G11" s="13"/>
    </row>
    <row r="12" spans="1:9" ht="12.75" customHeight="1">
      <c r="A12" s="267" t="s">
        <v>12</v>
      </c>
      <c r="B12" s="267"/>
      <c r="C12" s="81" t="s">
        <v>13</v>
      </c>
      <c r="D12" s="172"/>
      <c r="E12" s="80"/>
      <c r="F12" s="460" t="e">
        <f t="shared" si="1"/>
        <v>#DIV/0!</v>
      </c>
      <c r="G12" s="13"/>
    </row>
    <row r="13" spans="1:9" ht="12.75" customHeight="1">
      <c r="A13" s="267" t="s">
        <v>14</v>
      </c>
      <c r="B13" s="267"/>
      <c r="C13" s="81" t="s">
        <v>15</v>
      </c>
      <c r="D13" s="449">
        <v>12909</v>
      </c>
      <c r="E13" s="449">
        <v>7700</v>
      </c>
      <c r="F13" s="460">
        <f t="shared" si="1"/>
        <v>167.64935064935065</v>
      </c>
      <c r="G13" s="13"/>
    </row>
    <row r="14" spans="1:9" ht="12.75" customHeight="1">
      <c r="A14" s="267" t="s">
        <v>16</v>
      </c>
      <c r="B14" s="267"/>
      <c r="C14" s="81" t="s">
        <v>17</v>
      </c>
      <c r="D14" s="449"/>
      <c r="E14" s="449">
        <v>1</v>
      </c>
      <c r="F14" s="460">
        <f t="shared" si="1"/>
        <v>0</v>
      </c>
      <c r="G14" s="13"/>
    </row>
    <row r="15" spans="1:9" ht="12.75" customHeight="1">
      <c r="A15" s="267" t="s">
        <v>18</v>
      </c>
      <c r="B15" s="267"/>
      <c r="C15" s="81" t="s">
        <v>19</v>
      </c>
      <c r="D15" s="449"/>
      <c r="E15" s="449"/>
      <c r="F15" s="460" t="e">
        <f t="shared" si="1"/>
        <v>#DIV/0!</v>
      </c>
      <c r="G15" s="13"/>
    </row>
    <row r="16" spans="1:9" ht="12.75" customHeight="1">
      <c r="A16" s="267" t="s">
        <v>20</v>
      </c>
      <c r="B16" s="267"/>
      <c r="C16" s="81" t="s">
        <v>21</v>
      </c>
      <c r="D16" s="449">
        <v>1</v>
      </c>
      <c r="E16" s="449">
        <v>1</v>
      </c>
      <c r="F16" s="460">
        <f t="shared" si="1"/>
        <v>100</v>
      </c>
      <c r="G16" s="13"/>
    </row>
    <row r="17" spans="1:7" ht="12.75" customHeight="1">
      <c r="A17" s="267" t="s">
        <v>22</v>
      </c>
      <c r="B17" s="267"/>
      <c r="C17" s="81" t="s">
        <v>23</v>
      </c>
      <c r="D17" s="449"/>
      <c r="E17" s="449"/>
      <c r="F17" s="460" t="e">
        <f t="shared" si="1"/>
        <v>#DIV/0!</v>
      </c>
      <c r="G17" s="13"/>
    </row>
    <row r="18" spans="1:7" ht="12.75" customHeight="1">
      <c r="A18" s="267" t="s">
        <v>24</v>
      </c>
      <c r="B18" s="267"/>
      <c r="C18" s="81" t="s">
        <v>25</v>
      </c>
      <c r="D18" s="449"/>
      <c r="E18" s="449">
        <v>1</v>
      </c>
      <c r="F18" s="460">
        <f t="shared" si="1"/>
        <v>0</v>
      </c>
      <c r="G18" s="13"/>
    </row>
    <row r="19" spans="1:7" ht="12.75" customHeight="1">
      <c r="A19" s="267" t="s">
        <v>26</v>
      </c>
      <c r="B19" s="267"/>
      <c r="C19" s="81" t="s">
        <v>27</v>
      </c>
      <c r="D19" s="449">
        <v>5336</v>
      </c>
      <c r="E19" s="449">
        <v>4900</v>
      </c>
      <c r="F19" s="460">
        <f t="shared" si="1"/>
        <v>108.89795918367346</v>
      </c>
      <c r="G19" s="13"/>
    </row>
    <row r="20" spans="1:7" ht="12.75" customHeight="1">
      <c r="A20" s="196"/>
      <c r="B20" s="196"/>
      <c r="C20" s="197" t="s">
        <v>28</v>
      </c>
      <c r="D20" s="177">
        <f>SUM(D21:D26)</f>
        <v>1799</v>
      </c>
      <c r="E20" s="177">
        <f>SUM(E21:E26)</f>
        <v>2300</v>
      </c>
      <c r="F20" s="173">
        <f>D20/E20*100</f>
        <v>78.217391304347828</v>
      </c>
      <c r="G20" s="13"/>
    </row>
    <row r="21" spans="1:7" ht="12.75" customHeight="1">
      <c r="A21" s="267" t="s">
        <v>30</v>
      </c>
      <c r="B21" s="267"/>
      <c r="C21" s="81" t="s">
        <v>31</v>
      </c>
      <c r="D21" s="168"/>
      <c r="E21" s="80"/>
      <c r="F21" s="460" t="e">
        <f t="shared" ref="F21:F26" si="2">D21/E21*100</f>
        <v>#DIV/0!</v>
      </c>
      <c r="G21" s="13"/>
    </row>
    <row r="22" spans="1:7" ht="12.75" customHeight="1">
      <c r="A22" s="267" t="s">
        <v>32</v>
      </c>
      <c r="B22" s="267"/>
      <c r="C22" s="81" t="s">
        <v>33</v>
      </c>
      <c r="D22" s="449">
        <v>1656</v>
      </c>
      <c r="E22" s="449">
        <v>2100</v>
      </c>
      <c r="F22" s="460">
        <f t="shared" si="2"/>
        <v>78.857142857142861</v>
      </c>
      <c r="G22" s="13"/>
    </row>
    <row r="23" spans="1:7" ht="12.75" customHeight="1">
      <c r="A23" s="267" t="s">
        <v>34</v>
      </c>
      <c r="B23" s="267"/>
      <c r="C23" s="81" t="s">
        <v>35</v>
      </c>
      <c r="D23" s="449"/>
      <c r="E23" s="449"/>
      <c r="F23" s="460" t="e">
        <f t="shared" si="2"/>
        <v>#DIV/0!</v>
      </c>
      <c r="G23" s="13"/>
    </row>
    <row r="24" spans="1:7" ht="12.75" customHeight="1">
      <c r="A24" s="267" t="s">
        <v>36</v>
      </c>
      <c r="B24" s="267"/>
      <c r="C24" s="81" t="s">
        <v>37</v>
      </c>
      <c r="D24" s="449"/>
      <c r="E24" s="449"/>
      <c r="F24" s="460" t="e">
        <f t="shared" si="2"/>
        <v>#DIV/0!</v>
      </c>
      <c r="G24" s="13"/>
    </row>
    <row r="25" spans="1:7" ht="12.75" customHeight="1">
      <c r="A25" s="267" t="s">
        <v>38</v>
      </c>
      <c r="B25" s="267"/>
      <c r="C25" s="81" t="s">
        <v>39</v>
      </c>
      <c r="D25" s="449"/>
      <c r="E25" s="449"/>
      <c r="F25" s="460" t="e">
        <f t="shared" si="2"/>
        <v>#DIV/0!</v>
      </c>
      <c r="G25" s="13"/>
    </row>
    <row r="26" spans="1:7" ht="12.75" customHeight="1">
      <c r="A26" s="267" t="s">
        <v>40</v>
      </c>
      <c r="B26" s="267"/>
      <c r="C26" s="81" t="s">
        <v>41</v>
      </c>
      <c r="D26" s="449">
        <v>143</v>
      </c>
      <c r="E26" s="449">
        <v>200</v>
      </c>
      <c r="F26" s="460">
        <f t="shared" si="2"/>
        <v>71.5</v>
      </c>
      <c r="G26" s="13"/>
    </row>
    <row r="27" spans="1:7" ht="12.75" customHeight="1">
      <c r="A27" s="508"/>
      <c r="B27" s="508"/>
      <c r="C27" s="166" t="s">
        <v>87</v>
      </c>
      <c r="D27" s="177">
        <f>SUM(D28:D54)</f>
        <v>0</v>
      </c>
      <c r="E27" s="177">
        <f>SUM(E28:E54)</f>
        <v>0</v>
      </c>
      <c r="F27" s="173" t="e">
        <f>D27/E27*100</f>
        <v>#DIV/0!</v>
      </c>
      <c r="G27" s="13"/>
    </row>
    <row r="28" spans="1:7" ht="12.75" customHeight="1">
      <c r="A28" s="267" t="s">
        <v>88</v>
      </c>
      <c r="B28" s="267"/>
      <c r="C28" s="81" t="s">
        <v>89</v>
      </c>
      <c r="D28" s="168"/>
      <c r="E28" s="80"/>
      <c r="F28" s="460" t="e">
        <f t="shared" ref="F28:F54" si="3">D28/E28*100</f>
        <v>#DIV/0!</v>
      </c>
      <c r="G28" s="13"/>
    </row>
    <row r="29" spans="1:7" ht="12.75" customHeight="1">
      <c r="A29" s="267" t="s">
        <v>90</v>
      </c>
      <c r="B29" s="267"/>
      <c r="C29" s="81" t="s">
        <v>91</v>
      </c>
      <c r="D29" s="168"/>
      <c r="E29" s="80"/>
      <c r="F29" s="460" t="e">
        <f t="shared" si="3"/>
        <v>#DIV/0!</v>
      </c>
      <c r="G29" s="13"/>
    </row>
    <row r="30" spans="1:7" ht="12.75" customHeight="1">
      <c r="A30" s="267" t="s">
        <v>92</v>
      </c>
      <c r="B30" s="267"/>
      <c r="C30" s="81" t="s">
        <v>93</v>
      </c>
      <c r="D30" s="168"/>
      <c r="E30" s="80"/>
      <c r="F30" s="460" t="e">
        <f t="shared" si="3"/>
        <v>#DIV/0!</v>
      </c>
      <c r="G30" s="13"/>
    </row>
    <row r="31" spans="1:7" ht="12.75" customHeight="1">
      <c r="A31" s="267" t="s">
        <v>94</v>
      </c>
      <c r="B31" s="267"/>
      <c r="C31" s="81" t="s">
        <v>95</v>
      </c>
      <c r="D31" s="168"/>
      <c r="E31" s="80"/>
      <c r="F31" s="460" t="e">
        <f t="shared" si="3"/>
        <v>#DIV/0!</v>
      </c>
      <c r="G31" s="13"/>
    </row>
    <row r="32" spans="1:7" ht="12.75" customHeight="1">
      <c r="A32" s="267" t="s">
        <v>96</v>
      </c>
      <c r="B32" s="267"/>
      <c r="C32" s="81" t="s">
        <v>97</v>
      </c>
      <c r="D32" s="168"/>
      <c r="E32" s="80"/>
      <c r="F32" s="460" t="e">
        <f t="shared" si="3"/>
        <v>#DIV/0!</v>
      </c>
      <c r="G32" s="13"/>
    </row>
    <row r="33" spans="1:7" ht="12.75" customHeight="1">
      <c r="A33" s="267" t="s">
        <v>98</v>
      </c>
      <c r="B33" s="267"/>
      <c r="C33" s="81" t="s">
        <v>99</v>
      </c>
      <c r="D33" s="168"/>
      <c r="E33" s="80"/>
      <c r="F33" s="460" t="e">
        <f t="shared" si="3"/>
        <v>#DIV/0!</v>
      </c>
      <c r="G33" s="13"/>
    </row>
    <row r="34" spans="1:7" ht="12.75" customHeight="1">
      <c r="A34" s="267" t="s">
        <v>100</v>
      </c>
      <c r="B34" s="267"/>
      <c r="C34" s="81" t="s">
        <v>101</v>
      </c>
      <c r="D34" s="168"/>
      <c r="E34" s="80"/>
      <c r="F34" s="460" t="e">
        <f t="shared" si="3"/>
        <v>#DIV/0!</v>
      </c>
      <c r="G34" s="13"/>
    </row>
    <row r="35" spans="1:7" ht="12.75" customHeight="1">
      <c r="A35" s="267" t="s">
        <v>102</v>
      </c>
      <c r="B35" s="267"/>
      <c r="C35" s="81" t="s">
        <v>103</v>
      </c>
      <c r="D35" s="168"/>
      <c r="E35" s="80"/>
      <c r="F35" s="460" t="e">
        <f t="shared" si="3"/>
        <v>#DIV/0!</v>
      </c>
      <c r="G35" s="13"/>
    </row>
    <row r="36" spans="1:7" ht="12.75" customHeight="1">
      <c r="A36" s="267" t="s">
        <v>104</v>
      </c>
      <c r="B36" s="267"/>
      <c r="C36" s="81" t="s">
        <v>105</v>
      </c>
      <c r="D36" s="168"/>
      <c r="E36" s="80"/>
      <c r="F36" s="460" t="e">
        <f t="shared" si="3"/>
        <v>#DIV/0!</v>
      </c>
      <c r="G36" s="13"/>
    </row>
    <row r="37" spans="1:7" ht="12.75" customHeight="1">
      <c r="A37" s="267" t="s">
        <v>85</v>
      </c>
      <c r="B37" s="267"/>
      <c r="C37" s="81" t="s">
        <v>86</v>
      </c>
      <c r="D37" s="168"/>
      <c r="E37" s="80"/>
      <c r="F37" s="460" t="e">
        <f t="shared" si="3"/>
        <v>#DIV/0!</v>
      </c>
      <c r="G37" s="13"/>
    </row>
    <row r="38" spans="1:7" ht="12.75" customHeight="1">
      <c r="A38" s="267" t="s">
        <v>106</v>
      </c>
      <c r="B38" s="267"/>
      <c r="C38" s="81" t="s">
        <v>107</v>
      </c>
      <c r="D38" s="168"/>
      <c r="E38" s="80"/>
      <c r="F38" s="460" t="e">
        <f t="shared" si="3"/>
        <v>#DIV/0!</v>
      </c>
      <c r="G38" s="13"/>
    </row>
    <row r="39" spans="1:7" ht="12.75" customHeight="1">
      <c r="A39" s="267" t="s">
        <v>108</v>
      </c>
      <c r="B39" s="267"/>
      <c r="C39" s="81" t="s">
        <v>109</v>
      </c>
      <c r="D39" s="168"/>
      <c r="E39" s="80"/>
      <c r="F39" s="460" t="e">
        <f t="shared" si="3"/>
        <v>#DIV/0!</v>
      </c>
      <c r="G39" s="13"/>
    </row>
    <row r="40" spans="1:7" ht="12.75" customHeight="1">
      <c r="A40" s="267" t="s">
        <v>110</v>
      </c>
      <c r="B40" s="267"/>
      <c r="C40" s="81" t="s">
        <v>111</v>
      </c>
      <c r="D40" s="168"/>
      <c r="E40" s="80"/>
      <c r="F40" s="460" t="e">
        <f t="shared" si="3"/>
        <v>#DIV/0!</v>
      </c>
      <c r="G40" s="13"/>
    </row>
    <row r="41" spans="1:7" ht="12.75" customHeight="1">
      <c r="A41" s="267" t="s">
        <v>112</v>
      </c>
      <c r="B41" s="267"/>
      <c r="C41" s="81" t="s">
        <v>113</v>
      </c>
      <c r="D41" s="168"/>
      <c r="E41" s="80"/>
      <c r="F41" s="460" t="e">
        <f t="shared" si="3"/>
        <v>#DIV/0!</v>
      </c>
      <c r="G41" s="13"/>
    </row>
    <row r="42" spans="1:7" ht="12.75" customHeight="1">
      <c r="A42" s="267" t="s">
        <v>114</v>
      </c>
      <c r="B42" s="267"/>
      <c r="C42" s="81" t="s">
        <v>115</v>
      </c>
      <c r="D42" s="168"/>
      <c r="E42" s="80"/>
      <c r="F42" s="460" t="e">
        <f t="shared" si="3"/>
        <v>#DIV/0!</v>
      </c>
      <c r="G42" s="13"/>
    </row>
    <row r="43" spans="1:7" ht="12.75" customHeight="1">
      <c r="A43" s="267" t="s">
        <v>116</v>
      </c>
      <c r="B43" s="267"/>
      <c r="C43" s="81" t="s">
        <v>117</v>
      </c>
      <c r="D43" s="168"/>
      <c r="E43" s="80"/>
      <c r="F43" s="460" t="e">
        <f t="shared" si="3"/>
        <v>#DIV/0!</v>
      </c>
      <c r="G43" s="13"/>
    </row>
    <row r="44" spans="1:7" ht="12.75" customHeight="1">
      <c r="A44" s="267" t="s">
        <v>118</v>
      </c>
      <c r="B44" s="267"/>
      <c r="C44" s="81" t="s">
        <v>119</v>
      </c>
      <c r="D44" s="168"/>
      <c r="E44" s="80"/>
      <c r="F44" s="460" t="e">
        <f t="shared" si="3"/>
        <v>#DIV/0!</v>
      </c>
      <c r="G44" s="13"/>
    </row>
    <row r="45" spans="1:7" ht="12.75" customHeight="1">
      <c r="A45" s="275" t="s">
        <v>120</v>
      </c>
      <c r="B45" s="275"/>
      <c r="C45" s="276" t="s">
        <v>121</v>
      </c>
      <c r="D45" s="168"/>
      <c r="E45" s="80"/>
      <c r="F45" s="460" t="e">
        <f t="shared" si="3"/>
        <v>#DIV/0!</v>
      </c>
      <c r="G45" s="13"/>
    </row>
    <row r="46" spans="1:7" ht="12.75" customHeight="1">
      <c r="A46" s="275" t="s">
        <v>122</v>
      </c>
      <c r="B46" s="275"/>
      <c r="C46" s="276" t="s">
        <v>123</v>
      </c>
      <c r="D46" s="168"/>
      <c r="E46" s="80"/>
      <c r="F46" s="460" t="e">
        <f t="shared" si="3"/>
        <v>#DIV/0!</v>
      </c>
      <c r="G46" s="13"/>
    </row>
    <row r="47" spans="1:7" ht="12.75" customHeight="1">
      <c r="A47" s="275" t="s">
        <v>124</v>
      </c>
      <c r="B47" s="275"/>
      <c r="C47" s="276" t="s">
        <v>125</v>
      </c>
      <c r="D47" s="168"/>
      <c r="E47" s="80"/>
      <c r="F47" s="460" t="e">
        <f t="shared" si="3"/>
        <v>#DIV/0!</v>
      </c>
      <c r="G47" s="13"/>
    </row>
    <row r="48" spans="1:7" ht="12.75" customHeight="1">
      <c r="A48" s="275" t="s">
        <v>126</v>
      </c>
      <c r="B48" s="275"/>
      <c r="C48" s="276" t="s">
        <v>127</v>
      </c>
      <c r="D48" s="168"/>
      <c r="E48" s="80"/>
      <c r="F48" s="460" t="e">
        <f t="shared" si="3"/>
        <v>#DIV/0!</v>
      </c>
    </row>
    <row r="49" spans="1:6" ht="12.75" customHeight="1">
      <c r="A49" s="275" t="s">
        <v>128</v>
      </c>
      <c r="B49" s="275"/>
      <c r="C49" s="276" t="s">
        <v>129</v>
      </c>
      <c r="D49" s="168"/>
      <c r="E49" s="80"/>
      <c r="F49" s="460" t="e">
        <f t="shared" si="3"/>
        <v>#DIV/0!</v>
      </c>
    </row>
    <row r="50" spans="1:6" ht="12.75" customHeight="1">
      <c r="A50" s="275" t="s">
        <v>130</v>
      </c>
      <c r="B50" s="275"/>
      <c r="C50" s="276" t="s">
        <v>131</v>
      </c>
      <c r="D50" s="168"/>
      <c r="E50" s="168"/>
      <c r="F50" s="460" t="e">
        <f t="shared" si="3"/>
        <v>#DIV/0!</v>
      </c>
    </row>
    <row r="51" spans="1:6" ht="12.75" customHeight="1">
      <c r="A51" s="275" t="s">
        <v>132</v>
      </c>
      <c r="B51" s="275"/>
      <c r="C51" s="276" t="s">
        <v>133</v>
      </c>
      <c r="D51" s="168"/>
      <c r="E51" s="80"/>
      <c r="F51" s="460" t="e">
        <f t="shared" si="3"/>
        <v>#DIV/0!</v>
      </c>
    </row>
    <row r="52" spans="1:6" ht="12.75" customHeight="1">
      <c r="A52" s="275" t="s">
        <v>134</v>
      </c>
      <c r="B52" s="275"/>
      <c r="C52" s="276" t="s">
        <v>135</v>
      </c>
      <c r="D52" s="168"/>
      <c r="E52" s="80"/>
      <c r="F52" s="460" t="e">
        <f t="shared" si="3"/>
        <v>#DIV/0!</v>
      </c>
    </row>
    <row r="53" spans="1:6" ht="12.75" customHeight="1">
      <c r="A53" s="275" t="s">
        <v>136</v>
      </c>
      <c r="B53" s="275"/>
      <c r="C53" s="276" t="s">
        <v>137</v>
      </c>
      <c r="D53" s="168"/>
      <c r="E53" s="80"/>
      <c r="F53" s="460" t="e">
        <f t="shared" si="3"/>
        <v>#DIV/0!</v>
      </c>
    </row>
    <row r="54" spans="1:6" ht="12.75" customHeight="1">
      <c r="A54" s="275" t="s">
        <v>138</v>
      </c>
      <c r="B54" s="275"/>
      <c r="C54" s="276" t="s">
        <v>139</v>
      </c>
      <c r="D54" s="168"/>
      <c r="E54" s="80"/>
      <c r="F54" s="460" t="e">
        <f t="shared" si="3"/>
        <v>#DIV/0!</v>
      </c>
    </row>
    <row r="55" spans="1:6" ht="12.75" customHeight="1">
      <c r="A55" s="509"/>
      <c r="B55" s="509"/>
      <c r="C55" s="166" t="s">
        <v>140</v>
      </c>
      <c r="D55" s="177">
        <f>SUM(D56:D111)</f>
        <v>55186</v>
      </c>
      <c r="E55" s="177">
        <f>SUM(E56:E111)</f>
        <v>43035</v>
      </c>
      <c r="F55" s="173">
        <f>D55/E55*100</f>
        <v>128.23515742999885</v>
      </c>
    </row>
    <row r="56" spans="1:6" ht="12.75" customHeight="1">
      <c r="A56" s="275" t="s">
        <v>141</v>
      </c>
      <c r="B56" s="510"/>
      <c r="C56" s="276" t="s">
        <v>142</v>
      </c>
      <c r="D56" s="80"/>
      <c r="E56" s="80"/>
      <c r="F56" s="460" t="e">
        <f t="shared" ref="F56:F111" si="4">D56/E56*100</f>
        <v>#DIV/0!</v>
      </c>
    </row>
    <row r="57" spans="1:6" ht="12.75" customHeight="1">
      <c r="A57" s="275" t="s">
        <v>143</v>
      </c>
      <c r="B57" s="275"/>
      <c r="C57" s="276" t="s">
        <v>144</v>
      </c>
      <c r="D57" s="449">
        <v>7270</v>
      </c>
      <c r="E57" s="449">
        <v>5000</v>
      </c>
      <c r="F57" s="460">
        <f t="shared" si="4"/>
        <v>145.4</v>
      </c>
    </row>
    <row r="58" spans="1:6" ht="12.75" customHeight="1">
      <c r="A58" s="275" t="s">
        <v>145</v>
      </c>
      <c r="B58" s="275"/>
      <c r="C58" s="276" t="s">
        <v>146</v>
      </c>
      <c r="D58" s="449"/>
      <c r="E58" s="449"/>
      <c r="F58" s="460" t="e">
        <f t="shared" si="4"/>
        <v>#DIV/0!</v>
      </c>
    </row>
    <row r="59" spans="1:6" ht="12.75" customHeight="1">
      <c r="A59" s="275" t="s">
        <v>147</v>
      </c>
      <c r="B59" s="275"/>
      <c r="C59" s="276" t="s">
        <v>148</v>
      </c>
      <c r="D59" s="449"/>
      <c r="E59" s="449"/>
      <c r="F59" s="460" t="e">
        <f t="shared" si="4"/>
        <v>#DIV/0!</v>
      </c>
    </row>
    <row r="60" spans="1:6" ht="12.75" customHeight="1">
      <c r="A60" s="267" t="s">
        <v>149</v>
      </c>
      <c r="B60" s="267"/>
      <c r="C60" s="81" t="s">
        <v>150</v>
      </c>
      <c r="D60" s="449">
        <v>48</v>
      </c>
      <c r="E60" s="449">
        <v>35</v>
      </c>
      <c r="F60" s="460">
        <f t="shared" si="4"/>
        <v>137.14285714285714</v>
      </c>
    </row>
    <row r="61" spans="1:6" ht="12.75" customHeight="1">
      <c r="A61" s="267" t="s">
        <v>151</v>
      </c>
      <c r="B61" s="267"/>
      <c r="C61" s="81" t="s">
        <v>152</v>
      </c>
      <c r="D61" s="449"/>
      <c r="E61" s="449"/>
      <c r="F61" s="460" t="e">
        <f t="shared" si="4"/>
        <v>#DIV/0!</v>
      </c>
    </row>
    <row r="62" spans="1:6" ht="12.75" customHeight="1">
      <c r="A62" s="267" t="s">
        <v>153</v>
      </c>
      <c r="B62" s="267"/>
      <c r="C62" s="81" t="s">
        <v>154</v>
      </c>
      <c r="D62" s="449">
        <v>1088</v>
      </c>
      <c r="E62" s="449">
        <v>450</v>
      </c>
      <c r="F62" s="460">
        <f t="shared" si="4"/>
        <v>241.77777777777777</v>
      </c>
    </row>
    <row r="63" spans="1:6" ht="12.75" customHeight="1">
      <c r="A63" s="267" t="s">
        <v>155</v>
      </c>
      <c r="B63" s="267"/>
      <c r="C63" s="81" t="s">
        <v>156</v>
      </c>
      <c r="D63" s="449"/>
      <c r="E63" s="449"/>
      <c r="F63" s="460" t="e">
        <f t="shared" si="4"/>
        <v>#DIV/0!</v>
      </c>
    </row>
    <row r="64" spans="1:6" ht="12.75" customHeight="1">
      <c r="A64" s="267" t="s">
        <v>157</v>
      </c>
      <c r="B64" s="267"/>
      <c r="C64" s="81" t="s">
        <v>158</v>
      </c>
      <c r="D64" s="449">
        <v>7324</v>
      </c>
      <c r="E64" s="449">
        <v>5000</v>
      </c>
      <c r="F64" s="460">
        <f t="shared" si="4"/>
        <v>146.48000000000002</v>
      </c>
    </row>
    <row r="65" spans="1:6" ht="12.75" customHeight="1">
      <c r="A65" s="267" t="s">
        <v>159</v>
      </c>
      <c r="B65" s="267"/>
      <c r="C65" s="81" t="s">
        <v>160</v>
      </c>
      <c r="D65" s="449"/>
      <c r="E65" s="449"/>
      <c r="F65" s="460" t="e">
        <f t="shared" si="4"/>
        <v>#DIV/0!</v>
      </c>
    </row>
    <row r="66" spans="1:6" ht="12.75" customHeight="1">
      <c r="A66" s="267" t="s">
        <v>161</v>
      </c>
      <c r="B66" s="267"/>
      <c r="C66" s="81" t="s">
        <v>162</v>
      </c>
      <c r="D66" s="449">
        <v>1531</v>
      </c>
      <c r="E66" s="449">
        <v>1200</v>
      </c>
      <c r="F66" s="460">
        <f t="shared" si="4"/>
        <v>127.58333333333334</v>
      </c>
    </row>
    <row r="67" spans="1:6" ht="12.75" customHeight="1">
      <c r="A67" s="267" t="s">
        <v>163</v>
      </c>
      <c r="B67" s="267"/>
      <c r="C67" s="81" t="s">
        <v>164</v>
      </c>
      <c r="D67" s="449"/>
      <c r="E67" s="449"/>
      <c r="F67" s="460" t="e">
        <f t="shared" si="4"/>
        <v>#DIV/0!</v>
      </c>
    </row>
    <row r="68" spans="1:6" ht="12.75" customHeight="1">
      <c r="A68" s="267" t="s">
        <v>165</v>
      </c>
      <c r="B68" s="267"/>
      <c r="C68" s="81" t="s">
        <v>166</v>
      </c>
      <c r="D68" s="449">
        <v>3432</v>
      </c>
      <c r="E68" s="449">
        <v>3200</v>
      </c>
      <c r="F68" s="460">
        <f t="shared" si="4"/>
        <v>107.25</v>
      </c>
    </row>
    <row r="69" spans="1:6" ht="12.75" customHeight="1">
      <c r="A69" s="267" t="s">
        <v>167</v>
      </c>
      <c r="B69" s="267"/>
      <c r="C69" s="81" t="s">
        <v>168</v>
      </c>
      <c r="D69" s="449">
        <v>8495</v>
      </c>
      <c r="E69" s="449">
        <v>4000</v>
      </c>
      <c r="F69" s="460">
        <f t="shared" si="4"/>
        <v>212.37499999999997</v>
      </c>
    </row>
    <row r="70" spans="1:6" ht="12.75" customHeight="1">
      <c r="A70" s="267" t="s">
        <v>169</v>
      </c>
      <c r="B70" s="267"/>
      <c r="C70" s="81" t="s">
        <v>170</v>
      </c>
      <c r="D70" s="449"/>
      <c r="E70" s="449"/>
      <c r="F70" s="460" t="e">
        <f t="shared" si="4"/>
        <v>#DIV/0!</v>
      </c>
    </row>
    <row r="71" spans="1:6" ht="12.75" customHeight="1">
      <c r="A71" s="267" t="s">
        <v>171</v>
      </c>
      <c r="B71" s="267"/>
      <c r="C71" s="81" t="s">
        <v>172</v>
      </c>
      <c r="D71" s="449"/>
      <c r="E71" s="449"/>
      <c r="F71" s="460" t="e">
        <f t="shared" si="4"/>
        <v>#DIV/0!</v>
      </c>
    </row>
    <row r="72" spans="1:6" ht="12.75" customHeight="1">
      <c r="A72" s="267" t="s">
        <v>173</v>
      </c>
      <c r="B72" s="267"/>
      <c r="C72" s="81" t="s">
        <v>174</v>
      </c>
      <c r="D72" s="449"/>
      <c r="E72" s="449"/>
      <c r="F72" s="460" t="e">
        <f t="shared" si="4"/>
        <v>#DIV/0!</v>
      </c>
    </row>
    <row r="73" spans="1:6" ht="12.75" customHeight="1">
      <c r="A73" s="267" t="s">
        <v>175</v>
      </c>
      <c r="B73" s="267"/>
      <c r="C73" s="81" t="s">
        <v>176</v>
      </c>
      <c r="D73" s="449"/>
      <c r="E73" s="449"/>
      <c r="F73" s="460" t="e">
        <f t="shared" si="4"/>
        <v>#DIV/0!</v>
      </c>
    </row>
    <row r="74" spans="1:6" ht="12.75" customHeight="1">
      <c r="A74" s="267" t="s">
        <v>177</v>
      </c>
      <c r="B74" s="267"/>
      <c r="C74" s="81" t="s">
        <v>178</v>
      </c>
      <c r="D74" s="449">
        <v>913</v>
      </c>
      <c r="E74" s="449">
        <v>270</v>
      </c>
      <c r="F74" s="460">
        <f t="shared" si="4"/>
        <v>338.14814814814815</v>
      </c>
    </row>
    <row r="75" spans="1:6" ht="12.75" customHeight="1">
      <c r="A75" s="267" t="s">
        <v>179</v>
      </c>
      <c r="B75" s="267"/>
      <c r="C75" s="81" t="s">
        <v>180</v>
      </c>
      <c r="D75" s="449"/>
      <c r="E75" s="449"/>
      <c r="F75" s="460" t="e">
        <f t="shared" si="4"/>
        <v>#DIV/0!</v>
      </c>
    </row>
    <row r="76" spans="1:6" ht="12.75" customHeight="1">
      <c r="A76" s="267" t="s">
        <v>181</v>
      </c>
      <c r="B76" s="267"/>
      <c r="C76" s="81" t="s">
        <v>182</v>
      </c>
      <c r="D76" s="449">
        <v>3783</v>
      </c>
      <c r="E76" s="449">
        <v>3700</v>
      </c>
      <c r="F76" s="460">
        <f t="shared" si="4"/>
        <v>102.24324324324326</v>
      </c>
    </row>
    <row r="77" spans="1:6" ht="12.75" customHeight="1">
      <c r="A77" s="267" t="s">
        <v>183</v>
      </c>
      <c r="B77" s="267"/>
      <c r="C77" s="81" t="s">
        <v>184</v>
      </c>
      <c r="D77" s="449">
        <v>2543</v>
      </c>
      <c r="E77" s="449">
        <v>2500</v>
      </c>
      <c r="F77" s="460">
        <f t="shared" si="4"/>
        <v>101.72000000000001</v>
      </c>
    </row>
    <row r="78" spans="1:6" ht="12.75" customHeight="1">
      <c r="A78" s="267" t="s">
        <v>185</v>
      </c>
      <c r="B78" s="267"/>
      <c r="C78" s="81" t="s">
        <v>186</v>
      </c>
      <c r="D78" s="425"/>
      <c r="E78" s="425"/>
      <c r="F78" s="460" t="e">
        <f t="shared" si="4"/>
        <v>#DIV/0!</v>
      </c>
    </row>
    <row r="79" spans="1:6" ht="12.75" customHeight="1">
      <c r="A79" s="267" t="s">
        <v>187</v>
      </c>
      <c r="B79" s="267"/>
      <c r="C79" s="81" t="s">
        <v>188</v>
      </c>
      <c r="D79" s="425"/>
      <c r="E79" s="425"/>
      <c r="F79" s="460" t="e">
        <f t="shared" si="4"/>
        <v>#DIV/0!</v>
      </c>
    </row>
    <row r="80" spans="1:6" ht="12.75" customHeight="1">
      <c r="A80" s="267" t="s">
        <v>189</v>
      </c>
      <c r="B80" s="267"/>
      <c r="C80" s="81" t="s">
        <v>190</v>
      </c>
      <c r="D80" s="425"/>
      <c r="E80" s="425"/>
      <c r="F80" s="460" t="e">
        <f t="shared" si="4"/>
        <v>#DIV/0!</v>
      </c>
    </row>
    <row r="81" spans="1:6" ht="12.75" customHeight="1">
      <c r="A81" s="267" t="s">
        <v>191</v>
      </c>
      <c r="B81" s="267"/>
      <c r="C81" s="81" t="s">
        <v>192</v>
      </c>
      <c r="D81" s="449">
        <v>2928</v>
      </c>
      <c r="E81" s="449">
        <v>2800</v>
      </c>
      <c r="F81" s="460">
        <f t="shared" si="4"/>
        <v>104.57142857142858</v>
      </c>
    </row>
    <row r="82" spans="1:6" ht="12.75" customHeight="1">
      <c r="A82" s="267" t="s">
        <v>193</v>
      </c>
      <c r="B82" s="267"/>
      <c r="C82" s="81" t="s">
        <v>194</v>
      </c>
      <c r="D82" s="449"/>
      <c r="E82" s="449"/>
      <c r="F82" s="460" t="e">
        <f t="shared" si="4"/>
        <v>#DIV/0!</v>
      </c>
    </row>
    <row r="83" spans="1:6" ht="12.75" customHeight="1">
      <c r="A83" s="267" t="s">
        <v>195</v>
      </c>
      <c r="B83" s="267"/>
      <c r="C83" s="81" t="s">
        <v>196</v>
      </c>
      <c r="D83" s="449">
        <v>225</v>
      </c>
      <c r="E83" s="449">
        <v>110</v>
      </c>
      <c r="F83" s="460">
        <f t="shared" si="4"/>
        <v>204.54545454545453</v>
      </c>
    </row>
    <row r="84" spans="1:6" ht="12.75" customHeight="1">
      <c r="A84" s="267" t="s">
        <v>197</v>
      </c>
      <c r="B84" s="267"/>
      <c r="C84" s="81" t="s">
        <v>198</v>
      </c>
      <c r="D84" s="449">
        <v>223</v>
      </c>
      <c r="E84" s="449">
        <v>20</v>
      </c>
      <c r="F84" s="460">
        <f t="shared" si="4"/>
        <v>1115</v>
      </c>
    </row>
    <row r="85" spans="1:6" ht="12.75" customHeight="1">
      <c r="A85" s="267" t="s">
        <v>199</v>
      </c>
      <c r="B85" s="267"/>
      <c r="C85" s="81" t="s">
        <v>200</v>
      </c>
      <c r="D85" s="449"/>
      <c r="E85" s="449"/>
      <c r="F85" s="460" t="e">
        <f t="shared" si="4"/>
        <v>#DIV/0!</v>
      </c>
    </row>
    <row r="86" spans="1:6" ht="12.75" customHeight="1">
      <c r="A86" s="267" t="s">
        <v>201</v>
      </c>
      <c r="B86" s="267"/>
      <c r="C86" s="81" t="s">
        <v>202</v>
      </c>
      <c r="D86" s="449"/>
      <c r="E86" s="449"/>
      <c r="F86" s="460" t="e">
        <f t="shared" si="4"/>
        <v>#DIV/0!</v>
      </c>
    </row>
    <row r="87" spans="1:6" ht="12.75" customHeight="1">
      <c r="A87" s="267" t="s">
        <v>203</v>
      </c>
      <c r="B87" s="267"/>
      <c r="C87" s="81" t="s">
        <v>204</v>
      </c>
      <c r="D87" s="449"/>
      <c r="E87" s="449"/>
      <c r="F87" s="460" t="e">
        <f t="shared" si="4"/>
        <v>#DIV/0!</v>
      </c>
    </row>
    <row r="88" spans="1:6" ht="12.75" customHeight="1">
      <c r="A88" s="267" t="s">
        <v>205</v>
      </c>
      <c r="B88" s="267"/>
      <c r="C88" s="81" t="s">
        <v>206</v>
      </c>
      <c r="D88" s="449"/>
      <c r="E88" s="449"/>
      <c r="F88" s="460" t="e">
        <f t="shared" si="4"/>
        <v>#DIV/0!</v>
      </c>
    </row>
    <row r="89" spans="1:6" ht="12.75" customHeight="1">
      <c r="A89" s="267" t="s">
        <v>207</v>
      </c>
      <c r="B89" s="283"/>
      <c r="C89" s="81" t="s">
        <v>208</v>
      </c>
      <c r="D89" s="449"/>
      <c r="E89" s="449"/>
      <c r="F89" s="460" t="e">
        <f t="shared" si="4"/>
        <v>#DIV/0!</v>
      </c>
    </row>
    <row r="90" spans="1:6" ht="12.75" customHeight="1">
      <c r="A90" s="267" t="s">
        <v>209</v>
      </c>
      <c r="B90" s="267"/>
      <c r="C90" s="81" t="s">
        <v>210</v>
      </c>
      <c r="D90" s="449"/>
      <c r="E90" s="449"/>
      <c r="F90" s="460" t="e">
        <f t="shared" si="4"/>
        <v>#DIV/0!</v>
      </c>
    </row>
    <row r="91" spans="1:6" ht="12.75" customHeight="1">
      <c r="A91" s="267" t="s">
        <v>211</v>
      </c>
      <c r="B91" s="267"/>
      <c r="C91" s="81" t="s">
        <v>212</v>
      </c>
      <c r="D91" s="449"/>
      <c r="E91" s="449"/>
      <c r="F91" s="460" t="e">
        <f t="shared" si="4"/>
        <v>#DIV/0!</v>
      </c>
    </row>
    <row r="92" spans="1:6" ht="12.75" customHeight="1">
      <c r="A92" s="267" t="s">
        <v>213</v>
      </c>
      <c r="B92" s="267"/>
      <c r="C92" s="81" t="s">
        <v>214</v>
      </c>
      <c r="D92" s="449"/>
      <c r="E92" s="449"/>
      <c r="F92" s="460" t="e">
        <f t="shared" si="4"/>
        <v>#DIV/0!</v>
      </c>
    </row>
    <row r="93" spans="1:6" ht="25.5">
      <c r="A93" s="267" t="s">
        <v>215</v>
      </c>
      <c r="B93" s="267"/>
      <c r="C93" s="81" t="s">
        <v>216</v>
      </c>
      <c r="D93" s="449"/>
      <c r="E93" s="449"/>
      <c r="F93" s="460" t="e">
        <f t="shared" si="4"/>
        <v>#DIV/0!</v>
      </c>
    </row>
    <row r="94" spans="1:6" ht="12.75" customHeight="1">
      <c r="A94" s="267" t="s">
        <v>217</v>
      </c>
      <c r="B94" s="267"/>
      <c r="C94" s="81" t="s">
        <v>218</v>
      </c>
      <c r="D94" s="449"/>
      <c r="E94" s="449"/>
      <c r="F94" s="460" t="e">
        <f t="shared" si="4"/>
        <v>#DIV/0!</v>
      </c>
    </row>
    <row r="95" spans="1:6" ht="12.75" customHeight="1">
      <c r="A95" s="267" t="s">
        <v>219</v>
      </c>
      <c r="B95" s="267"/>
      <c r="C95" s="81" t="s">
        <v>220</v>
      </c>
      <c r="D95" s="449"/>
      <c r="E95" s="449"/>
      <c r="F95" s="460" t="e">
        <f t="shared" si="4"/>
        <v>#DIV/0!</v>
      </c>
    </row>
    <row r="96" spans="1:6" ht="12.75" customHeight="1">
      <c r="A96" s="267" t="s">
        <v>221</v>
      </c>
      <c r="B96" s="267"/>
      <c r="C96" s="81" t="s">
        <v>222</v>
      </c>
      <c r="D96" s="449"/>
      <c r="E96" s="449"/>
      <c r="F96" s="460" t="e">
        <f t="shared" si="4"/>
        <v>#DIV/0!</v>
      </c>
    </row>
    <row r="97" spans="1:6" ht="12.75" customHeight="1">
      <c r="A97" s="267" t="s">
        <v>223</v>
      </c>
      <c r="B97" s="267"/>
      <c r="C97" s="81" t="s">
        <v>224</v>
      </c>
      <c r="D97" s="449">
        <v>3570</v>
      </c>
      <c r="E97" s="449">
        <v>3200</v>
      </c>
      <c r="F97" s="460">
        <f t="shared" si="4"/>
        <v>111.56250000000001</v>
      </c>
    </row>
    <row r="98" spans="1:6" ht="12.75" customHeight="1">
      <c r="A98" s="267" t="s">
        <v>225</v>
      </c>
      <c r="B98" s="267"/>
      <c r="C98" s="81" t="s">
        <v>226</v>
      </c>
      <c r="D98" s="449">
        <v>481</v>
      </c>
      <c r="E98" s="449">
        <v>1600</v>
      </c>
      <c r="F98" s="460">
        <f t="shared" si="4"/>
        <v>30.062499999999996</v>
      </c>
    </row>
    <row r="99" spans="1:6" ht="12.75" customHeight="1">
      <c r="A99" s="267" t="s">
        <v>227</v>
      </c>
      <c r="B99" s="267"/>
      <c r="C99" s="81" t="s">
        <v>228</v>
      </c>
      <c r="D99" s="449"/>
      <c r="E99" s="449"/>
      <c r="F99" s="460" t="e">
        <f t="shared" si="4"/>
        <v>#DIV/0!</v>
      </c>
    </row>
    <row r="100" spans="1:6" ht="12.75" customHeight="1">
      <c r="A100" s="267" t="s">
        <v>229</v>
      </c>
      <c r="B100" s="267"/>
      <c r="C100" s="81" t="s">
        <v>230</v>
      </c>
      <c r="D100" s="449"/>
      <c r="E100" s="449"/>
      <c r="F100" s="460" t="e">
        <f t="shared" si="4"/>
        <v>#DIV/0!</v>
      </c>
    </row>
    <row r="101" spans="1:6" ht="12.75" customHeight="1">
      <c r="A101" s="267" t="s">
        <v>231</v>
      </c>
      <c r="B101" s="267"/>
      <c r="C101" s="81" t="s">
        <v>232</v>
      </c>
      <c r="D101" s="449">
        <v>1286</v>
      </c>
      <c r="E101" s="449">
        <v>950</v>
      </c>
      <c r="F101" s="460">
        <f t="shared" si="4"/>
        <v>135.36842105263159</v>
      </c>
    </row>
    <row r="102" spans="1:6" ht="12.75" customHeight="1">
      <c r="A102" s="267" t="s">
        <v>233</v>
      </c>
      <c r="B102" s="267"/>
      <c r="C102" s="81" t="s">
        <v>234</v>
      </c>
      <c r="D102" s="449"/>
      <c r="E102" s="449"/>
      <c r="F102" s="460" t="e">
        <f t="shared" si="4"/>
        <v>#DIV/0!</v>
      </c>
    </row>
    <row r="103" spans="1:6" ht="12.75" customHeight="1">
      <c r="A103" s="267" t="s">
        <v>235</v>
      </c>
      <c r="B103" s="267"/>
      <c r="C103" s="81" t="s">
        <v>236</v>
      </c>
      <c r="D103" s="449"/>
      <c r="E103" s="449"/>
      <c r="F103" s="460" t="e">
        <f t="shared" si="4"/>
        <v>#DIV/0!</v>
      </c>
    </row>
    <row r="104" spans="1:6" ht="12.75" customHeight="1">
      <c r="A104" s="267" t="s">
        <v>237</v>
      </c>
      <c r="B104" s="283"/>
      <c r="C104" s="81" t="s">
        <v>238</v>
      </c>
      <c r="D104" s="449"/>
      <c r="E104" s="449"/>
      <c r="F104" s="460" t="e">
        <f t="shared" si="4"/>
        <v>#DIV/0!</v>
      </c>
    </row>
    <row r="105" spans="1:6" ht="12.75" customHeight="1">
      <c r="A105" s="267" t="s">
        <v>239</v>
      </c>
      <c r="B105" s="267"/>
      <c r="C105" s="81" t="s">
        <v>240</v>
      </c>
      <c r="D105" s="449">
        <v>1164</v>
      </c>
      <c r="E105" s="449">
        <v>1000</v>
      </c>
      <c r="F105" s="460">
        <f t="shared" si="4"/>
        <v>116.39999999999999</v>
      </c>
    </row>
    <row r="106" spans="1:6" ht="12.75" customHeight="1">
      <c r="A106" s="267" t="s">
        <v>241</v>
      </c>
      <c r="B106" s="267"/>
      <c r="C106" s="81" t="s">
        <v>242</v>
      </c>
      <c r="D106" s="449">
        <v>1281</v>
      </c>
      <c r="E106" s="449">
        <v>1000</v>
      </c>
      <c r="F106" s="460">
        <f t="shared" si="4"/>
        <v>128.1</v>
      </c>
    </row>
    <row r="107" spans="1:6" ht="12.75" customHeight="1">
      <c r="A107" s="267" t="s">
        <v>243</v>
      </c>
      <c r="B107" s="267"/>
      <c r="C107" s="81" t="s">
        <v>244</v>
      </c>
      <c r="D107" s="449"/>
      <c r="E107" s="449"/>
      <c r="F107" s="460" t="e">
        <f t="shared" si="4"/>
        <v>#DIV/0!</v>
      </c>
    </row>
    <row r="108" spans="1:6" ht="12.75" customHeight="1">
      <c r="A108" s="267" t="s">
        <v>245</v>
      </c>
      <c r="B108" s="267"/>
      <c r="C108" s="81" t="s">
        <v>246</v>
      </c>
      <c r="D108" s="449">
        <v>2677</v>
      </c>
      <c r="E108" s="449">
        <v>2800</v>
      </c>
      <c r="F108" s="460">
        <f t="shared" si="4"/>
        <v>95.607142857142861</v>
      </c>
    </row>
    <row r="109" spans="1:6" ht="12.75" customHeight="1">
      <c r="A109" s="267" t="s">
        <v>247</v>
      </c>
      <c r="B109" s="267"/>
      <c r="C109" s="81" t="s">
        <v>248</v>
      </c>
      <c r="D109" s="449">
        <v>1319</v>
      </c>
      <c r="E109" s="449">
        <v>1000</v>
      </c>
      <c r="F109" s="460">
        <f t="shared" si="4"/>
        <v>131.9</v>
      </c>
    </row>
    <row r="110" spans="1:6" ht="12.75" customHeight="1">
      <c r="A110" s="267" t="s">
        <v>249</v>
      </c>
      <c r="B110" s="267"/>
      <c r="C110" s="81" t="s">
        <v>250</v>
      </c>
      <c r="D110" s="449">
        <v>3605</v>
      </c>
      <c r="E110" s="449">
        <v>3200</v>
      </c>
      <c r="F110" s="460">
        <f t="shared" si="4"/>
        <v>112.65624999999999</v>
      </c>
    </row>
    <row r="111" spans="1:6" ht="12.75" customHeight="1">
      <c r="A111" s="267" t="s">
        <v>251</v>
      </c>
      <c r="B111" s="267"/>
      <c r="C111" s="81" t="s">
        <v>252</v>
      </c>
      <c r="D111" s="425"/>
      <c r="E111" s="425"/>
      <c r="F111" s="460" t="e">
        <f t="shared" si="4"/>
        <v>#DIV/0!</v>
      </c>
    </row>
    <row r="112" spans="1:6" ht="12.75" customHeight="1">
      <c r="A112" s="509"/>
      <c r="B112" s="509"/>
      <c r="C112" s="166" t="s">
        <v>253</v>
      </c>
      <c r="D112" s="177">
        <f>SUM(D113:D118)</f>
        <v>0</v>
      </c>
      <c r="E112" s="177">
        <f>SUM(E113:E118)</f>
        <v>0</v>
      </c>
      <c r="F112" s="173" t="e">
        <f>D112/E112*100</f>
        <v>#DIV/0!</v>
      </c>
    </row>
    <row r="113" spans="1:6" ht="12.75" customHeight="1">
      <c r="A113" s="267" t="s">
        <v>254</v>
      </c>
      <c r="B113" s="267"/>
      <c r="C113" s="81" t="s">
        <v>255</v>
      </c>
      <c r="D113" s="80"/>
      <c r="E113" s="80"/>
      <c r="F113" s="460" t="e">
        <f t="shared" ref="F113:F118" si="5">D113/E113*100</f>
        <v>#DIV/0!</v>
      </c>
    </row>
    <row r="114" spans="1:6" ht="12.75" customHeight="1">
      <c r="A114" s="267" t="s">
        <v>256</v>
      </c>
      <c r="B114" s="267"/>
      <c r="C114" s="81" t="s">
        <v>257</v>
      </c>
      <c r="D114" s="80"/>
      <c r="E114" s="80"/>
      <c r="F114" s="460" t="e">
        <f t="shared" si="5"/>
        <v>#DIV/0!</v>
      </c>
    </row>
    <row r="115" spans="1:6" ht="12.75" customHeight="1">
      <c r="A115" s="267" t="s">
        <v>258</v>
      </c>
      <c r="B115" s="267"/>
      <c r="C115" s="81" t="s">
        <v>259</v>
      </c>
      <c r="D115" s="80"/>
      <c r="E115" s="80"/>
      <c r="F115" s="460" t="e">
        <f t="shared" si="5"/>
        <v>#DIV/0!</v>
      </c>
    </row>
    <row r="116" spans="1:6" ht="12.75" customHeight="1">
      <c r="A116" s="267" t="s">
        <v>260</v>
      </c>
      <c r="B116" s="267"/>
      <c r="C116" s="81" t="s">
        <v>261</v>
      </c>
      <c r="D116" s="80"/>
      <c r="E116" s="80"/>
      <c r="F116" s="460" t="e">
        <f t="shared" si="5"/>
        <v>#DIV/0!</v>
      </c>
    </row>
    <row r="117" spans="1:6" ht="12.75" customHeight="1">
      <c r="A117" s="267" t="s">
        <v>262</v>
      </c>
      <c r="B117" s="267"/>
      <c r="C117" s="81" t="s">
        <v>263</v>
      </c>
      <c r="D117" s="80"/>
      <c r="E117" s="80"/>
      <c r="F117" s="460" t="e">
        <f t="shared" si="5"/>
        <v>#DIV/0!</v>
      </c>
    </row>
    <row r="118" spans="1:6" ht="12.75" customHeight="1">
      <c r="A118" s="267" t="s">
        <v>264</v>
      </c>
      <c r="B118" s="267"/>
      <c r="C118" s="81" t="s">
        <v>265</v>
      </c>
      <c r="D118" s="80"/>
      <c r="E118" s="80"/>
      <c r="F118" s="460" t="e">
        <f t="shared" si="5"/>
        <v>#DIV/0!</v>
      </c>
    </row>
    <row r="119" spans="1:6" ht="12.75" customHeight="1">
      <c r="A119" s="508"/>
      <c r="B119" s="508"/>
      <c r="C119" s="166" t="s">
        <v>84</v>
      </c>
      <c r="D119" s="177">
        <f>SUM(D120:D136)</f>
        <v>6536</v>
      </c>
      <c r="E119" s="177">
        <f>SUM(E120:E136)</f>
        <v>6550</v>
      </c>
      <c r="F119" s="173">
        <f>D119/E119*100</f>
        <v>99.786259541984734</v>
      </c>
    </row>
    <row r="120" spans="1:6" ht="12.75" customHeight="1">
      <c r="A120" s="277" t="s">
        <v>50</v>
      </c>
      <c r="B120" s="277"/>
      <c r="C120" s="278" t="s">
        <v>51</v>
      </c>
      <c r="D120" s="80"/>
      <c r="E120" s="80"/>
      <c r="F120" s="460" t="e">
        <f t="shared" ref="F120:F136" si="6">D120/E120*100</f>
        <v>#DIV/0!</v>
      </c>
    </row>
    <row r="121" spans="1:6" ht="12.75" customHeight="1">
      <c r="A121" s="277" t="s">
        <v>52</v>
      </c>
      <c r="B121" s="277"/>
      <c r="C121" s="278" t="s">
        <v>53</v>
      </c>
      <c r="D121" s="80"/>
      <c r="E121" s="80"/>
      <c r="F121" s="460" t="e">
        <f t="shared" si="6"/>
        <v>#DIV/0!</v>
      </c>
    </row>
    <row r="122" spans="1:6" ht="24.95" customHeight="1">
      <c r="A122" s="277" t="s">
        <v>54</v>
      </c>
      <c r="B122" s="277"/>
      <c r="C122" s="278" t="s">
        <v>55</v>
      </c>
      <c r="D122" s="80"/>
      <c r="E122" s="80"/>
      <c r="F122" s="460" t="e">
        <f t="shared" si="6"/>
        <v>#DIV/0!</v>
      </c>
    </row>
    <row r="123" spans="1:6" ht="12.75" customHeight="1">
      <c r="A123" s="277" t="s">
        <v>56</v>
      </c>
      <c r="B123" s="277"/>
      <c r="C123" s="278" t="s">
        <v>57</v>
      </c>
      <c r="D123" s="80"/>
      <c r="E123" s="80"/>
      <c r="F123" s="460" t="e">
        <f t="shared" si="6"/>
        <v>#DIV/0!</v>
      </c>
    </row>
    <row r="124" spans="1:6" ht="12.75" customHeight="1">
      <c r="A124" s="277" t="s">
        <v>58</v>
      </c>
      <c r="B124" s="511"/>
      <c r="C124" s="279" t="s">
        <v>59</v>
      </c>
      <c r="D124" s="449">
        <v>3214</v>
      </c>
      <c r="E124" s="449">
        <v>3200</v>
      </c>
      <c r="F124" s="460">
        <f t="shared" si="6"/>
        <v>100.4375</v>
      </c>
    </row>
    <row r="125" spans="1:6" ht="12.75" customHeight="1">
      <c r="A125" s="277" t="s">
        <v>60</v>
      </c>
      <c r="B125" s="511"/>
      <c r="C125" s="279" t="s">
        <v>61</v>
      </c>
      <c r="D125" s="449"/>
      <c r="E125" s="449"/>
      <c r="F125" s="460" t="e">
        <f t="shared" si="6"/>
        <v>#DIV/0!</v>
      </c>
    </row>
    <row r="126" spans="1:6" ht="12.75" customHeight="1">
      <c r="A126" s="277" t="s">
        <v>62</v>
      </c>
      <c r="B126" s="277"/>
      <c r="C126" s="278" t="s">
        <v>63</v>
      </c>
      <c r="D126" s="449"/>
      <c r="E126" s="449"/>
      <c r="F126" s="460" t="e">
        <f t="shared" si="6"/>
        <v>#DIV/0!</v>
      </c>
    </row>
    <row r="127" spans="1:6" ht="12.75" customHeight="1">
      <c r="A127" s="277" t="s">
        <v>64</v>
      </c>
      <c r="B127" s="277"/>
      <c r="C127" s="278" t="s">
        <v>65</v>
      </c>
      <c r="D127" s="449"/>
      <c r="E127" s="449"/>
      <c r="F127" s="460" t="e">
        <f t="shared" si="6"/>
        <v>#DIV/0!</v>
      </c>
    </row>
    <row r="128" spans="1:6" ht="12.75" customHeight="1">
      <c r="A128" s="277" t="s">
        <v>66</v>
      </c>
      <c r="B128" s="277"/>
      <c r="C128" s="278" t="s">
        <v>67</v>
      </c>
      <c r="D128" s="449"/>
      <c r="E128" s="449"/>
      <c r="F128" s="460" t="e">
        <f t="shared" si="6"/>
        <v>#DIV/0!</v>
      </c>
    </row>
    <row r="129" spans="1:7" ht="12.75" customHeight="1">
      <c r="A129" s="277" t="s">
        <v>68</v>
      </c>
      <c r="B129" s="277"/>
      <c r="C129" s="278" t="s">
        <v>69</v>
      </c>
      <c r="D129" s="449"/>
      <c r="E129" s="449"/>
      <c r="F129" s="460" t="e">
        <f t="shared" si="6"/>
        <v>#DIV/0!</v>
      </c>
    </row>
    <row r="130" spans="1:7" ht="12.75" customHeight="1">
      <c r="A130" s="277" t="s">
        <v>70</v>
      </c>
      <c r="B130" s="277"/>
      <c r="C130" s="278" t="s">
        <v>71</v>
      </c>
      <c r="D130" s="449"/>
      <c r="E130" s="449"/>
      <c r="F130" s="460" t="e">
        <f t="shared" si="6"/>
        <v>#DIV/0!</v>
      </c>
    </row>
    <row r="131" spans="1:7" ht="12.75" customHeight="1">
      <c r="A131" s="277" t="s">
        <v>72</v>
      </c>
      <c r="B131" s="277"/>
      <c r="C131" s="278" t="s">
        <v>73</v>
      </c>
      <c r="D131" s="449"/>
      <c r="E131" s="449"/>
      <c r="F131" s="460" t="e">
        <f t="shared" si="6"/>
        <v>#DIV/0!</v>
      </c>
    </row>
    <row r="132" spans="1:7" ht="12.75" customHeight="1">
      <c r="A132" s="277" t="s">
        <v>74</v>
      </c>
      <c r="B132" s="277"/>
      <c r="C132" s="278" t="s">
        <v>75</v>
      </c>
      <c r="D132" s="449">
        <v>112</v>
      </c>
      <c r="E132" s="449">
        <v>150</v>
      </c>
      <c r="F132" s="460">
        <f t="shared" si="6"/>
        <v>74.666666666666671</v>
      </c>
    </row>
    <row r="133" spans="1:7" ht="12.75" customHeight="1">
      <c r="A133" s="277" t="s">
        <v>76</v>
      </c>
      <c r="B133" s="277"/>
      <c r="C133" s="278" t="s">
        <v>77</v>
      </c>
      <c r="D133" s="449"/>
      <c r="E133" s="449"/>
      <c r="F133" s="460" t="e">
        <f t="shared" si="6"/>
        <v>#DIV/0!</v>
      </c>
    </row>
    <row r="134" spans="1:7" ht="12.75" customHeight="1">
      <c r="A134" s="277" t="s">
        <v>78</v>
      </c>
      <c r="B134" s="277"/>
      <c r="C134" s="278" t="s">
        <v>79</v>
      </c>
      <c r="D134" s="449">
        <v>3210</v>
      </c>
      <c r="E134" s="449">
        <v>3200</v>
      </c>
      <c r="F134" s="460">
        <f t="shared" si="6"/>
        <v>100.3125</v>
      </c>
    </row>
    <row r="135" spans="1:7" ht="12.75" customHeight="1">
      <c r="A135" s="277" t="s">
        <v>80</v>
      </c>
      <c r="B135" s="277"/>
      <c r="C135" s="278" t="s">
        <v>81</v>
      </c>
      <c r="D135" s="425"/>
      <c r="E135" s="425"/>
      <c r="F135" s="460" t="e">
        <f t="shared" si="6"/>
        <v>#DIV/0!</v>
      </c>
    </row>
    <row r="136" spans="1:7" ht="12.75" customHeight="1">
      <c r="A136" s="277" t="s">
        <v>82</v>
      </c>
      <c r="B136" s="277"/>
      <c r="C136" s="278" t="s">
        <v>83</v>
      </c>
      <c r="D136" s="425"/>
      <c r="E136" s="425"/>
      <c r="F136" s="460" t="e">
        <f t="shared" si="6"/>
        <v>#DIV/0!</v>
      </c>
    </row>
    <row r="137" spans="1:7" ht="12.75" customHeight="1">
      <c r="A137" s="508"/>
      <c r="B137" s="508"/>
      <c r="C137" s="166" t="s">
        <v>42</v>
      </c>
      <c r="D137" s="177">
        <f>D138+D139+D140+D141</f>
        <v>0</v>
      </c>
      <c r="E137" s="177">
        <f>E138+E139+E140+E141</f>
        <v>0</v>
      </c>
      <c r="F137" s="173" t="e">
        <f t="shared" ref="F137:F142" si="7">D137/E137*100</f>
        <v>#DIV/0!</v>
      </c>
    </row>
    <row r="138" spans="1:7" ht="12.75" customHeight="1">
      <c r="A138" s="267" t="s">
        <v>283</v>
      </c>
      <c r="B138" s="267">
        <v>33</v>
      </c>
      <c r="C138" s="81" t="s">
        <v>43</v>
      </c>
      <c r="D138" s="80"/>
      <c r="E138" s="80"/>
      <c r="F138" s="460" t="e">
        <f t="shared" si="7"/>
        <v>#DIV/0!</v>
      </c>
    </row>
    <row r="139" spans="1:7" ht="12.75" customHeight="1">
      <c r="A139" s="267" t="s">
        <v>44</v>
      </c>
      <c r="B139" s="267"/>
      <c r="C139" s="81" t="s">
        <v>45</v>
      </c>
      <c r="D139" s="80"/>
      <c r="E139" s="79"/>
      <c r="F139" s="460" t="e">
        <f t="shared" si="7"/>
        <v>#DIV/0!</v>
      </c>
      <c r="G139" s="110"/>
    </row>
    <row r="140" spans="1:7" ht="12.75" customHeight="1">
      <c r="A140" s="267" t="s">
        <v>46</v>
      </c>
      <c r="B140" s="267"/>
      <c r="C140" s="81" t="s">
        <v>47</v>
      </c>
      <c r="D140" s="80"/>
      <c r="E140" s="80"/>
      <c r="F140" s="460" t="e">
        <f t="shared" si="7"/>
        <v>#DIV/0!</v>
      </c>
    </row>
    <row r="141" spans="1:7" ht="12.75" customHeight="1">
      <c r="A141" s="267" t="s">
        <v>48</v>
      </c>
      <c r="B141" s="267"/>
      <c r="C141" s="81" t="s">
        <v>49</v>
      </c>
      <c r="D141" s="80"/>
      <c r="E141" s="80"/>
      <c r="F141" s="460" t="e">
        <f t="shared" si="7"/>
        <v>#DIV/0!</v>
      </c>
    </row>
    <row r="142" spans="1:7" ht="20.100000000000001" customHeight="1">
      <c r="A142" s="196"/>
      <c r="B142" s="196"/>
      <c r="C142" s="166" t="s">
        <v>771</v>
      </c>
      <c r="D142" s="78">
        <f>SUM(D143:D149)</f>
        <v>304</v>
      </c>
      <c r="E142" s="78">
        <f>SUM(E143:E149)</f>
        <v>120</v>
      </c>
      <c r="F142" s="173">
        <f t="shared" si="7"/>
        <v>253.33333333333331</v>
      </c>
    </row>
    <row r="143" spans="1:7" ht="40.15" customHeight="1">
      <c r="A143" s="280" t="s">
        <v>779</v>
      </c>
      <c r="B143" s="283"/>
      <c r="C143" s="281" t="s">
        <v>772</v>
      </c>
      <c r="D143" s="112"/>
      <c r="E143" s="112"/>
      <c r="F143" s="460" t="e">
        <f t="shared" ref="F143:F149" si="8">D143/E143*100</f>
        <v>#DIV/0!</v>
      </c>
    </row>
    <row r="144" spans="1:7" ht="37.5" customHeight="1">
      <c r="A144" s="280" t="s">
        <v>780</v>
      </c>
      <c r="B144" s="283"/>
      <c r="C144" s="281" t="s">
        <v>773</v>
      </c>
      <c r="D144" s="113"/>
      <c r="E144" s="113"/>
      <c r="F144" s="460" t="e">
        <f t="shared" si="8"/>
        <v>#DIV/0!</v>
      </c>
    </row>
    <row r="145" spans="1:6" ht="34.5" customHeight="1">
      <c r="A145" s="280" t="s">
        <v>781</v>
      </c>
      <c r="B145" s="283"/>
      <c r="C145" s="281" t="s">
        <v>774</v>
      </c>
      <c r="D145" s="169"/>
      <c r="E145" s="169"/>
      <c r="F145" s="460" t="e">
        <f t="shared" si="8"/>
        <v>#DIV/0!</v>
      </c>
    </row>
    <row r="146" spans="1:6" ht="39.75" customHeight="1">
      <c r="A146" s="280" t="s">
        <v>782</v>
      </c>
      <c r="B146" s="283"/>
      <c r="C146" s="281" t="s">
        <v>775</v>
      </c>
      <c r="D146" s="112"/>
      <c r="E146" s="112"/>
      <c r="F146" s="460" t="e">
        <f t="shared" si="8"/>
        <v>#DIV/0!</v>
      </c>
    </row>
    <row r="147" spans="1:6" ht="30" customHeight="1">
      <c r="A147" s="280" t="s">
        <v>783</v>
      </c>
      <c r="B147" s="283"/>
      <c r="C147" s="281" t="s">
        <v>776</v>
      </c>
      <c r="D147" s="112"/>
      <c r="E147" s="112"/>
      <c r="F147" s="460" t="e">
        <f t="shared" si="8"/>
        <v>#DIV/0!</v>
      </c>
    </row>
    <row r="148" spans="1:6" ht="30" customHeight="1">
      <c r="A148" s="347" t="s">
        <v>784</v>
      </c>
      <c r="B148" s="283"/>
      <c r="C148" s="111" t="s">
        <v>777</v>
      </c>
      <c r="D148" s="450">
        <v>152</v>
      </c>
      <c r="E148" s="450">
        <v>60</v>
      </c>
      <c r="F148" s="460">
        <f t="shared" si="8"/>
        <v>253.33333333333331</v>
      </c>
    </row>
    <row r="149" spans="1:6" ht="20.100000000000001" customHeight="1">
      <c r="A149" s="282" t="s">
        <v>785</v>
      </c>
      <c r="B149" s="283"/>
      <c r="C149" s="348" t="s">
        <v>778</v>
      </c>
      <c r="D149" s="450">
        <v>152</v>
      </c>
      <c r="E149" s="450">
        <v>60</v>
      </c>
      <c r="F149" s="460">
        <f t="shared" si="8"/>
        <v>253.33333333333331</v>
      </c>
    </row>
    <row r="150" spans="1:6" ht="20.100000000000001" customHeight="1">
      <c r="A150" s="196"/>
      <c r="B150" s="512"/>
      <c r="C150" s="197" t="s">
        <v>716</v>
      </c>
      <c r="D150" s="78">
        <f>D137+D119+D112+D55+D27+D20+D9</f>
        <v>81767</v>
      </c>
      <c r="E150" s="78">
        <f>E137+E119+E112+E55+E27+E20+E9</f>
        <v>64488</v>
      </c>
      <c r="F150" s="173">
        <f>D150/E150*100</f>
        <v>126.79413224165737</v>
      </c>
    </row>
    <row r="151" spans="1:6" ht="20.100000000000001" customHeight="1">
      <c r="A151" s="283"/>
      <c r="B151" s="172"/>
      <c r="C151" s="284" t="s">
        <v>266</v>
      </c>
      <c r="D151" s="112"/>
      <c r="E151" s="112"/>
      <c r="F151" s="513"/>
    </row>
    <row r="152" spans="1:6" ht="26.25" customHeight="1">
      <c r="A152" s="283" t="s">
        <v>267</v>
      </c>
      <c r="B152" s="172"/>
      <c r="C152" s="285" t="s">
        <v>268</v>
      </c>
      <c r="D152" s="112"/>
      <c r="E152" s="112"/>
      <c r="F152" s="460" t="e">
        <f>D152/E152*100</f>
        <v>#DIV/0!</v>
      </c>
    </row>
    <row r="153" spans="1:6" ht="20.100000000000001" customHeight="1">
      <c r="A153" s="283" t="s">
        <v>269</v>
      </c>
      <c r="B153" s="172"/>
      <c r="C153" s="285" t="s">
        <v>270</v>
      </c>
      <c r="D153" s="112"/>
      <c r="E153" s="112"/>
      <c r="F153" s="460" t="e">
        <f>D153/E153*100</f>
        <v>#DIV/0!</v>
      </c>
    </row>
    <row r="154" spans="1:6" ht="20.100000000000001" customHeight="1">
      <c r="A154" s="196"/>
      <c r="B154" s="174"/>
      <c r="C154" s="197" t="s">
        <v>717</v>
      </c>
      <c r="D154" s="78">
        <f>D152+D153</f>
        <v>0</v>
      </c>
      <c r="E154" s="78">
        <f>E152+E153</f>
        <v>0</v>
      </c>
      <c r="F154" s="173" t="e">
        <f>D154/E154*100</f>
        <v>#DIV/0!</v>
      </c>
    </row>
    <row r="155" spans="1:6" ht="20.100000000000001" customHeight="1">
      <c r="A155" s="196"/>
      <c r="B155" s="174"/>
      <c r="C155" s="197" t="s">
        <v>718</v>
      </c>
      <c r="D155" s="78">
        <f>D154+D150+D142</f>
        <v>82071</v>
      </c>
      <c r="E155" s="78">
        <f>E154+E150+E142</f>
        <v>64608</v>
      </c>
      <c r="F155" s="173">
        <f>D155/E155*100</f>
        <v>127.02916047548291</v>
      </c>
    </row>
    <row r="156" spans="1:6" ht="20.100000000000001" customHeight="1">
      <c r="A156" s="286"/>
      <c r="B156" s="260"/>
      <c r="C156" s="259" t="s">
        <v>504</v>
      </c>
      <c r="D156" s="448">
        <v>10655</v>
      </c>
      <c r="E156" s="448">
        <v>8390</v>
      </c>
      <c r="F156" s="261">
        <f>D156/E156*100</f>
        <v>126.99642431466032</v>
      </c>
    </row>
  </sheetData>
  <mergeCells count="1">
    <mergeCell ref="A2:D2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&amp;R &amp;P</oddFooter>
  </headerFooter>
  <rowBreaks count="1" manualBreakCount="1">
    <brk id="93" max="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5" zoomScaleNormal="100" workbookViewId="0">
      <selection activeCell="N33" sqref="N33"/>
    </sheetView>
  </sheetViews>
  <sheetFormatPr defaultColWidth="9.140625" defaultRowHeight="12.75"/>
  <cols>
    <col min="1" max="2" width="9.140625" style="4"/>
    <col min="3" max="3" width="51" style="4" customWidth="1"/>
    <col min="4" max="4" width="11.5703125" style="4" customWidth="1"/>
    <col min="5" max="5" width="10.7109375" style="4" customWidth="1"/>
    <col min="6" max="6" width="10.28515625" style="4" customWidth="1"/>
    <col min="7" max="16384" width="9.140625" style="4"/>
  </cols>
  <sheetData>
    <row r="1" spans="1:9">
      <c r="A1" s="22" t="s">
        <v>568</v>
      </c>
      <c r="B1" s="22"/>
    </row>
    <row r="2" spans="1:9">
      <c r="A2" s="1051" t="s">
        <v>1387</v>
      </c>
      <c r="B2" s="1051"/>
      <c r="C2" s="1051"/>
      <c r="D2" s="1051"/>
      <c r="F2" s="12" t="s">
        <v>329</v>
      </c>
    </row>
    <row r="3" spans="1:9" ht="50.25" customHeight="1">
      <c r="A3" s="35" t="s">
        <v>641</v>
      </c>
      <c r="B3" s="18" t="s">
        <v>642</v>
      </c>
      <c r="C3" s="249" t="s">
        <v>384</v>
      </c>
      <c r="D3" s="485" t="s">
        <v>1516</v>
      </c>
      <c r="E3" s="486" t="s">
        <v>1421</v>
      </c>
      <c r="F3" s="514" t="s">
        <v>714</v>
      </c>
    </row>
    <row r="4" spans="1:9" ht="20.100000000000001" customHeight="1">
      <c r="A4" s="270"/>
      <c r="B4" s="270"/>
      <c r="C4" s="263" t="s">
        <v>468</v>
      </c>
      <c r="D4" s="458">
        <f>D5+D6+D7+D8+D11+D12+D13+D14</f>
        <v>865</v>
      </c>
      <c r="E4" s="458">
        <f>E5+E6+E7+E8+E11+E12+E13+E14</f>
        <v>813</v>
      </c>
      <c r="F4" s="173">
        <f>D4/E4*100</f>
        <v>106.39606396063961</v>
      </c>
      <c r="G4" s="4">
        <f>D5+D6+D7+D9+D10+D11+D12</f>
        <v>865</v>
      </c>
      <c r="H4" s="4">
        <f>E5+E6+E7+E9+E10+E11+E12</f>
        <v>813</v>
      </c>
    </row>
    <row r="5" spans="1:9" ht="20.100000000000001" customHeight="1">
      <c r="A5" s="249" t="s">
        <v>400</v>
      </c>
      <c r="B5" s="249"/>
      <c r="C5" s="250" t="s">
        <v>505</v>
      </c>
      <c r="D5" s="251"/>
      <c r="E5" s="251"/>
      <c r="F5" s="460" t="e">
        <f>D5/E5*100</f>
        <v>#DIV/0!</v>
      </c>
    </row>
    <row r="6" spans="1:9" ht="20.100000000000001" customHeight="1">
      <c r="A6" s="249" t="s">
        <v>401</v>
      </c>
      <c r="B6" s="249"/>
      <c r="C6" s="250" t="s">
        <v>506</v>
      </c>
      <c r="D6" s="251"/>
      <c r="E6" s="251"/>
      <c r="F6" s="460" t="e">
        <f>D6/E6*100</f>
        <v>#DIV/0!</v>
      </c>
    </row>
    <row r="7" spans="1:9" ht="20.100000000000001" customHeight="1">
      <c r="A7" s="249" t="s">
        <v>402</v>
      </c>
      <c r="B7" s="249"/>
      <c r="C7" s="250" t="s">
        <v>507</v>
      </c>
      <c r="D7" s="426">
        <v>577</v>
      </c>
      <c r="E7" s="427">
        <v>440</v>
      </c>
      <c r="F7" s="460">
        <f>D7/E7*100</f>
        <v>131.13636363636363</v>
      </c>
    </row>
    <row r="8" spans="1:9" ht="25.5" customHeight="1">
      <c r="A8" s="271" t="s">
        <v>403</v>
      </c>
      <c r="B8" s="271"/>
      <c r="C8" s="272" t="s">
        <v>508</v>
      </c>
      <c r="D8" s="428">
        <f>D9+D10</f>
        <v>286</v>
      </c>
      <c r="E8" s="428">
        <f>E9+E10</f>
        <v>359</v>
      </c>
      <c r="F8" s="523">
        <f>D8/E8*100</f>
        <v>79.665738161559887</v>
      </c>
    </row>
    <row r="9" spans="1:9" ht="20.100000000000001" customHeight="1">
      <c r="A9" s="249">
        <v>2200046</v>
      </c>
      <c r="B9" s="249">
        <v>12</v>
      </c>
      <c r="C9" s="250" t="s">
        <v>346</v>
      </c>
      <c r="D9" s="426"/>
      <c r="E9" s="426"/>
      <c r="F9" s="460" t="e">
        <f t="shared" ref="F9:F14" si="0">D9/E9*100</f>
        <v>#DIV/0!</v>
      </c>
      <c r="G9" s="5"/>
      <c r="H9" s="5"/>
      <c r="I9" s="5"/>
    </row>
    <row r="10" spans="1:9" ht="25.5" customHeight="1">
      <c r="A10" s="249">
        <v>2200046</v>
      </c>
      <c r="B10" s="18" t="s">
        <v>605</v>
      </c>
      <c r="C10" s="250" t="s">
        <v>509</v>
      </c>
      <c r="D10" s="427">
        <v>286</v>
      </c>
      <c r="E10" s="427">
        <v>359</v>
      </c>
      <c r="F10" s="460">
        <f t="shared" si="0"/>
        <v>79.665738161559887</v>
      </c>
      <c r="G10" s="23"/>
      <c r="H10" s="24"/>
      <c r="I10" s="25"/>
    </row>
    <row r="11" spans="1:9" ht="28.5" customHeight="1">
      <c r="A11" s="249" t="s">
        <v>404</v>
      </c>
      <c r="B11" s="249"/>
      <c r="C11" s="250" t="s">
        <v>510</v>
      </c>
      <c r="D11" s="426">
        <v>2</v>
      </c>
      <c r="E11" s="426">
        <v>14</v>
      </c>
      <c r="F11" s="460">
        <f t="shared" si="0"/>
        <v>14.285714285714285</v>
      </c>
      <c r="G11" s="23"/>
      <c r="H11" s="24"/>
      <c r="I11" s="5"/>
    </row>
    <row r="12" spans="1:9" ht="20.100000000000001" customHeight="1">
      <c r="A12" s="249" t="s">
        <v>406</v>
      </c>
      <c r="B12" s="249"/>
      <c r="C12" s="250" t="s">
        <v>405</v>
      </c>
      <c r="D12" s="426"/>
      <c r="E12" s="426"/>
      <c r="F12" s="460" t="e">
        <f t="shared" si="0"/>
        <v>#DIV/0!</v>
      </c>
    </row>
    <row r="13" spans="1:9" ht="24.75" customHeight="1">
      <c r="A13" s="252">
        <v>2200129</v>
      </c>
      <c r="B13" s="252"/>
      <c r="C13" s="253" t="s">
        <v>747</v>
      </c>
      <c r="D13" s="426"/>
      <c r="E13" s="426"/>
      <c r="F13" s="460" t="e">
        <f t="shared" si="0"/>
        <v>#DIV/0!</v>
      </c>
      <c r="G13" s="4">
        <f>D13+D14</f>
        <v>0</v>
      </c>
      <c r="H13" s="4">
        <f>E13+E14</f>
        <v>0</v>
      </c>
    </row>
    <row r="14" spans="1:9" ht="27.75" customHeight="1">
      <c r="A14" s="252">
        <v>2200130</v>
      </c>
      <c r="B14" s="252"/>
      <c r="C14" s="253" t="s">
        <v>748</v>
      </c>
      <c r="D14" s="426"/>
      <c r="E14" s="426"/>
      <c r="F14" s="460" t="e">
        <f t="shared" si="0"/>
        <v>#DIV/0!</v>
      </c>
    </row>
    <row r="15" spans="1:9" ht="20.100000000000001" customHeight="1">
      <c r="A15" s="273"/>
      <c r="B15" s="273"/>
      <c r="C15" s="255" t="s">
        <v>616</v>
      </c>
      <c r="D15" s="476">
        <v>768</v>
      </c>
      <c r="E15" s="477">
        <v>722</v>
      </c>
      <c r="F15" s="522">
        <f t="shared" ref="F15:F20" si="1">D15/E15*100</f>
        <v>106.37119113573408</v>
      </c>
    </row>
    <row r="16" spans="1:9" ht="20.100000000000001" customHeight="1">
      <c r="A16" s="270"/>
      <c r="B16" s="270"/>
      <c r="C16" s="263" t="s">
        <v>479</v>
      </c>
      <c r="D16" s="459">
        <f>D17+D18+D19</f>
        <v>1369</v>
      </c>
      <c r="E16" s="459">
        <f>E17+E18+E19</f>
        <v>1797.3</v>
      </c>
      <c r="F16" s="173">
        <f t="shared" si="1"/>
        <v>76.169810270962003</v>
      </c>
    </row>
    <row r="17" spans="1:8" ht="20.100000000000001" customHeight="1">
      <c r="A17" s="249">
        <v>2400810</v>
      </c>
      <c r="B17" s="249"/>
      <c r="C17" s="250" t="s">
        <v>463</v>
      </c>
      <c r="D17" s="426">
        <v>1369</v>
      </c>
      <c r="E17" s="429">
        <v>1797.3</v>
      </c>
      <c r="F17" s="460">
        <f t="shared" si="1"/>
        <v>76.169810270962003</v>
      </c>
    </row>
    <row r="18" spans="1:8" ht="20.100000000000001" customHeight="1">
      <c r="A18" s="249">
        <v>2400828</v>
      </c>
      <c r="B18" s="249"/>
      <c r="C18" s="250" t="s">
        <v>464</v>
      </c>
      <c r="D18" s="426"/>
      <c r="E18" s="426"/>
      <c r="F18" s="460" t="e">
        <f t="shared" si="1"/>
        <v>#DIV/0!</v>
      </c>
    </row>
    <row r="19" spans="1:8" ht="20.100000000000001" customHeight="1">
      <c r="A19" s="249">
        <v>2400836</v>
      </c>
      <c r="B19" s="249"/>
      <c r="C19" s="250" t="s">
        <v>465</v>
      </c>
      <c r="D19" s="426"/>
      <c r="E19" s="426"/>
      <c r="F19" s="460" t="e">
        <f t="shared" si="1"/>
        <v>#DIV/0!</v>
      </c>
    </row>
    <row r="20" spans="1:8" ht="20.100000000000001" customHeight="1">
      <c r="A20" s="273"/>
      <c r="B20" s="273"/>
      <c r="C20" s="255" t="s">
        <v>617</v>
      </c>
      <c r="D20" s="476">
        <v>1292</v>
      </c>
      <c r="E20" s="476">
        <v>1695</v>
      </c>
      <c r="F20" s="522">
        <f t="shared" si="1"/>
        <v>76.224188790560476</v>
      </c>
    </row>
    <row r="21" spans="1:8" ht="15.75" customHeight="1">
      <c r="A21" s="1052" t="s">
        <v>668</v>
      </c>
      <c r="B21" s="1052"/>
      <c r="C21" s="1052"/>
      <c r="D21" s="1052"/>
      <c r="E21" s="1052"/>
      <c r="F21" s="11"/>
    </row>
    <row r="22" spans="1:8" ht="15.75" customHeight="1">
      <c r="A22" s="24"/>
      <c r="B22" s="24"/>
      <c r="C22" s="24"/>
      <c r="F22" s="11"/>
    </row>
    <row r="23" spans="1:8" ht="15.75" customHeight="1">
      <c r="A23" s="26" t="s">
        <v>569</v>
      </c>
      <c r="B23" s="26"/>
      <c r="C23" s="24"/>
      <c r="F23" s="11"/>
    </row>
    <row r="24" spans="1:8" ht="15.75" customHeight="1">
      <c r="A24" s="27"/>
      <c r="B24" s="27"/>
      <c r="C24" s="24"/>
      <c r="F24" s="12" t="s">
        <v>639</v>
      </c>
    </row>
    <row r="25" spans="1:8" ht="38.25" customHeight="1">
      <c r="A25" s="35" t="s">
        <v>641</v>
      </c>
      <c r="B25" s="18" t="s">
        <v>642</v>
      </c>
      <c r="C25" s="249" t="s">
        <v>384</v>
      </c>
      <c r="D25" s="485" t="s">
        <v>1516</v>
      </c>
      <c r="E25" s="486" t="s">
        <v>1421</v>
      </c>
      <c r="F25" s="514" t="s">
        <v>714</v>
      </c>
    </row>
    <row r="26" spans="1:8" ht="20.100000000000001" customHeight="1">
      <c r="A26" s="515"/>
      <c r="B26" s="262"/>
      <c r="C26" s="263" t="s">
        <v>407</v>
      </c>
      <c r="D26" s="458">
        <f>SUM(D27:D41)</f>
        <v>1047</v>
      </c>
      <c r="E26" s="458">
        <f>SUM(E27:E41)</f>
        <v>2303</v>
      </c>
      <c r="F26" s="173">
        <f>D26/E26*100</f>
        <v>45.462440295267044</v>
      </c>
      <c r="G26" s="4">
        <f>D26-D41</f>
        <v>1047</v>
      </c>
      <c r="H26" s="4">
        <f>E26-E41</f>
        <v>2303</v>
      </c>
    </row>
    <row r="27" spans="1:8" ht="20.100000000000001" customHeight="1">
      <c r="A27" s="249" t="s">
        <v>409</v>
      </c>
      <c r="B27" s="18"/>
      <c r="C27" s="250" t="s">
        <v>408</v>
      </c>
      <c r="D27" s="517"/>
      <c r="E27" s="517"/>
      <c r="F27" s="460" t="e">
        <f t="shared" ref="F27:F41" si="2">D27/E27*100</f>
        <v>#DIV/0!</v>
      </c>
    </row>
    <row r="28" spans="1:8" ht="20.100000000000001" customHeight="1">
      <c r="A28" s="249" t="s">
        <v>413</v>
      </c>
      <c r="B28" s="18"/>
      <c r="C28" s="250" t="s">
        <v>412</v>
      </c>
      <c r="D28" s="517"/>
      <c r="E28" s="517"/>
      <c r="F28" s="460" t="e">
        <f t="shared" si="2"/>
        <v>#DIV/0!</v>
      </c>
    </row>
    <row r="29" spans="1:8" ht="20.100000000000001" customHeight="1">
      <c r="A29" s="249" t="s">
        <v>411</v>
      </c>
      <c r="B29" s="18"/>
      <c r="C29" s="250" t="s">
        <v>410</v>
      </c>
      <c r="D29" s="517"/>
      <c r="E29" s="517"/>
      <c r="F29" s="460" t="e">
        <f t="shared" si="2"/>
        <v>#DIV/0!</v>
      </c>
    </row>
    <row r="30" spans="1:8" ht="20.100000000000001" customHeight="1">
      <c r="A30" s="252" t="s">
        <v>372</v>
      </c>
      <c r="B30" s="18"/>
      <c r="C30" s="253" t="s">
        <v>395</v>
      </c>
      <c r="D30" s="518"/>
      <c r="E30" s="518"/>
      <c r="F30" s="460" t="e">
        <f t="shared" si="2"/>
        <v>#DIV/0!</v>
      </c>
    </row>
    <row r="31" spans="1:8" ht="20.100000000000001" customHeight="1">
      <c r="A31" s="252">
        <v>2200103</v>
      </c>
      <c r="B31" s="18"/>
      <c r="C31" s="253" t="s">
        <v>456</v>
      </c>
      <c r="D31" s="518"/>
      <c r="E31" s="518"/>
      <c r="F31" s="460" t="e">
        <f t="shared" si="2"/>
        <v>#DIV/0!</v>
      </c>
    </row>
    <row r="32" spans="1:8" ht="20.100000000000001" customHeight="1">
      <c r="A32" s="252" t="s">
        <v>372</v>
      </c>
      <c r="B32" s="163"/>
      <c r="C32" s="253" t="s">
        <v>1434</v>
      </c>
      <c r="D32" s="518">
        <v>302</v>
      </c>
      <c r="E32" s="518">
        <v>500</v>
      </c>
      <c r="F32" s="513">
        <f t="shared" si="2"/>
        <v>60.4</v>
      </c>
    </row>
    <row r="33" spans="1:6" ht="20.100000000000001" customHeight="1">
      <c r="A33" s="252" t="s">
        <v>373</v>
      </c>
      <c r="B33" s="163"/>
      <c r="C33" s="253" t="s">
        <v>1435</v>
      </c>
      <c r="D33" s="518">
        <v>170</v>
      </c>
      <c r="E33" s="518">
        <v>500</v>
      </c>
      <c r="F33" s="513">
        <f t="shared" si="2"/>
        <v>34</v>
      </c>
    </row>
    <row r="34" spans="1:6" ht="20.100000000000001" customHeight="1">
      <c r="A34" s="35">
        <v>1300043</v>
      </c>
      <c r="B34" s="163"/>
      <c r="C34" s="15" t="s">
        <v>739</v>
      </c>
      <c r="D34" s="519"/>
      <c r="E34" s="519">
        <v>1</v>
      </c>
      <c r="F34" s="460">
        <f t="shared" si="2"/>
        <v>0</v>
      </c>
    </row>
    <row r="35" spans="1:6" ht="25.5" customHeight="1">
      <c r="A35" s="252">
        <v>2200104</v>
      </c>
      <c r="B35" s="163"/>
      <c r="C35" s="253" t="s">
        <v>786</v>
      </c>
      <c r="D35" s="518">
        <v>345</v>
      </c>
      <c r="E35" s="518">
        <v>650</v>
      </c>
      <c r="F35" s="460">
        <f t="shared" si="2"/>
        <v>53.07692307692308</v>
      </c>
    </row>
    <row r="36" spans="1:6" ht="27" customHeight="1">
      <c r="A36" s="252">
        <v>2200105</v>
      </c>
      <c r="B36" s="175"/>
      <c r="C36" s="253" t="s">
        <v>787</v>
      </c>
      <c r="D36" s="518">
        <v>109</v>
      </c>
      <c r="E36" s="518">
        <v>300</v>
      </c>
      <c r="F36" s="460">
        <f t="shared" si="2"/>
        <v>36.333333333333336</v>
      </c>
    </row>
    <row r="37" spans="1:6" ht="25.5">
      <c r="A37" s="252">
        <v>2200106</v>
      </c>
      <c r="B37" s="251"/>
      <c r="C37" s="253" t="s">
        <v>788</v>
      </c>
      <c r="D37" s="518">
        <v>117</v>
      </c>
      <c r="E37" s="518">
        <v>350</v>
      </c>
      <c r="F37" s="460">
        <f t="shared" si="2"/>
        <v>33.428571428571431</v>
      </c>
    </row>
    <row r="38" spans="1:6">
      <c r="A38" s="252">
        <v>2200107</v>
      </c>
      <c r="B38" s="251"/>
      <c r="C38" s="253" t="s">
        <v>789</v>
      </c>
      <c r="D38" s="518"/>
      <c r="E38" s="518">
        <v>1</v>
      </c>
      <c r="F38" s="460">
        <f t="shared" si="2"/>
        <v>0</v>
      </c>
    </row>
    <row r="39" spans="1:6">
      <c r="A39" s="252">
        <v>2200108</v>
      </c>
      <c r="B39" s="254"/>
      <c r="C39" s="253" t="s">
        <v>790</v>
      </c>
      <c r="D39" s="518">
        <v>4</v>
      </c>
      <c r="E39" s="518">
        <v>1</v>
      </c>
      <c r="F39" s="460">
        <f t="shared" si="2"/>
        <v>400</v>
      </c>
    </row>
    <row r="40" spans="1:6">
      <c r="A40" s="252">
        <v>2200109</v>
      </c>
      <c r="B40" s="254"/>
      <c r="C40" s="253" t="s">
        <v>791</v>
      </c>
      <c r="D40" s="518"/>
      <c r="E40" s="518"/>
      <c r="F40" s="460" t="e">
        <f t="shared" si="2"/>
        <v>#DIV/0!</v>
      </c>
    </row>
    <row r="41" spans="1:6" ht="25.5">
      <c r="A41" s="35">
        <v>2200128</v>
      </c>
      <c r="B41" s="251"/>
      <c r="C41" s="15" t="s">
        <v>749</v>
      </c>
      <c r="D41" s="519"/>
      <c r="E41" s="519"/>
      <c r="F41" s="460" t="e">
        <f t="shared" si="2"/>
        <v>#DIV/0!</v>
      </c>
    </row>
    <row r="42" spans="1:6" ht="21" customHeight="1">
      <c r="A42" s="516"/>
      <c r="B42" s="516"/>
      <c r="C42" s="255" t="s">
        <v>618</v>
      </c>
      <c r="D42" s="520">
        <v>380</v>
      </c>
      <c r="E42" s="521">
        <v>834.3</v>
      </c>
      <c r="F42" s="522">
        <f>D42/E42*100</f>
        <v>45.54716528826561</v>
      </c>
    </row>
    <row r="43" spans="1:6">
      <c r="F43" s="11"/>
    </row>
    <row r="44" spans="1:6">
      <c r="F44" s="11"/>
    </row>
    <row r="45" spans="1:6">
      <c r="F45" s="11"/>
    </row>
    <row r="46" spans="1:6">
      <c r="F46" s="11"/>
    </row>
    <row r="47" spans="1:6">
      <c r="F47" s="11"/>
    </row>
    <row r="48" spans="1:6">
      <c r="F48" s="11"/>
    </row>
    <row r="51" spans="4:4">
      <c r="D51" s="12"/>
    </row>
  </sheetData>
  <mergeCells count="2">
    <mergeCell ref="A21:E21"/>
    <mergeCell ref="A2:D2"/>
  </mergeCells>
  <phoneticPr fontId="5" type="noConversion"/>
  <printOptions horizontalCentered="1"/>
  <pageMargins left="0" right="0" top="0" bottom="0" header="0.51181102362204722" footer="0.51181102362204722"/>
  <pageSetup paperSize="9" scale="90" orientation="portrait" horizontalDpi="1200" verticalDpi="1200" r:id="rId1"/>
  <headerFooter alignWithMargins="0"/>
  <ignoredErrors>
    <ignoredError sqref="A5:A12 B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>
      <selection activeCell="D33" sqref="D33"/>
    </sheetView>
  </sheetViews>
  <sheetFormatPr defaultColWidth="9.140625" defaultRowHeight="12.75"/>
  <cols>
    <col min="1" max="1" width="8" style="1" customWidth="1"/>
    <col min="2" max="2" width="9.42578125" style="6" customWidth="1"/>
    <col min="3" max="3" width="51" style="1" customWidth="1"/>
    <col min="4" max="4" width="11.42578125" style="1" customWidth="1"/>
    <col min="5" max="5" width="10.42578125" style="1" customWidth="1"/>
    <col min="6" max="16384" width="9.140625" style="1"/>
  </cols>
  <sheetData>
    <row r="1" spans="1:6" ht="15.75" customHeight="1">
      <c r="A1" s="7" t="s">
        <v>570</v>
      </c>
      <c r="B1" s="17"/>
    </row>
    <row r="2" spans="1:6" ht="15.75" customHeight="1">
      <c r="A2" s="1051" t="s">
        <v>1387</v>
      </c>
      <c r="B2" s="1051"/>
      <c r="C2" s="1051"/>
      <c r="D2" s="1051"/>
      <c r="F2" s="13" t="s">
        <v>330</v>
      </c>
    </row>
    <row r="3" spans="1:6" ht="48" customHeight="1">
      <c r="A3" s="35" t="s">
        <v>641</v>
      </c>
      <c r="B3" s="18" t="s">
        <v>642</v>
      </c>
      <c r="C3" s="35" t="s">
        <v>384</v>
      </c>
      <c r="D3" s="485" t="s">
        <v>1516</v>
      </c>
      <c r="E3" s="486" t="s">
        <v>1421</v>
      </c>
      <c r="F3" s="269" t="s">
        <v>714</v>
      </c>
    </row>
    <row r="4" spans="1:6" ht="20.100000000000001" customHeight="1">
      <c r="A4" s="527"/>
      <c r="B4" s="248"/>
      <c r="C4" s="195" t="s">
        <v>414</v>
      </c>
      <c r="D4" s="177">
        <f>D5+D8+D9+D10+D11+D12+D13+D14+D15+D16+D17</f>
        <v>3826</v>
      </c>
      <c r="E4" s="177">
        <f>E5+E8+E9+E10+E11+E12+E13+E14+E15+E16+E17</f>
        <v>3162</v>
      </c>
      <c r="F4" s="173">
        <f>D4/E4*100</f>
        <v>120.99936748893106</v>
      </c>
    </row>
    <row r="5" spans="1:6" ht="20.100000000000001" customHeight="1">
      <c r="A5" s="543" t="s">
        <v>416</v>
      </c>
      <c r="B5" s="398"/>
      <c r="C5" s="399" t="s">
        <v>1400</v>
      </c>
      <c r="D5" s="169">
        <f>D6+D7</f>
        <v>2059</v>
      </c>
      <c r="E5" s="169">
        <f>E6+E7</f>
        <v>1680</v>
      </c>
      <c r="F5" s="526">
        <f>D5/E5*100</f>
        <v>122.55952380952382</v>
      </c>
    </row>
    <row r="6" spans="1:6" ht="20.100000000000001" customHeight="1">
      <c r="A6" s="35" t="s">
        <v>416</v>
      </c>
      <c r="B6" s="18"/>
      <c r="C6" s="19" t="s">
        <v>415</v>
      </c>
      <c r="D6" s="433">
        <v>1013</v>
      </c>
      <c r="E6" s="433">
        <v>1000</v>
      </c>
      <c r="F6" s="460">
        <f t="shared" ref="F6:F17" si="0">D6/E6*100</f>
        <v>101.29999999999998</v>
      </c>
    </row>
    <row r="7" spans="1:6" ht="20.100000000000001" customHeight="1">
      <c r="A7" s="35">
        <v>1400019</v>
      </c>
      <c r="B7" s="18" t="s">
        <v>599</v>
      </c>
      <c r="C7" s="19" t="s">
        <v>457</v>
      </c>
      <c r="D7" s="433">
        <v>1046</v>
      </c>
      <c r="E7" s="433">
        <v>680</v>
      </c>
      <c r="F7" s="460">
        <f t="shared" si="0"/>
        <v>153.82352941176472</v>
      </c>
    </row>
    <row r="8" spans="1:6" ht="20.100000000000001" customHeight="1">
      <c r="A8" s="249" t="s">
        <v>372</v>
      </c>
      <c r="B8" s="18"/>
      <c r="C8" s="250" t="s">
        <v>395</v>
      </c>
      <c r="D8" s="433"/>
      <c r="E8" s="433"/>
      <c r="F8" s="460" t="e">
        <f t="shared" si="0"/>
        <v>#DIV/0!</v>
      </c>
    </row>
    <row r="9" spans="1:6" ht="20.100000000000001" customHeight="1">
      <c r="A9" s="249" t="s">
        <v>373</v>
      </c>
      <c r="B9" s="18"/>
      <c r="C9" s="250" t="s">
        <v>455</v>
      </c>
      <c r="D9" s="433"/>
      <c r="E9" s="433"/>
      <c r="F9" s="460" t="e">
        <f t="shared" si="0"/>
        <v>#DIV/0!</v>
      </c>
    </row>
    <row r="10" spans="1:6" ht="20.100000000000001" customHeight="1">
      <c r="A10" s="252" t="s">
        <v>372</v>
      </c>
      <c r="B10" s="163"/>
      <c r="C10" s="253" t="s">
        <v>1434</v>
      </c>
      <c r="D10" s="437">
        <v>305</v>
      </c>
      <c r="E10" s="437">
        <v>150</v>
      </c>
      <c r="F10" s="460">
        <f t="shared" si="0"/>
        <v>203.33333333333331</v>
      </c>
    </row>
    <row r="11" spans="1:6" ht="20.100000000000001" customHeight="1">
      <c r="A11" s="252" t="s">
        <v>373</v>
      </c>
      <c r="B11" s="163"/>
      <c r="C11" s="253" t="s">
        <v>1435</v>
      </c>
      <c r="D11" s="437">
        <v>305</v>
      </c>
      <c r="E11" s="437">
        <v>150</v>
      </c>
      <c r="F11" s="460">
        <f t="shared" si="0"/>
        <v>203.33333333333331</v>
      </c>
    </row>
    <row r="12" spans="1:6" ht="20.100000000000001" customHeight="1">
      <c r="A12" s="252">
        <v>2200104</v>
      </c>
      <c r="B12" s="163"/>
      <c r="C12" s="253" t="s">
        <v>786</v>
      </c>
      <c r="D12" s="437"/>
      <c r="E12" s="437">
        <v>1</v>
      </c>
      <c r="F12" s="460">
        <f t="shared" si="0"/>
        <v>0</v>
      </c>
    </row>
    <row r="13" spans="1:6" ht="33" customHeight="1">
      <c r="A13" s="252">
        <v>2200105</v>
      </c>
      <c r="B13" s="163"/>
      <c r="C13" s="253" t="s">
        <v>787</v>
      </c>
      <c r="D13" s="437">
        <v>14</v>
      </c>
      <c r="E13" s="437">
        <v>10</v>
      </c>
      <c r="F13" s="460">
        <f t="shared" si="0"/>
        <v>140</v>
      </c>
    </row>
    <row r="14" spans="1:6" ht="20.100000000000001" customHeight="1">
      <c r="A14" s="35" t="s">
        <v>409</v>
      </c>
      <c r="B14" s="18"/>
      <c r="C14" s="19" t="s">
        <v>458</v>
      </c>
      <c r="D14" s="433">
        <v>9</v>
      </c>
      <c r="E14" s="433">
        <v>40</v>
      </c>
      <c r="F14" s="460">
        <f t="shared" si="0"/>
        <v>22.5</v>
      </c>
    </row>
    <row r="15" spans="1:6" ht="25.5" customHeight="1">
      <c r="A15" s="35" t="s">
        <v>413</v>
      </c>
      <c r="B15" s="18"/>
      <c r="C15" s="19" t="s">
        <v>459</v>
      </c>
      <c r="D15" s="433">
        <v>9</v>
      </c>
      <c r="E15" s="452">
        <v>180</v>
      </c>
      <c r="F15" s="460">
        <f t="shared" si="0"/>
        <v>5</v>
      </c>
    </row>
    <row r="16" spans="1:6" ht="20.100000000000001" customHeight="1">
      <c r="A16" s="117">
        <v>1200056</v>
      </c>
      <c r="B16" s="163"/>
      <c r="C16" s="164" t="s">
        <v>731</v>
      </c>
      <c r="D16" s="438">
        <v>1125</v>
      </c>
      <c r="E16" s="438">
        <v>950</v>
      </c>
      <c r="F16" s="460">
        <f t="shared" si="0"/>
        <v>118.42105263157893</v>
      </c>
    </row>
    <row r="17" spans="1:6" ht="20.100000000000001" customHeight="1">
      <c r="A17" s="117">
        <v>1200055</v>
      </c>
      <c r="B17" s="163"/>
      <c r="C17" s="164" t="s">
        <v>730</v>
      </c>
      <c r="D17" s="433"/>
      <c r="E17" s="452">
        <v>1</v>
      </c>
      <c r="F17" s="460">
        <f t="shared" si="0"/>
        <v>0</v>
      </c>
    </row>
    <row r="18" spans="1:6" ht="20.100000000000001" customHeight="1">
      <c r="A18" s="527"/>
      <c r="B18" s="248"/>
      <c r="C18" s="195" t="s">
        <v>462</v>
      </c>
      <c r="D18" s="177">
        <f>SUM(D19:D27)</f>
        <v>2561</v>
      </c>
      <c r="E18" s="177">
        <f>SUM(E19:E27)</f>
        <v>2445</v>
      </c>
      <c r="F18" s="173">
        <f>D18/E18*100</f>
        <v>104.74437627811861</v>
      </c>
    </row>
    <row r="19" spans="1:6" ht="24.95" customHeight="1">
      <c r="A19" s="35">
        <v>1000165</v>
      </c>
      <c r="B19" s="18"/>
      <c r="C19" s="19" t="s">
        <v>489</v>
      </c>
      <c r="D19" s="453"/>
      <c r="E19" s="453"/>
      <c r="F19" s="460" t="e">
        <f t="shared" ref="F19:F27" si="1">D19/E19*100</f>
        <v>#DIV/0!</v>
      </c>
    </row>
    <row r="20" spans="1:6" ht="24.95" customHeight="1">
      <c r="A20" s="35" t="s">
        <v>418</v>
      </c>
      <c r="B20" s="18"/>
      <c r="C20" s="19" t="s">
        <v>417</v>
      </c>
      <c r="D20" s="433">
        <v>77</v>
      </c>
      <c r="E20" s="433">
        <v>55</v>
      </c>
      <c r="F20" s="460">
        <f t="shared" si="1"/>
        <v>140</v>
      </c>
    </row>
    <row r="21" spans="1:6" ht="24.95" customHeight="1">
      <c r="A21" s="35" t="s">
        <v>420</v>
      </c>
      <c r="B21" s="18"/>
      <c r="C21" s="19" t="s">
        <v>419</v>
      </c>
      <c r="D21" s="433">
        <v>119</v>
      </c>
      <c r="E21" s="433">
        <v>60</v>
      </c>
      <c r="F21" s="460">
        <f t="shared" si="1"/>
        <v>198.33333333333334</v>
      </c>
    </row>
    <row r="22" spans="1:6" ht="24.95" customHeight="1">
      <c r="A22" s="35">
        <v>1000116</v>
      </c>
      <c r="B22" s="268" t="s">
        <v>336</v>
      </c>
      <c r="C22" s="19" t="s">
        <v>511</v>
      </c>
      <c r="D22" s="433">
        <v>1150</v>
      </c>
      <c r="E22" s="433">
        <v>1160</v>
      </c>
      <c r="F22" s="460">
        <f t="shared" si="1"/>
        <v>99.137931034482762</v>
      </c>
    </row>
    <row r="23" spans="1:6" ht="24.95" customHeight="1">
      <c r="A23" s="35">
        <v>1000116</v>
      </c>
      <c r="B23" s="18" t="s">
        <v>335</v>
      </c>
      <c r="C23" s="19" t="s">
        <v>512</v>
      </c>
      <c r="D23" s="433"/>
      <c r="E23" s="433"/>
      <c r="F23" s="460" t="e">
        <f t="shared" si="1"/>
        <v>#DIV/0!</v>
      </c>
    </row>
    <row r="24" spans="1:6" ht="24.95" customHeight="1">
      <c r="A24" s="117">
        <v>1200057</v>
      </c>
      <c r="B24" s="163"/>
      <c r="C24" s="164" t="s">
        <v>732</v>
      </c>
      <c r="D24" s="433">
        <v>1215</v>
      </c>
      <c r="E24" s="433">
        <v>1170</v>
      </c>
      <c r="F24" s="460">
        <f t="shared" si="1"/>
        <v>103.84615384615385</v>
      </c>
    </row>
    <row r="25" spans="1:6" ht="24.95" customHeight="1">
      <c r="A25" s="35" t="s">
        <v>381</v>
      </c>
      <c r="B25" s="18"/>
      <c r="C25" s="19" t="s">
        <v>500</v>
      </c>
      <c r="D25" s="433"/>
      <c r="E25" s="433"/>
      <c r="F25" s="460" t="e">
        <f t="shared" si="1"/>
        <v>#DIV/0!</v>
      </c>
    </row>
    <row r="26" spans="1:6" ht="24.95" customHeight="1">
      <c r="A26" s="35">
        <v>1000272</v>
      </c>
      <c r="B26" s="18"/>
      <c r="C26" s="19" t="s">
        <v>497</v>
      </c>
      <c r="D26" s="433"/>
      <c r="E26" s="433"/>
      <c r="F26" s="460" t="e">
        <f t="shared" si="1"/>
        <v>#DIV/0!</v>
      </c>
    </row>
    <row r="27" spans="1:6" ht="24.95" customHeight="1">
      <c r="A27" s="176" t="s">
        <v>85</v>
      </c>
      <c r="B27" s="33"/>
      <c r="C27" s="98" t="s">
        <v>86</v>
      </c>
      <c r="D27" s="453"/>
      <c r="E27" s="453"/>
      <c r="F27" s="460" t="e">
        <f t="shared" si="1"/>
        <v>#DIV/0!</v>
      </c>
    </row>
    <row r="28" spans="1:6" ht="20.100000000000001" customHeight="1">
      <c r="A28" s="528"/>
      <c r="B28" s="170"/>
      <c r="C28" s="195" t="s">
        <v>398</v>
      </c>
      <c r="D28" s="177">
        <f>D29+D30</f>
        <v>239</v>
      </c>
      <c r="E28" s="177">
        <f>E29+E30</f>
        <v>230</v>
      </c>
      <c r="F28" s="173">
        <f>D28/E28*100</f>
        <v>103.91304347826087</v>
      </c>
    </row>
    <row r="29" spans="1:6" ht="20.100000000000001" customHeight="1">
      <c r="A29" s="529">
        <v>1000215</v>
      </c>
      <c r="B29" s="256"/>
      <c r="C29" s="99" t="s">
        <v>387</v>
      </c>
      <c r="D29" s="461">
        <v>239</v>
      </c>
      <c r="E29" s="461">
        <v>230</v>
      </c>
      <c r="F29" s="526">
        <f>D29/E29*100</f>
        <v>103.91304347826087</v>
      </c>
    </row>
    <row r="30" spans="1:6" ht="20.100000000000001" customHeight="1">
      <c r="A30" s="529">
        <v>1000207</v>
      </c>
      <c r="B30" s="256"/>
      <c r="C30" s="99" t="s">
        <v>388</v>
      </c>
      <c r="D30" s="461">
        <f>SUM(D31:D32)</f>
        <v>0</v>
      </c>
      <c r="E30" s="461">
        <f>SUM(E31:E32)</f>
        <v>0</v>
      </c>
      <c r="F30" s="526" t="e">
        <f>D30/E30*100</f>
        <v>#DIV/0!</v>
      </c>
    </row>
    <row r="31" spans="1:6" ht="20.100000000000001" customHeight="1">
      <c r="A31" s="269">
        <v>1000207</v>
      </c>
      <c r="B31" s="20" t="s">
        <v>605</v>
      </c>
      <c r="C31" s="32" t="s">
        <v>396</v>
      </c>
      <c r="D31" s="453"/>
      <c r="E31" s="453"/>
      <c r="F31" s="460" t="e">
        <f>D31/E31*100</f>
        <v>#DIV/0!</v>
      </c>
    </row>
    <row r="32" spans="1:6" ht="20.100000000000001" customHeight="1">
      <c r="A32" s="269">
        <v>1000207</v>
      </c>
      <c r="B32" s="20" t="s">
        <v>601</v>
      </c>
      <c r="C32" s="32" t="s">
        <v>397</v>
      </c>
      <c r="D32" s="453"/>
      <c r="E32" s="453"/>
      <c r="F32" s="460" t="e">
        <f>D32/E32*100</f>
        <v>#DIV/0!</v>
      </c>
    </row>
    <row r="33" spans="1:7" ht="20.100000000000001" customHeight="1">
      <c r="A33" s="2"/>
      <c r="B33" s="3"/>
      <c r="C33" s="178"/>
      <c r="D33" s="179"/>
      <c r="E33" s="179"/>
      <c r="F33" s="108"/>
      <c r="G33" s="2"/>
    </row>
    <row r="34" spans="1:7">
      <c r="B34" s="430" t="s">
        <v>1415</v>
      </c>
      <c r="F34" s="14"/>
      <c r="G34" s="2"/>
    </row>
    <row r="35" spans="1:7">
      <c r="F35" s="14"/>
      <c r="G35" s="2"/>
    </row>
    <row r="36" spans="1:7">
      <c r="A36" s="478"/>
      <c r="B36" s="479"/>
      <c r="C36" s="480"/>
      <c r="D36" s="481"/>
      <c r="E36" s="481"/>
      <c r="F36" s="14"/>
      <c r="G36" s="2"/>
    </row>
    <row r="37" spans="1:7">
      <c r="A37" s="478"/>
      <c r="B37" s="479"/>
      <c r="C37" s="480"/>
      <c r="D37" s="481"/>
      <c r="E37" s="481"/>
      <c r="F37" s="14"/>
      <c r="G37" s="2"/>
    </row>
    <row r="38" spans="1:7">
      <c r="A38" s="481"/>
      <c r="B38" s="482"/>
      <c r="C38" s="481"/>
      <c r="D38" s="481"/>
      <c r="E38" s="481"/>
      <c r="F38" s="14"/>
      <c r="G38" s="2"/>
    </row>
    <row r="39" spans="1:7">
      <c r="A39" s="481"/>
      <c r="B39" s="482"/>
      <c r="C39" s="481"/>
      <c r="D39" s="481"/>
      <c r="E39" s="481"/>
      <c r="F39" s="14"/>
      <c r="G39" s="2"/>
    </row>
    <row r="40" spans="1:7">
      <c r="A40" s="481"/>
      <c r="B40" s="482"/>
      <c r="C40" s="481"/>
      <c r="D40" s="481"/>
      <c r="E40" s="481"/>
      <c r="F40" s="14"/>
      <c r="G40" s="2"/>
    </row>
    <row r="41" spans="1:7">
      <c r="A41" s="481"/>
      <c r="B41" s="482"/>
      <c r="C41" s="481"/>
      <c r="D41" s="481"/>
      <c r="E41" s="481"/>
      <c r="F41" s="14"/>
      <c r="G41" s="2"/>
    </row>
    <row r="42" spans="1:7">
      <c r="A42" s="481"/>
      <c r="B42" s="482"/>
      <c r="C42" s="481"/>
      <c r="D42" s="481"/>
      <c r="E42" s="481"/>
      <c r="F42" s="14"/>
      <c r="G42" s="2"/>
    </row>
    <row r="43" spans="1:7">
      <c r="A43" s="481"/>
      <c r="B43" s="482"/>
      <c r="C43" s="481"/>
      <c r="D43" s="481"/>
      <c r="E43" s="481"/>
      <c r="F43" s="14"/>
      <c r="G43" s="2"/>
    </row>
    <row r="44" spans="1:7">
      <c r="A44" s="481"/>
      <c r="B44" s="482"/>
      <c r="C44" s="481"/>
      <c r="D44" s="481"/>
      <c r="E44" s="481"/>
      <c r="F44" s="14"/>
      <c r="G44" s="2"/>
    </row>
    <row r="45" spans="1:7">
      <c r="F45" s="14"/>
      <c r="G45" s="2"/>
    </row>
    <row r="46" spans="1:7">
      <c r="F46" s="14"/>
      <c r="G46" s="2"/>
    </row>
    <row r="47" spans="1:7">
      <c r="F47" s="14"/>
      <c r="G47" s="2"/>
    </row>
    <row r="48" spans="1:7">
      <c r="F48" s="14"/>
      <c r="G48" s="2"/>
    </row>
    <row r="49" spans="4:7">
      <c r="F49" s="14"/>
      <c r="G49" s="2"/>
    </row>
    <row r="50" spans="4:7">
      <c r="F50" s="14"/>
      <c r="G50" s="2"/>
    </row>
    <row r="51" spans="4:7">
      <c r="F51" s="14"/>
      <c r="G51" s="2"/>
    </row>
    <row r="52" spans="4:7">
      <c r="F52" s="14"/>
      <c r="G52" s="2"/>
    </row>
    <row r="53" spans="4:7">
      <c r="F53" s="2"/>
      <c r="G53" s="2"/>
    </row>
    <row r="55" spans="4:7">
      <c r="D55" s="13"/>
    </row>
  </sheetData>
  <mergeCells count="1">
    <mergeCell ref="A2:D2"/>
  </mergeCells>
  <phoneticPr fontId="5" type="noConversion"/>
  <pageMargins left="0.75" right="0.75" top="0.61" bottom="0.55000000000000004" header="0.5" footer="0.5"/>
  <pageSetup paperSize="9" scale="87" orientation="portrait" horizontalDpi="1200" verticalDpi="1200" r:id="rId1"/>
  <headerFooter alignWithMargins="0"/>
  <ignoredErrors>
    <ignoredError sqref="A25:B26 A18:B18 A22 A20:B20 A6:B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workbookViewId="0">
      <selection activeCell="K10" sqref="K10"/>
    </sheetView>
  </sheetViews>
  <sheetFormatPr defaultColWidth="9.140625" defaultRowHeight="12.75"/>
  <cols>
    <col min="1" max="1" width="9.140625" style="8"/>
    <col min="2" max="2" width="9.140625" style="21"/>
    <col min="3" max="3" width="51" style="1" customWidth="1"/>
    <col min="4" max="4" width="11.7109375" style="1" customWidth="1"/>
    <col min="5" max="5" width="10.5703125" style="1" customWidth="1"/>
    <col min="6" max="16384" width="9.140625" style="1"/>
  </cols>
  <sheetData>
    <row r="1" spans="1:10" ht="15.75" customHeight="1">
      <c r="A1" s="897" t="s">
        <v>572</v>
      </c>
      <c r="B1" s="898"/>
      <c r="C1" s="899"/>
      <c r="D1" s="899"/>
      <c r="E1" s="899"/>
      <c r="F1" s="900"/>
    </row>
    <row r="2" spans="1:10" ht="15.75" customHeight="1">
      <c r="A2" s="1054" t="s">
        <v>1387</v>
      </c>
      <c r="B2" s="1055"/>
      <c r="C2" s="1055"/>
      <c r="D2" s="1055"/>
      <c r="E2" s="2"/>
      <c r="F2" s="901" t="s">
        <v>480</v>
      </c>
    </row>
    <row r="3" spans="1:10" ht="38.450000000000003" customHeight="1">
      <c r="A3" s="902" t="s">
        <v>641</v>
      </c>
      <c r="B3" s="18" t="s">
        <v>642</v>
      </c>
      <c r="C3" s="35" t="s">
        <v>384</v>
      </c>
      <c r="D3" s="485" t="s">
        <v>1516</v>
      </c>
      <c r="E3" s="486" t="s">
        <v>1421</v>
      </c>
      <c r="F3" s="903" t="s">
        <v>714</v>
      </c>
    </row>
    <row r="4" spans="1:10" ht="27" customHeight="1">
      <c r="A4" s="904"/>
      <c r="B4" s="248"/>
      <c r="C4" s="195" t="s">
        <v>414</v>
      </c>
      <c r="D4" s="457">
        <f>D5+D12+D13</f>
        <v>3481</v>
      </c>
      <c r="E4" s="457">
        <f>E5+E12+E13</f>
        <v>4199</v>
      </c>
      <c r="F4" s="905">
        <f>D4/E4*100</f>
        <v>82.90069064062871</v>
      </c>
    </row>
    <row r="5" spans="1:10" ht="27" customHeight="1">
      <c r="A5" s="906">
        <v>1600014</v>
      </c>
      <c r="B5" s="398"/>
      <c r="C5" s="399" t="s">
        <v>1401</v>
      </c>
      <c r="D5" s="530">
        <f>D6+D7+D8+D9+D10+D11</f>
        <v>3480</v>
      </c>
      <c r="E5" s="530">
        <f>E6+E7+E8+E9+E10+E11</f>
        <v>4197</v>
      </c>
      <c r="F5" s="907">
        <f>D5/E5*100</f>
        <v>82.916368834882064</v>
      </c>
    </row>
    <row r="6" spans="1:10" ht="30" customHeight="1">
      <c r="A6" s="902">
        <v>1600014</v>
      </c>
      <c r="B6" s="18" t="s">
        <v>600</v>
      </c>
      <c r="C6" s="19" t="s">
        <v>339</v>
      </c>
      <c r="D6" s="531"/>
      <c r="E6" s="531"/>
      <c r="F6" s="907" t="e">
        <f t="shared" ref="F6:F13" si="0">D6/E6*100</f>
        <v>#DIV/0!</v>
      </c>
      <c r="G6" s="1">
        <f>D6+D7+D8+D9</f>
        <v>0</v>
      </c>
      <c r="H6" s="1">
        <f>E6+E7+E8+E9</f>
        <v>0</v>
      </c>
      <c r="I6" s="107" t="e">
        <f>G6/H6*100</f>
        <v>#DIV/0!</v>
      </c>
      <c r="J6" s="1" t="s">
        <v>721</v>
      </c>
    </row>
    <row r="7" spans="1:10" ht="24.95" customHeight="1">
      <c r="A7" s="902">
        <v>1600014</v>
      </c>
      <c r="B7" s="18" t="s">
        <v>600</v>
      </c>
      <c r="C7" s="19" t="s">
        <v>340</v>
      </c>
      <c r="D7" s="531"/>
      <c r="E7" s="531"/>
      <c r="F7" s="907" t="e">
        <f t="shared" si="0"/>
        <v>#DIV/0!</v>
      </c>
      <c r="G7" s="1">
        <f>D10+D11+D12+D13</f>
        <v>3481</v>
      </c>
      <c r="H7" s="1">
        <f>E10+E11+E12+E13</f>
        <v>4199</v>
      </c>
      <c r="I7" s="107">
        <f>G7/H7*100</f>
        <v>82.90069064062871</v>
      </c>
      <c r="J7" s="1" t="s">
        <v>722</v>
      </c>
    </row>
    <row r="8" spans="1:10" ht="24.95" customHeight="1">
      <c r="A8" s="902">
        <v>1600014</v>
      </c>
      <c r="B8" s="18" t="s">
        <v>600</v>
      </c>
      <c r="C8" s="19" t="s">
        <v>341</v>
      </c>
      <c r="D8" s="531"/>
      <c r="E8" s="531"/>
      <c r="F8" s="907" t="e">
        <f t="shared" si="0"/>
        <v>#DIV/0!</v>
      </c>
    </row>
    <row r="9" spans="1:10" ht="24.95" customHeight="1">
      <c r="A9" s="902">
        <v>1600014</v>
      </c>
      <c r="B9" s="18" t="s">
        <v>600</v>
      </c>
      <c r="C9" s="19" t="s">
        <v>684</v>
      </c>
      <c r="D9" s="531"/>
      <c r="E9" s="531"/>
      <c r="F9" s="907" t="e">
        <f t="shared" si="0"/>
        <v>#DIV/0!</v>
      </c>
    </row>
    <row r="10" spans="1:10" ht="25.5" customHeight="1">
      <c r="A10" s="902">
        <v>1600014</v>
      </c>
      <c r="B10" s="18" t="s">
        <v>605</v>
      </c>
      <c r="C10" s="19" t="s">
        <v>421</v>
      </c>
      <c r="D10" s="532">
        <v>2875</v>
      </c>
      <c r="E10" s="532">
        <v>3585</v>
      </c>
      <c r="F10" s="907">
        <f t="shared" si="0"/>
        <v>80.195258019525809</v>
      </c>
    </row>
    <row r="11" spans="1:10" ht="20.100000000000001" customHeight="1">
      <c r="A11" s="902">
        <v>1600014</v>
      </c>
      <c r="B11" s="18" t="s">
        <v>599</v>
      </c>
      <c r="C11" s="19" t="s">
        <v>457</v>
      </c>
      <c r="D11" s="532">
        <v>605</v>
      </c>
      <c r="E11" s="532">
        <v>612</v>
      </c>
      <c r="F11" s="907">
        <f t="shared" si="0"/>
        <v>98.856209150326805</v>
      </c>
    </row>
    <row r="12" spans="1:10" ht="20.100000000000001" customHeight="1">
      <c r="A12" s="908">
        <v>1200056</v>
      </c>
      <c r="B12" s="163"/>
      <c r="C12" s="164" t="s">
        <v>731</v>
      </c>
      <c r="D12" s="533">
        <v>1</v>
      </c>
      <c r="E12" s="533">
        <v>2</v>
      </c>
      <c r="F12" s="907">
        <f t="shared" si="0"/>
        <v>50</v>
      </c>
    </row>
    <row r="13" spans="1:10" ht="20.100000000000001" customHeight="1">
      <c r="A13" s="908">
        <v>1200055</v>
      </c>
      <c r="B13" s="163"/>
      <c r="C13" s="164" t="s">
        <v>730</v>
      </c>
      <c r="D13" s="533"/>
      <c r="E13" s="532"/>
      <c r="F13" s="907" t="e">
        <f t="shared" si="0"/>
        <v>#DIV/0!</v>
      </c>
    </row>
    <row r="14" spans="1:10" ht="29.25" customHeight="1">
      <c r="A14" s="904"/>
      <c r="B14" s="248"/>
      <c r="C14" s="195" t="s">
        <v>462</v>
      </c>
      <c r="D14" s="457">
        <f>SUM(D15:D23)</f>
        <v>9431</v>
      </c>
      <c r="E14" s="457">
        <f>SUM(E15:E23)</f>
        <v>12952</v>
      </c>
      <c r="F14" s="905">
        <f>D14/E14*100</f>
        <v>72.815009264978386</v>
      </c>
    </row>
    <row r="15" spans="1:10" ht="20.100000000000001" customHeight="1">
      <c r="A15" s="902" t="s">
        <v>422</v>
      </c>
      <c r="B15" s="18"/>
      <c r="C15" s="19" t="s">
        <v>513</v>
      </c>
      <c r="D15" s="532">
        <v>2761</v>
      </c>
      <c r="E15" s="532">
        <v>3671</v>
      </c>
      <c r="F15" s="907">
        <f t="shared" ref="F15:F23" si="1">D15/E15*100</f>
        <v>75.2111141378371</v>
      </c>
    </row>
    <row r="16" spans="1:10" ht="20.100000000000001" customHeight="1">
      <c r="A16" s="902" t="s">
        <v>423</v>
      </c>
      <c r="B16" s="18"/>
      <c r="C16" s="19" t="s">
        <v>514</v>
      </c>
      <c r="D16" s="532">
        <v>201</v>
      </c>
      <c r="E16" s="532">
        <v>481</v>
      </c>
      <c r="F16" s="907">
        <f t="shared" si="1"/>
        <v>41.78794178794179</v>
      </c>
    </row>
    <row r="17" spans="1:6" ht="20.100000000000001" customHeight="1">
      <c r="A17" s="902" t="s">
        <v>424</v>
      </c>
      <c r="B17" s="18"/>
      <c r="C17" s="19" t="s">
        <v>515</v>
      </c>
      <c r="D17" s="532">
        <v>1653</v>
      </c>
      <c r="E17" s="532">
        <v>2007</v>
      </c>
      <c r="F17" s="907">
        <f t="shared" si="1"/>
        <v>82.36173393124065</v>
      </c>
    </row>
    <row r="18" spans="1:6" ht="29.25" customHeight="1">
      <c r="A18" s="902" t="s">
        <v>425</v>
      </c>
      <c r="B18" s="18"/>
      <c r="C18" s="19" t="s">
        <v>516</v>
      </c>
      <c r="D18" s="532">
        <v>522</v>
      </c>
      <c r="E18" s="532">
        <v>830</v>
      </c>
      <c r="F18" s="907">
        <f t="shared" si="1"/>
        <v>62.891566265060241</v>
      </c>
    </row>
    <row r="19" spans="1:6" ht="27" customHeight="1">
      <c r="A19" s="902" t="s">
        <v>426</v>
      </c>
      <c r="B19" s="18"/>
      <c r="C19" s="19" t="s">
        <v>517</v>
      </c>
      <c r="D19" s="532">
        <v>148</v>
      </c>
      <c r="E19" s="532">
        <v>285</v>
      </c>
      <c r="F19" s="907">
        <f t="shared" si="1"/>
        <v>51.929824561403507</v>
      </c>
    </row>
    <row r="20" spans="1:6" ht="27" customHeight="1">
      <c r="A20" s="902" t="s">
        <v>427</v>
      </c>
      <c r="B20" s="18"/>
      <c r="C20" s="19" t="s">
        <v>502</v>
      </c>
      <c r="D20" s="532">
        <v>23</v>
      </c>
      <c r="E20" s="532">
        <v>43</v>
      </c>
      <c r="F20" s="907">
        <f t="shared" si="1"/>
        <v>53.488372093023251</v>
      </c>
    </row>
    <row r="21" spans="1:6" ht="27.75" customHeight="1">
      <c r="A21" s="902" t="s">
        <v>428</v>
      </c>
      <c r="B21" s="18"/>
      <c r="C21" s="19" t="s">
        <v>503</v>
      </c>
      <c r="D21" s="532">
        <v>1782</v>
      </c>
      <c r="E21" s="532">
        <v>2090</v>
      </c>
      <c r="F21" s="907">
        <f t="shared" si="1"/>
        <v>85.263157894736835</v>
      </c>
    </row>
    <row r="22" spans="1:6" ht="27" customHeight="1">
      <c r="A22" s="902" t="s">
        <v>429</v>
      </c>
      <c r="B22" s="18"/>
      <c r="C22" s="19" t="s">
        <v>501</v>
      </c>
      <c r="D22" s="532">
        <v>485</v>
      </c>
      <c r="E22" s="532">
        <v>870</v>
      </c>
      <c r="F22" s="907">
        <f t="shared" si="1"/>
        <v>55.747126436781613</v>
      </c>
    </row>
    <row r="23" spans="1:6" ht="26.25" customHeight="1" thickBot="1">
      <c r="A23" s="909" t="s">
        <v>430</v>
      </c>
      <c r="B23" s="910"/>
      <c r="C23" s="911" t="s">
        <v>518</v>
      </c>
      <c r="D23" s="912">
        <v>1856</v>
      </c>
      <c r="E23" s="912">
        <v>2675</v>
      </c>
      <c r="F23" s="913">
        <f t="shared" si="1"/>
        <v>69.383177570093451</v>
      </c>
    </row>
    <row r="24" spans="1:6">
      <c r="A24" s="1"/>
      <c r="B24" s="6"/>
      <c r="F24" s="14"/>
    </row>
    <row r="25" spans="1:6" ht="12.75" customHeight="1">
      <c r="A25" s="1053" t="s">
        <v>342</v>
      </c>
      <c r="B25" s="1053"/>
      <c r="C25" s="1053"/>
      <c r="D25" s="1053"/>
      <c r="E25" s="1053"/>
      <c r="F25" s="14"/>
    </row>
    <row r="26" spans="1:6" ht="34.5" customHeight="1">
      <c r="A26" s="1053"/>
      <c r="B26" s="1053"/>
      <c r="C26" s="1053"/>
      <c r="D26" s="1053"/>
      <c r="E26" s="1053"/>
      <c r="F26" s="14"/>
    </row>
    <row r="27" spans="1:6">
      <c r="A27" s="1"/>
      <c r="B27" s="6"/>
      <c r="F27" s="14"/>
    </row>
    <row r="28" spans="1:6">
      <c r="A28" s="1"/>
      <c r="B28" s="6"/>
      <c r="F28" s="14"/>
    </row>
    <row r="29" spans="1:6">
      <c r="A29" s="1"/>
      <c r="B29" s="6"/>
      <c r="F29" s="14"/>
    </row>
    <row r="30" spans="1:6">
      <c r="A30" s="1"/>
      <c r="B30" s="6"/>
      <c r="F30" s="14"/>
    </row>
    <row r="31" spans="1:6">
      <c r="A31" s="1"/>
      <c r="B31" s="6"/>
      <c r="F31" s="14"/>
    </row>
    <row r="32" spans="1:6">
      <c r="A32" s="1"/>
      <c r="B32" s="6"/>
      <c r="F32" s="14"/>
    </row>
    <row r="33" spans="1:6">
      <c r="A33" s="1"/>
      <c r="B33" s="6"/>
      <c r="F33" s="14"/>
    </row>
    <row r="34" spans="1:6">
      <c r="A34" s="1"/>
      <c r="B34" s="6"/>
      <c r="F34" s="14"/>
    </row>
    <row r="35" spans="1:6">
      <c r="A35" s="1"/>
      <c r="B35" s="6"/>
      <c r="F35" s="14"/>
    </row>
    <row r="36" spans="1:6">
      <c r="A36" s="1"/>
      <c r="B36" s="6"/>
      <c r="F36" s="14"/>
    </row>
    <row r="37" spans="1:6">
      <c r="A37" s="1"/>
      <c r="B37" s="6"/>
      <c r="F37" s="14"/>
    </row>
    <row r="38" spans="1:6">
      <c r="A38" s="1"/>
      <c r="B38" s="6"/>
      <c r="F38" s="14"/>
    </row>
    <row r="39" spans="1:6">
      <c r="A39" s="1"/>
      <c r="B39" s="6"/>
      <c r="F39" s="14"/>
    </row>
    <row r="40" spans="1:6">
      <c r="A40" s="1"/>
      <c r="B40" s="6"/>
      <c r="F40" s="14"/>
    </row>
    <row r="41" spans="1:6">
      <c r="F41" s="14"/>
    </row>
    <row r="42" spans="1:6">
      <c r="F42" s="14"/>
    </row>
    <row r="43" spans="1:6"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51" spans="4:4">
      <c r="D51" s="13"/>
    </row>
  </sheetData>
  <mergeCells count="2">
    <mergeCell ref="A25:E26"/>
    <mergeCell ref="A2:D2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8"/>
  <sheetViews>
    <sheetView topLeftCell="A22" zoomScaleNormal="100" workbookViewId="0">
      <selection activeCell="O39" sqref="O39"/>
    </sheetView>
  </sheetViews>
  <sheetFormatPr defaultColWidth="9.140625" defaultRowHeight="12.75"/>
  <cols>
    <col min="1" max="1" width="9.140625" style="1"/>
    <col min="2" max="2" width="9.140625" style="6"/>
    <col min="3" max="3" width="51" style="1" customWidth="1"/>
    <col min="4" max="4" width="11.85546875" style="1" customWidth="1"/>
    <col min="5" max="5" width="10.42578125" style="1" customWidth="1"/>
    <col min="6" max="16384" width="9.140625" style="1"/>
  </cols>
  <sheetData>
    <row r="1" spans="1:10">
      <c r="A1" s="7" t="s">
        <v>573</v>
      </c>
      <c r="B1" s="17"/>
    </row>
    <row r="2" spans="1:10">
      <c r="A2" s="1051" t="s">
        <v>1387</v>
      </c>
      <c r="B2" s="1051"/>
      <c r="C2" s="1051"/>
      <c r="D2" s="1051"/>
      <c r="F2" s="13" t="s">
        <v>481</v>
      </c>
    </row>
    <row r="3" spans="1:10" ht="44.25" customHeight="1">
      <c r="A3" s="35" t="s">
        <v>641</v>
      </c>
      <c r="B3" s="18" t="s">
        <v>642</v>
      </c>
      <c r="C3" s="35" t="s">
        <v>384</v>
      </c>
      <c r="D3" s="485" t="s">
        <v>1516</v>
      </c>
      <c r="E3" s="486" t="s">
        <v>1421</v>
      </c>
      <c r="F3" s="269" t="s">
        <v>714</v>
      </c>
    </row>
    <row r="4" spans="1:10" ht="20.100000000000001" customHeight="1">
      <c r="A4" s="527"/>
      <c r="B4" s="248"/>
      <c r="C4" s="195" t="s">
        <v>414</v>
      </c>
      <c r="D4" s="177">
        <f>D5+D9+D12+D13+D14+D15</f>
        <v>4723</v>
      </c>
      <c r="E4" s="177">
        <f>E5+E9+E12+E13+E14+E15</f>
        <v>7848</v>
      </c>
      <c r="F4" s="173">
        <f>D4/E4*100</f>
        <v>60.180937818552493</v>
      </c>
    </row>
    <row r="5" spans="1:10" ht="20.100000000000001" customHeight="1">
      <c r="A5" s="484">
        <v>1800010</v>
      </c>
      <c r="B5" s="398"/>
      <c r="C5" s="399" t="s">
        <v>1402</v>
      </c>
      <c r="D5" s="461">
        <f>D6+D7+D8+D10+D11</f>
        <v>4311</v>
      </c>
      <c r="E5" s="461">
        <f>E6+E7+E8+E10+E11</f>
        <v>7238</v>
      </c>
      <c r="F5" s="460">
        <f>D5/E5*100</f>
        <v>59.560652113843602</v>
      </c>
    </row>
    <row r="6" spans="1:10" ht="33" customHeight="1">
      <c r="A6" s="35">
        <v>1800010</v>
      </c>
      <c r="B6" s="18" t="s">
        <v>600</v>
      </c>
      <c r="C6" s="19" t="s">
        <v>338</v>
      </c>
      <c r="D6" s="453"/>
      <c r="E6" s="453"/>
      <c r="F6" s="460" t="e">
        <f t="shared" ref="F6:F15" si="0">D6/E6*100</f>
        <v>#DIV/0!</v>
      </c>
      <c r="G6" s="1">
        <f>D6+D7+D8</f>
        <v>0</v>
      </c>
      <c r="H6" s="1">
        <f>E6+E7+E8</f>
        <v>0</v>
      </c>
      <c r="I6" s="107" t="e">
        <f>G6/H6*100</f>
        <v>#DIV/0!</v>
      </c>
      <c r="J6" s="1" t="s">
        <v>721</v>
      </c>
    </row>
    <row r="7" spans="1:10" ht="29.25" customHeight="1">
      <c r="A7" s="35">
        <v>1800010</v>
      </c>
      <c r="B7" s="18" t="s">
        <v>600</v>
      </c>
      <c r="C7" s="19" t="s">
        <v>302</v>
      </c>
      <c r="D7" s="453"/>
      <c r="E7" s="453"/>
      <c r="F7" s="460" t="e">
        <f t="shared" si="0"/>
        <v>#DIV/0!</v>
      </c>
      <c r="G7" s="1">
        <f>D9+D10+D11+D12+D13+D14+D15</f>
        <v>4723</v>
      </c>
      <c r="H7" s="1">
        <f>E9+E10+E11+E12+E13+E14+E15</f>
        <v>7848</v>
      </c>
      <c r="I7" s="107">
        <f>G7/H7*100</f>
        <v>60.180937818552493</v>
      </c>
      <c r="J7" s="1" t="s">
        <v>722</v>
      </c>
    </row>
    <row r="8" spans="1:10" ht="27" customHeight="1">
      <c r="A8" s="35">
        <v>1800010</v>
      </c>
      <c r="B8" s="18" t="s">
        <v>600</v>
      </c>
      <c r="C8" s="19" t="s">
        <v>303</v>
      </c>
      <c r="D8" s="538"/>
      <c r="E8" s="453"/>
      <c r="F8" s="460" t="e">
        <f t="shared" si="0"/>
        <v>#DIV/0!</v>
      </c>
    </row>
    <row r="9" spans="1:10" ht="27" customHeight="1">
      <c r="A9" s="914" t="s">
        <v>399</v>
      </c>
      <c r="B9" s="915"/>
      <c r="C9" s="916" t="s">
        <v>337</v>
      </c>
      <c r="D9" s="917">
        <v>410</v>
      </c>
      <c r="E9" s="917">
        <v>609</v>
      </c>
      <c r="F9" s="513">
        <f t="shared" si="0"/>
        <v>67.32348111658456</v>
      </c>
    </row>
    <row r="10" spans="1:10" ht="20.100000000000001" customHeight="1">
      <c r="A10" s="35">
        <v>1800010</v>
      </c>
      <c r="B10" s="18" t="s">
        <v>605</v>
      </c>
      <c r="C10" s="19" t="s">
        <v>431</v>
      </c>
      <c r="D10" s="433">
        <v>2381</v>
      </c>
      <c r="E10" s="433">
        <v>3802</v>
      </c>
      <c r="F10" s="460">
        <f t="shared" si="0"/>
        <v>62.624934245134142</v>
      </c>
    </row>
    <row r="11" spans="1:10" ht="20.100000000000001" customHeight="1">
      <c r="A11" s="35">
        <v>1800010</v>
      </c>
      <c r="B11" s="18" t="s">
        <v>599</v>
      </c>
      <c r="C11" s="19" t="s">
        <v>457</v>
      </c>
      <c r="D11" s="433">
        <v>1930</v>
      </c>
      <c r="E11" s="433">
        <v>3436</v>
      </c>
      <c r="F11" s="460">
        <f t="shared" si="0"/>
        <v>56.169965075669381</v>
      </c>
    </row>
    <row r="12" spans="1:10" ht="25.5" customHeight="1">
      <c r="A12" s="117">
        <v>1200056</v>
      </c>
      <c r="B12" s="163"/>
      <c r="C12" s="164" t="s">
        <v>731</v>
      </c>
      <c r="D12" s="438">
        <v>2</v>
      </c>
      <c r="E12" s="438">
        <v>1</v>
      </c>
      <c r="F12" s="460">
        <f t="shared" si="0"/>
        <v>200</v>
      </c>
    </row>
    <row r="13" spans="1:10" ht="20.100000000000001" customHeight="1">
      <c r="A13" s="117">
        <v>1800011</v>
      </c>
      <c r="B13" s="163"/>
      <c r="C13" s="165" t="s">
        <v>750</v>
      </c>
      <c r="D13" s="168"/>
      <c r="E13" s="168"/>
      <c r="F13" s="460" t="e">
        <f t="shared" si="0"/>
        <v>#DIV/0!</v>
      </c>
    </row>
    <row r="14" spans="1:10" ht="20.100000000000001" customHeight="1">
      <c r="A14" s="117">
        <v>1200055</v>
      </c>
      <c r="B14" s="163"/>
      <c r="C14" s="164" t="s">
        <v>730</v>
      </c>
      <c r="D14" s="168"/>
      <c r="E14" s="168"/>
      <c r="F14" s="460" t="e">
        <f t="shared" si="0"/>
        <v>#DIV/0!</v>
      </c>
    </row>
    <row r="15" spans="1:10" ht="29.25" customHeight="1">
      <c r="A15" s="35">
        <v>2200067</v>
      </c>
      <c r="B15" s="18"/>
      <c r="C15" s="15" t="s">
        <v>792</v>
      </c>
      <c r="D15" s="168"/>
      <c r="E15" s="168"/>
      <c r="F15" s="460" t="e">
        <f t="shared" si="0"/>
        <v>#DIV/0!</v>
      </c>
    </row>
    <row r="16" spans="1:10" ht="20.100000000000001" customHeight="1">
      <c r="A16" s="527"/>
      <c r="B16" s="248"/>
      <c r="C16" s="195" t="s">
        <v>466</v>
      </c>
      <c r="D16" s="177">
        <f>SUM(D17:D39)</f>
        <v>32905</v>
      </c>
      <c r="E16" s="177">
        <f>SUM(E17:E39)</f>
        <v>38244</v>
      </c>
      <c r="F16" s="173">
        <f>D16/E16*100</f>
        <v>86.039640204999472</v>
      </c>
    </row>
    <row r="17" spans="1:6" ht="20.100000000000001" customHeight="1">
      <c r="A17" s="117">
        <v>1800101</v>
      </c>
      <c r="B17" s="18"/>
      <c r="C17" s="19" t="s">
        <v>644</v>
      </c>
      <c r="D17" s="433">
        <v>211</v>
      </c>
      <c r="E17" s="433">
        <v>350</v>
      </c>
      <c r="F17" s="460">
        <f t="shared" ref="F17:F39" si="1">D17/E17*100</f>
        <v>60.285714285714285</v>
      </c>
    </row>
    <row r="18" spans="1:6" ht="20.100000000000001" customHeight="1">
      <c r="A18" s="117">
        <v>1800119</v>
      </c>
      <c r="B18" s="18"/>
      <c r="C18" s="19" t="s">
        <v>645</v>
      </c>
      <c r="D18" s="433">
        <v>1296</v>
      </c>
      <c r="E18" s="433">
        <v>1149</v>
      </c>
      <c r="F18" s="460">
        <f t="shared" si="1"/>
        <v>112.79373368146214</v>
      </c>
    </row>
    <row r="19" spans="1:6" ht="20.100000000000001" customHeight="1">
      <c r="A19" s="117">
        <v>1800127</v>
      </c>
      <c r="B19" s="18"/>
      <c r="C19" s="19" t="s">
        <v>646</v>
      </c>
      <c r="D19" s="433">
        <v>1712</v>
      </c>
      <c r="E19" s="433">
        <v>2418</v>
      </c>
      <c r="F19" s="460">
        <f t="shared" si="1"/>
        <v>70.80231596360629</v>
      </c>
    </row>
    <row r="20" spans="1:6" ht="20.100000000000001" customHeight="1">
      <c r="A20" s="117">
        <v>1800135</v>
      </c>
      <c r="B20" s="18"/>
      <c r="C20" s="19" t="s">
        <v>647</v>
      </c>
      <c r="D20" s="433">
        <v>339</v>
      </c>
      <c r="E20" s="433">
        <v>278</v>
      </c>
      <c r="F20" s="460">
        <f t="shared" si="1"/>
        <v>121.94244604316546</v>
      </c>
    </row>
    <row r="21" spans="1:6" ht="20.100000000000001" customHeight="1">
      <c r="A21" s="117">
        <v>1800143</v>
      </c>
      <c r="B21" s="18"/>
      <c r="C21" s="19" t="s">
        <v>648</v>
      </c>
      <c r="D21" s="433">
        <v>1882</v>
      </c>
      <c r="E21" s="433">
        <v>2064</v>
      </c>
      <c r="F21" s="460">
        <f t="shared" si="1"/>
        <v>91.18217054263566</v>
      </c>
    </row>
    <row r="22" spans="1:6" ht="29.25" customHeight="1">
      <c r="A22" s="117">
        <v>1800150</v>
      </c>
      <c r="B22" s="18"/>
      <c r="C22" s="19" t="s">
        <v>649</v>
      </c>
      <c r="D22" s="433"/>
      <c r="E22" s="433"/>
      <c r="F22" s="460" t="e">
        <f t="shared" si="1"/>
        <v>#DIV/0!</v>
      </c>
    </row>
    <row r="23" spans="1:6" ht="20.100000000000001" customHeight="1">
      <c r="A23" s="117">
        <v>1800168</v>
      </c>
      <c r="B23" s="18"/>
      <c r="C23" s="19" t="s">
        <v>650</v>
      </c>
      <c r="D23" s="433">
        <v>724</v>
      </c>
      <c r="E23" s="433">
        <v>825</v>
      </c>
      <c r="F23" s="460">
        <f t="shared" si="1"/>
        <v>87.757575757575751</v>
      </c>
    </row>
    <row r="24" spans="1:6" ht="20.100000000000001" customHeight="1">
      <c r="A24" s="117" t="s">
        <v>432</v>
      </c>
      <c r="B24" s="18"/>
      <c r="C24" s="19" t="s">
        <v>651</v>
      </c>
      <c r="D24" s="433"/>
      <c r="E24" s="433"/>
      <c r="F24" s="460" t="e">
        <f t="shared" si="1"/>
        <v>#DIV/0!</v>
      </c>
    </row>
    <row r="25" spans="1:6" ht="20.100000000000001" customHeight="1">
      <c r="A25" s="117" t="s">
        <v>433</v>
      </c>
      <c r="B25" s="18"/>
      <c r="C25" s="19" t="s">
        <v>652</v>
      </c>
      <c r="D25" s="433">
        <v>19</v>
      </c>
      <c r="E25" s="433">
        <v>18</v>
      </c>
      <c r="F25" s="460">
        <f t="shared" si="1"/>
        <v>105.55555555555556</v>
      </c>
    </row>
    <row r="26" spans="1:6" ht="20.100000000000001" customHeight="1">
      <c r="A26" s="117">
        <v>1800176</v>
      </c>
      <c r="B26" s="18"/>
      <c r="C26" s="19" t="s">
        <v>653</v>
      </c>
      <c r="D26" s="433">
        <v>23</v>
      </c>
      <c r="E26" s="433">
        <v>18</v>
      </c>
      <c r="F26" s="460">
        <f t="shared" si="1"/>
        <v>127.77777777777777</v>
      </c>
    </row>
    <row r="27" spans="1:6" ht="20.100000000000001" customHeight="1">
      <c r="A27" s="117" t="s">
        <v>434</v>
      </c>
      <c r="B27" s="18"/>
      <c r="C27" s="19" t="s">
        <v>460</v>
      </c>
      <c r="D27" s="433">
        <v>15814</v>
      </c>
      <c r="E27" s="433">
        <v>19410</v>
      </c>
      <c r="F27" s="460">
        <f t="shared" si="1"/>
        <v>81.473467284904686</v>
      </c>
    </row>
    <row r="28" spans="1:6" ht="20.100000000000001" customHeight="1">
      <c r="A28" s="117">
        <v>1800052</v>
      </c>
      <c r="B28" s="163"/>
      <c r="C28" s="165" t="s">
        <v>751</v>
      </c>
      <c r="D28" s="433"/>
      <c r="E28" s="433"/>
      <c r="F28" s="460" t="e">
        <f t="shared" si="1"/>
        <v>#DIV/0!</v>
      </c>
    </row>
    <row r="29" spans="1:6" ht="25.5" customHeight="1">
      <c r="A29" s="117" t="s">
        <v>435</v>
      </c>
      <c r="B29" s="18"/>
      <c r="C29" s="19" t="s">
        <v>655</v>
      </c>
      <c r="D29" s="433">
        <v>1142</v>
      </c>
      <c r="E29" s="433">
        <v>1118</v>
      </c>
      <c r="F29" s="460">
        <f t="shared" si="1"/>
        <v>102.14669051878353</v>
      </c>
    </row>
    <row r="30" spans="1:6" ht="27" customHeight="1">
      <c r="A30" s="117">
        <v>1800184</v>
      </c>
      <c r="B30" s="18"/>
      <c r="C30" s="19" t="s">
        <v>656</v>
      </c>
      <c r="D30" s="433"/>
      <c r="E30" s="433"/>
      <c r="F30" s="460" t="e">
        <f t="shared" si="1"/>
        <v>#DIV/0!</v>
      </c>
    </row>
    <row r="31" spans="1:6" ht="20.100000000000001" customHeight="1">
      <c r="A31" s="117">
        <v>1800192</v>
      </c>
      <c r="B31" s="18"/>
      <c r="C31" s="19" t="s">
        <v>657</v>
      </c>
      <c r="D31" s="433"/>
      <c r="E31" s="433"/>
      <c r="F31" s="460" t="e">
        <f t="shared" si="1"/>
        <v>#DIV/0!</v>
      </c>
    </row>
    <row r="32" spans="1:6" ht="20.100000000000001" customHeight="1">
      <c r="A32" s="117">
        <v>1800200</v>
      </c>
      <c r="B32" s="18"/>
      <c r="C32" s="19" t="s">
        <v>659</v>
      </c>
      <c r="D32" s="433">
        <v>530</v>
      </c>
      <c r="E32" s="433">
        <v>529</v>
      </c>
      <c r="F32" s="460">
        <f t="shared" si="1"/>
        <v>100.1890359168242</v>
      </c>
    </row>
    <row r="33" spans="1:6" ht="20.100000000000001" customHeight="1">
      <c r="A33" s="117">
        <v>1800218</v>
      </c>
      <c r="B33" s="18"/>
      <c r="C33" s="19" t="s">
        <v>660</v>
      </c>
      <c r="D33" s="433">
        <v>1839</v>
      </c>
      <c r="E33" s="433">
        <v>1824</v>
      </c>
      <c r="F33" s="460">
        <f t="shared" si="1"/>
        <v>100.82236842105263</v>
      </c>
    </row>
    <row r="34" spans="1:6" ht="20.100000000000001" customHeight="1">
      <c r="A34" s="117">
        <v>1800226</v>
      </c>
      <c r="B34" s="18"/>
      <c r="C34" s="19" t="s">
        <v>661</v>
      </c>
      <c r="D34" s="433">
        <v>259</v>
      </c>
      <c r="E34" s="433">
        <v>517</v>
      </c>
      <c r="F34" s="460">
        <f t="shared" si="1"/>
        <v>50.096711798839458</v>
      </c>
    </row>
    <row r="35" spans="1:6" ht="20.100000000000001" customHeight="1">
      <c r="A35" s="117" t="s">
        <v>436</v>
      </c>
      <c r="B35" s="18"/>
      <c r="C35" s="19" t="s">
        <v>658</v>
      </c>
      <c r="D35" s="433">
        <v>3154</v>
      </c>
      <c r="E35" s="433">
        <v>3078</v>
      </c>
      <c r="F35" s="460">
        <f t="shared" si="1"/>
        <v>102.46913580246914</v>
      </c>
    </row>
    <row r="36" spans="1:6" ht="20.100000000000001" customHeight="1">
      <c r="A36" s="117">
        <v>1800093</v>
      </c>
      <c r="B36" s="18"/>
      <c r="C36" s="19" t="s">
        <v>654</v>
      </c>
      <c r="D36" s="433">
        <v>2210</v>
      </c>
      <c r="E36" s="433">
        <v>2127</v>
      </c>
      <c r="F36" s="460">
        <f t="shared" si="1"/>
        <v>103.90220968500235</v>
      </c>
    </row>
    <row r="37" spans="1:6" ht="27.75" customHeight="1">
      <c r="A37" s="35">
        <v>1000165</v>
      </c>
      <c r="B37" s="18"/>
      <c r="C37" s="19" t="s">
        <v>489</v>
      </c>
      <c r="D37" s="433">
        <v>1611</v>
      </c>
      <c r="E37" s="433">
        <v>2313</v>
      </c>
      <c r="F37" s="460">
        <f t="shared" si="1"/>
        <v>69.649805447470811</v>
      </c>
    </row>
    <row r="38" spans="1:6" ht="27.75" customHeight="1">
      <c r="A38" s="918" t="s">
        <v>351</v>
      </c>
      <c r="B38" s="431"/>
      <c r="C38" s="432" t="s">
        <v>350</v>
      </c>
      <c r="D38" s="433">
        <v>138</v>
      </c>
      <c r="E38" s="433">
        <v>203</v>
      </c>
      <c r="F38" s="460">
        <f t="shared" si="1"/>
        <v>67.980295566502463</v>
      </c>
    </row>
    <row r="39" spans="1:6" ht="27.75" customHeight="1">
      <c r="A39" s="918">
        <v>1000207</v>
      </c>
      <c r="B39" s="431"/>
      <c r="C39" s="432" t="s">
        <v>388</v>
      </c>
      <c r="D39" s="433">
        <v>2</v>
      </c>
      <c r="E39" s="433">
        <v>5</v>
      </c>
      <c r="F39" s="460">
        <f t="shared" si="1"/>
        <v>40</v>
      </c>
    </row>
    <row r="40" spans="1:6" ht="27" customHeight="1">
      <c r="A40" s="534"/>
      <c r="B40" s="535"/>
      <c r="C40" s="536" t="s">
        <v>637</v>
      </c>
      <c r="D40" s="537">
        <v>2372</v>
      </c>
      <c r="E40" s="537">
        <v>2758</v>
      </c>
      <c r="F40" s="522">
        <f>D40/E40*100</f>
        <v>86.004350978970265</v>
      </c>
    </row>
    <row r="41" spans="1:6">
      <c r="F41" s="14"/>
    </row>
    <row r="42" spans="1:6" ht="40.5" customHeight="1">
      <c r="A42" s="1056" t="s">
        <v>301</v>
      </c>
      <c r="B42" s="1053"/>
      <c r="C42" s="1053"/>
      <c r="D42" s="1053"/>
      <c r="E42" s="1053"/>
      <c r="F42" s="14"/>
    </row>
    <row r="43" spans="1:6"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4:6">
      <c r="F49" s="14"/>
    </row>
    <row r="50" spans="4:6">
      <c r="F50" s="14"/>
    </row>
    <row r="51" spans="4:6">
      <c r="F51" s="14"/>
    </row>
    <row r="52" spans="4:6">
      <c r="F52" s="14"/>
    </row>
    <row r="53" spans="4:6">
      <c r="F53" s="14"/>
    </row>
    <row r="54" spans="4:6">
      <c r="F54" s="14"/>
    </row>
    <row r="55" spans="4:6">
      <c r="F55" s="14"/>
    </row>
    <row r="56" spans="4:6">
      <c r="F56" s="2"/>
    </row>
    <row r="57" spans="4:6">
      <c r="F57" s="2"/>
    </row>
    <row r="58" spans="4:6">
      <c r="D58" s="13"/>
    </row>
  </sheetData>
  <mergeCells count="2">
    <mergeCell ref="A42:E42"/>
    <mergeCell ref="A2:D2"/>
  </mergeCells>
  <phoneticPr fontId="25" type="noConversion"/>
  <printOptions horizontalCentered="1"/>
  <pageMargins left="0.74803149606299213" right="0.74803149606299213" top="0.98425196850393704" bottom="0.98425196850393704" header="0.51181102362204722" footer="0.51181102362204722"/>
  <pageSetup scale="69" orientation="portrait" r:id="rId1"/>
  <headerFooter alignWithMargins="0"/>
  <ignoredErrors>
    <ignoredError sqref="A6:B6" numberStoredAsText="1"/>
  </ignoredError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Normal="100" workbookViewId="0">
      <selection activeCell="L14" sqref="L14"/>
    </sheetView>
  </sheetViews>
  <sheetFormatPr defaultColWidth="9.140625" defaultRowHeight="12.75"/>
  <cols>
    <col min="1" max="1" width="9.140625" style="1"/>
    <col min="2" max="2" width="9.140625" style="6"/>
    <col min="3" max="3" width="51" style="1" customWidth="1"/>
    <col min="4" max="4" width="11.85546875" style="1" customWidth="1"/>
    <col min="5" max="5" width="10" style="1" customWidth="1"/>
    <col min="6" max="16384" width="9.140625" style="1"/>
  </cols>
  <sheetData>
    <row r="1" spans="1:10">
      <c r="A1" s="7" t="s">
        <v>574</v>
      </c>
      <c r="B1" s="17"/>
    </row>
    <row r="2" spans="1:10">
      <c r="A2" s="1051" t="s">
        <v>1387</v>
      </c>
      <c r="B2" s="1051"/>
      <c r="C2" s="1051"/>
      <c r="D2" s="1051"/>
      <c r="F2" s="13" t="s">
        <v>482</v>
      </c>
    </row>
    <row r="3" spans="1:10" ht="45" customHeight="1">
      <c r="A3" s="35" t="s">
        <v>641</v>
      </c>
      <c r="B3" s="18" t="s">
        <v>642</v>
      </c>
      <c r="C3" s="35" t="s">
        <v>384</v>
      </c>
      <c r="D3" s="485" t="s">
        <v>1516</v>
      </c>
      <c r="E3" s="486" t="s">
        <v>1421</v>
      </c>
      <c r="F3" s="269" t="s">
        <v>714</v>
      </c>
    </row>
    <row r="4" spans="1:10" ht="20.100000000000001" customHeight="1">
      <c r="A4" s="527"/>
      <c r="B4" s="248"/>
      <c r="C4" s="195" t="s">
        <v>414</v>
      </c>
      <c r="D4" s="247">
        <f>D5+D11+D12</f>
        <v>2740</v>
      </c>
      <c r="E4" s="247">
        <f>E5+E11+E12</f>
        <v>3381</v>
      </c>
      <c r="F4" s="173">
        <f>D4/E4*100</f>
        <v>81.041112097012714</v>
      </c>
    </row>
    <row r="5" spans="1:10" ht="20.100000000000001" customHeight="1">
      <c r="A5" s="484">
        <v>1700012</v>
      </c>
      <c r="B5" s="398"/>
      <c r="C5" s="399" t="s">
        <v>1403</v>
      </c>
      <c r="D5" s="99">
        <f>D6+D7+D8+D9+D10</f>
        <v>2647</v>
      </c>
      <c r="E5" s="99">
        <f>E6+E7+E8+E9+E10</f>
        <v>3300</v>
      </c>
      <c r="F5" s="460">
        <f>D5/E5*100</f>
        <v>80.212121212121218</v>
      </c>
    </row>
    <row r="6" spans="1:10" ht="32.25" customHeight="1">
      <c r="A6" s="35">
        <v>1700012</v>
      </c>
      <c r="B6" s="18" t="s">
        <v>600</v>
      </c>
      <c r="C6" s="19" t="s">
        <v>723</v>
      </c>
      <c r="D6" s="99"/>
      <c r="E6" s="32"/>
      <c r="F6" s="460" t="e">
        <f t="shared" ref="F6:F12" si="0">D6/E6*100</f>
        <v>#DIV/0!</v>
      </c>
    </row>
    <row r="7" spans="1:10" ht="32.25" customHeight="1">
      <c r="A7" s="35">
        <v>1700012</v>
      </c>
      <c r="B7" s="18" t="s">
        <v>600</v>
      </c>
      <c r="C7" s="19" t="s">
        <v>343</v>
      </c>
      <c r="D7" s="32"/>
      <c r="E7" s="32"/>
      <c r="F7" s="460" t="e">
        <f t="shared" si="0"/>
        <v>#DIV/0!</v>
      </c>
      <c r="G7" s="1">
        <f>D6+D7+D8</f>
        <v>0</v>
      </c>
      <c r="H7" s="1">
        <f>E6+E7+E8</f>
        <v>0</v>
      </c>
      <c r="I7" s="107" t="e">
        <f>G7/H7*100</f>
        <v>#DIV/0!</v>
      </c>
      <c r="J7" s="1" t="s">
        <v>721</v>
      </c>
    </row>
    <row r="8" spans="1:10" ht="26.25" customHeight="1">
      <c r="A8" s="35">
        <v>1700012</v>
      </c>
      <c r="B8" s="18" t="s">
        <v>600</v>
      </c>
      <c r="C8" s="19" t="s">
        <v>344</v>
      </c>
      <c r="D8" s="32"/>
      <c r="E8" s="32"/>
      <c r="F8" s="460" t="e">
        <f t="shared" si="0"/>
        <v>#DIV/0!</v>
      </c>
      <c r="G8" s="1">
        <f>D9+D10+D11+D12</f>
        <v>2740</v>
      </c>
      <c r="H8" s="1">
        <f>E9+E10+E11+E12</f>
        <v>3381</v>
      </c>
      <c r="I8" s="107">
        <f>G8/H8*100</f>
        <v>81.041112097012714</v>
      </c>
      <c r="J8" s="1" t="s">
        <v>722</v>
      </c>
    </row>
    <row r="9" spans="1:10" ht="20.100000000000001" customHeight="1">
      <c r="A9" s="35">
        <v>1700012</v>
      </c>
      <c r="B9" s="18" t="s">
        <v>605</v>
      </c>
      <c r="C9" s="19" t="s">
        <v>437</v>
      </c>
      <c r="D9" s="433">
        <v>1780</v>
      </c>
      <c r="E9" s="434">
        <v>2000</v>
      </c>
      <c r="F9" s="460">
        <f t="shared" si="0"/>
        <v>89</v>
      </c>
    </row>
    <row r="10" spans="1:10" ht="20.100000000000001" customHeight="1">
      <c r="A10" s="35">
        <v>1700012</v>
      </c>
      <c r="B10" s="18" t="s">
        <v>599</v>
      </c>
      <c r="C10" s="19" t="s">
        <v>457</v>
      </c>
      <c r="D10" s="433">
        <v>867</v>
      </c>
      <c r="E10" s="434">
        <v>1300</v>
      </c>
      <c r="F10" s="460">
        <f t="shared" si="0"/>
        <v>66.692307692307693</v>
      </c>
    </row>
    <row r="11" spans="1:10" ht="25.5" customHeight="1">
      <c r="A11" s="117">
        <v>1200056</v>
      </c>
      <c r="B11" s="163"/>
      <c r="C11" s="164" t="s">
        <v>731</v>
      </c>
      <c r="D11" s="438">
        <v>93</v>
      </c>
      <c r="E11" s="435">
        <v>81</v>
      </c>
      <c r="F11" s="460">
        <f t="shared" si="0"/>
        <v>114.81481481481481</v>
      </c>
    </row>
    <row r="12" spans="1:10" ht="20.100000000000001" customHeight="1">
      <c r="A12" s="117">
        <v>1200055</v>
      </c>
      <c r="B12" s="163"/>
      <c r="C12" s="164" t="s">
        <v>730</v>
      </c>
      <c r="D12" s="171"/>
      <c r="E12" s="171"/>
      <c r="F12" s="460" t="e">
        <f t="shared" si="0"/>
        <v>#DIV/0!</v>
      </c>
    </row>
    <row r="13" spans="1:10" ht="20.100000000000001" customHeight="1">
      <c r="A13" s="527"/>
      <c r="B13" s="248"/>
      <c r="C13" s="195" t="s">
        <v>462</v>
      </c>
      <c r="D13" s="247">
        <f>SUM(D14:D23)</f>
        <v>1483</v>
      </c>
      <c r="E13" s="247">
        <f>SUM(E14:E23)</f>
        <v>2143</v>
      </c>
      <c r="F13" s="173">
        <f>D13/E13*100</f>
        <v>69.202053196453576</v>
      </c>
    </row>
    <row r="14" spans="1:10" ht="20.100000000000001" customHeight="1">
      <c r="A14" s="35" t="s">
        <v>439</v>
      </c>
      <c r="B14" s="18"/>
      <c r="C14" s="19" t="s">
        <v>438</v>
      </c>
      <c r="D14" s="433">
        <v>684</v>
      </c>
      <c r="E14" s="434">
        <v>916</v>
      </c>
      <c r="F14" s="460">
        <f t="shared" ref="F14:F23" si="1">D14/E14*100</f>
        <v>74.672489082969435</v>
      </c>
    </row>
    <row r="15" spans="1:10" ht="20.100000000000001" customHeight="1">
      <c r="A15" s="35" t="s">
        <v>440</v>
      </c>
      <c r="B15" s="18"/>
      <c r="C15" s="19" t="s">
        <v>382</v>
      </c>
      <c r="D15" s="433"/>
      <c r="E15" s="434"/>
      <c r="F15" s="460" t="e">
        <f t="shared" si="1"/>
        <v>#DIV/0!</v>
      </c>
    </row>
    <row r="16" spans="1:10" ht="20.100000000000001" customHeight="1">
      <c r="A16" s="35" t="s">
        <v>442</v>
      </c>
      <c r="B16" s="18"/>
      <c r="C16" s="19" t="s">
        <v>441</v>
      </c>
      <c r="D16" s="433">
        <v>126</v>
      </c>
      <c r="E16" s="434">
        <v>162</v>
      </c>
      <c r="F16" s="460">
        <f t="shared" si="1"/>
        <v>77.777777777777786</v>
      </c>
    </row>
    <row r="17" spans="1:6" ht="25.9" customHeight="1">
      <c r="A17" s="35" t="s">
        <v>443</v>
      </c>
      <c r="B17" s="18"/>
      <c r="C17" s="19" t="s">
        <v>488</v>
      </c>
      <c r="D17" s="433"/>
      <c r="E17" s="434"/>
      <c r="F17" s="460" t="e">
        <f t="shared" si="1"/>
        <v>#DIV/0!</v>
      </c>
    </row>
    <row r="18" spans="1:6" ht="27" customHeight="1">
      <c r="A18" s="35" t="s">
        <v>354</v>
      </c>
      <c r="B18" s="18"/>
      <c r="C18" s="19" t="s">
        <v>519</v>
      </c>
      <c r="D18" s="433">
        <v>385</v>
      </c>
      <c r="E18" s="434">
        <v>357</v>
      </c>
      <c r="F18" s="460">
        <f t="shared" si="1"/>
        <v>107.84313725490196</v>
      </c>
    </row>
    <row r="19" spans="1:6" ht="27" customHeight="1">
      <c r="A19" s="35" t="s">
        <v>444</v>
      </c>
      <c r="B19" s="18"/>
      <c r="C19" s="19" t="s">
        <v>520</v>
      </c>
      <c r="D19" s="433"/>
      <c r="E19" s="434">
        <v>2</v>
      </c>
      <c r="F19" s="460">
        <f t="shared" si="1"/>
        <v>0</v>
      </c>
    </row>
    <row r="20" spans="1:6" ht="20.100000000000001" customHeight="1">
      <c r="A20" s="35" t="s">
        <v>445</v>
      </c>
      <c r="B20" s="18"/>
      <c r="C20" s="19" t="s">
        <v>461</v>
      </c>
      <c r="D20" s="433">
        <v>24</v>
      </c>
      <c r="E20" s="434">
        <v>90</v>
      </c>
      <c r="F20" s="460">
        <f t="shared" si="1"/>
        <v>26.666666666666668</v>
      </c>
    </row>
    <row r="21" spans="1:6" ht="23.45" customHeight="1">
      <c r="A21" s="35" t="s">
        <v>446</v>
      </c>
      <c r="B21" s="18"/>
      <c r="C21" s="19" t="s">
        <v>521</v>
      </c>
      <c r="D21" s="433">
        <v>116</v>
      </c>
      <c r="E21" s="434">
        <v>208</v>
      </c>
      <c r="F21" s="460">
        <f t="shared" si="1"/>
        <v>55.769230769230774</v>
      </c>
    </row>
    <row r="22" spans="1:6" ht="27" customHeight="1">
      <c r="A22" s="35" t="s">
        <v>447</v>
      </c>
      <c r="B22" s="18"/>
      <c r="C22" s="19" t="s">
        <v>522</v>
      </c>
      <c r="D22" s="433"/>
      <c r="E22" s="434">
        <v>1</v>
      </c>
      <c r="F22" s="460">
        <f t="shared" si="1"/>
        <v>0</v>
      </c>
    </row>
    <row r="23" spans="1:6" ht="27" customHeight="1">
      <c r="A23" s="436">
        <v>1000165</v>
      </c>
      <c r="B23" s="544"/>
      <c r="C23" s="545" t="s">
        <v>489</v>
      </c>
      <c r="D23" s="437">
        <v>148</v>
      </c>
      <c r="E23" s="546">
        <v>407</v>
      </c>
      <c r="F23" s="547">
        <f t="shared" si="1"/>
        <v>36.363636363636367</v>
      </c>
    </row>
    <row r="24" spans="1:6" ht="28.5" customHeight="1">
      <c r="A24" s="1057" t="s">
        <v>345</v>
      </c>
      <c r="B24" s="1057"/>
      <c r="C24" s="1057"/>
      <c r="D24" s="1057"/>
      <c r="E24" s="1057"/>
      <c r="F24" s="14"/>
    </row>
    <row r="25" spans="1:6">
      <c r="F25" s="14"/>
    </row>
    <row r="26" spans="1:6">
      <c r="A26" s="430"/>
      <c r="F26" s="14"/>
    </row>
    <row r="27" spans="1:6">
      <c r="A27" s="430"/>
      <c r="F27" s="14"/>
    </row>
    <row r="28" spans="1:6">
      <c r="F28" s="14"/>
    </row>
    <row r="29" spans="1:6">
      <c r="F29" s="14"/>
    </row>
    <row r="30" spans="1:6">
      <c r="F30" s="14"/>
    </row>
    <row r="31" spans="1:6">
      <c r="F31" s="14"/>
    </row>
    <row r="32" spans="1:6">
      <c r="F32" s="14"/>
    </row>
    <row r="33" spans="6:6">
      <c r="F33" s="14"/>
    </row>
    <row r="34" spans="6:6">
      <c r="F34" s="14"/>
    </row>
    <row r="35" spans="6:6">
      <c r="F35" s="14"/>
    </row>
    <row r="36" spans="6:6">
      <c r="F36" s="14"/>
    </row>
    <row r="37" spans="6:6">
      <c r="F37" s="14"/>
    </row>
    <row r="38" spans="6:6">
      <c r="F38" s="14"/>
    </row>
    <row r="39" spans="6:6">
      <c r="F39" s="14"/>
    </row>
    <row r="40" spans="6:6">
      <c r="F40" s="14"/>
    </row>
    <row r="41" spans="6:6">
      <c r="F41" s="14"/>
    </row>
    <row r="42" spans="6:6">
      <c r="F42" s="14"/>
    </row>
    <row r="43" spans="6:6">
      <c r="F43" s="14"/>
    </row>
    <row r="44" spans="6:6">
      <c r="F44" s="14"/>
    </row>
    <row r="45" spans="6:6">
      <c r="F45" s="14"/>
    </row>
    <row r="46" spans="6:6">
      <c r="F46" s="14"/>
    </row>
    <row r="47" spans="6:6">
      <c r="F47" s="14"/>
    </row>
    <row r="48" spans="6:6">
      <c r="F48" s="14"/>
    </row>
    <row r="49" spans="4:6">
      <c r="F49" s="14"/>
    </row>
    <row r="50" spans="4:6">
      <c r="F50" s="2"/>
    </row>
    <row r="52" spans="4:6">
      <c r="D52" s="13"/>
    </row>
  </sheetData>
  <mergeCells count="2">
    <mergeCell ref="A24:E24"/>
    <mergeCell ref="A2:D2"/>
  </mergeCells>
  <phoneticPr fontId="25" type="noConversion"/>
  <printOptions horizontalCentered="1"/>
  <pageMargins left="0.74803149606299213" right="0.74803149606299213" top="0.98425196850393704" bottom="0.98425196850393704" header="0.51181102362204722" footer="0.51181102362204722"/>
  <pageSetup scale="73" orientation="portrait" r:id="rId1"/>
  <headerFooter alignWithMargins="0"/>
  <ignoredErrors>
    <ignoredError sqref="A7:B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activeCell="J33" sqref="J33"/>
    </sheetView>
  </sheetViews>
  <sheetFormatPr defaultColWidth="9.140625" defaultRowHeight="12.75"/>
  <cols>
    <col min="1" max="1" width="8" style="1" customWidth="1"/>
    <col min="2" max="2" width="9.140625" style="6"/>
    <col min="3" max="3" width="51" style="1" customWidth="1"/>
    <col min="4" max="4" width="11.140625" style="1" customWidth="1"/>
    <col min="5" max="5" width="9.7109375" style="1" customWidth="1"/>
    <col min="6" max="6" width="10" style="1" customWidth="1"/>
    <col min="7" max="16384" width="9.140625" style="1"/>
  </cols>
  <sheetData>
    <row r="1" spans="1:7" ht="15.75" customHeight="1">
      <c r="A1" s="7" t="s">
        <v>575</v>
      </c>
      <c r="B1" s="17"/>
    </row>
    <row r="2" spans="1:7" ht="15.75" customHeight="1">
      <c r="A2" s="1051" t="s">
        <v>1387</v>
      </c>
      <c r="B2" s="1051"/>
      <c r="C2" s="1051"/>
      <c r="D2" s="1051"/>
      <c r="F2" s="13" t="s">
        <v>483</v>
      </c>
    </row>
    <row r="3" spans="1:7" ht="49.5" customHeight="1">
      <c r="A3" s="35" t="s">
        <v>641</v>
      </c>
      <c r="B3" s="18" t="s">
        <v>642</v>
      </c>
      <c r="C3" s="35" t="s">
        <v>384</v>
      </c>
      <c r="D3" s="485" t="s">
        <v>1516</v>
      </c>
      <c r="E3" s="486" t="s">
        <v>1421</v>
      </c>
      <c r="F3" s="269" t="s">
        <v>714</v>
      </c>
    </row>
    <row r="4" spans="1:7" ht="20.100000000000001" customHeight="1">
      <c r="A4" s="527"/>
      <c r="B4" s="248"/>
      <c r="C4" s="194" t="s">
        <v>366</v>
      </c>
      <c r="D4" s="166">
        <f>D5+D8+D9+D10</f>
        <v>4231</v>
      </c>
      <c r="E4" s="166">
        <f>E5+E8+E9+E10</f>
        <v>3600</v>
      </c>
      <c r="F4" s="173">
        <f t="shared" ref="F4:F18" si="0">D4/E4*100</f>
        <v>117.52777777777779</v>
      </c>
    </row>
    <row r="5" spans="1:7" ht="20.100000000000001" customHeight="1">
      <c r="A5" s="484">
        <v>1900018</v>
      </c>
      <c r="B5" s="398"/>
      <c r="C5" s="400" t="s">
        <v>1404</v>
      </c>
      <c r="D5" s="539">
        <f>D6+D7</f>
        <v>3702</v>
      </c>
      <c r="E5" s="539">
        <f>E6+E7</f>
        <v>3100</v>
      </c>
      <c r="F5" s="460">
        <f t="shared" si="0"/>
        <v>119.41935483870967</v>
      </c>
    </row>
    <row r="6" spans="1:7" ht="20.100000000000001" customHeight="1">
      <c r="A6" s="35">
        <v>1900018</v>
      </c>
      <c r="B6" s="18"/>
      <c r="C6" s="15" t="s">
        <v>448</v>
      </c>
      <c r="D6" s="433">
        <v>1379</v>
      </c>
      <c r="E6" s="433">
        <v>1200</v>
      </c>
      <c r="F6" s="460">
        <f t="shared" si="0"/>
        <v>114.91666666666667</v>
      </c>
    </row>
    <row r="7" spans="1:7" ht="20.100000000000001" customHeight="1">
      <c r="A7" s="35">
        <v>1900018</v>
      </c>
      <c r="B7" s="18" t="s">
        <v>599</v>
      </c>
      <c r="C7" s="15" t="s">
        <v>523</v>
      </c>
      <c r="D7" s="433">
        <v>2323</v>
      </c>
      <c r="E7" s="433">
        <v>1900</v>
      </c>
      <c r="F7" s="460">
        <f t="shared" si="0"/>
        <v>122.26315789473685</v>
      </c>
    </row>
    <row r="8" spans="1:7" ht="20.100000000000001" customHeight="1">
      <c r="A8" s="35" t="s">
        <v>399</v>
      </c>
      <c r="B8" s="18"/>
      <c r="C8" s="15" t="s">
        <v>337</v>
      </c>
      <c r="D8" s="433">
        <v>528</v>
      </c>
      <c r="E8" s="437">
        <v>500</v>
      </c>
      <c r="F8" s="460">
        <f t="shared" si="0"/>
        <v>105.60000000000001</v>
      </c>
    </row>
    <row r="9" spans="1:7" ht="20.100000000000001" customHeight="1">
      <c r="A9" s="117">
        <v>1200056</v>
      </c>
      <c r="B9" s="163"/>
      <c r="C9" s="164" t="s">
        <v>731</v>
      </c>
      <c r="D9" s="438">
        <v>1</v>
      </c>
      <c r="E9" s="438"/>
      <c r="F9" s="460" t="e">
        <f t="shared" si="0"/>
        <v>#DIV/0!</v>
      </c>
    </row>
    <row r="10" spans="1:7" ht="20.100000000000001" customHeight="1">
      <c r="A10" s="117">
        <v>1200055</v>
      </c>
      <c r="B10" s="163"/>
      <c r="C10" s="164" t="s">
        <v>730</v>
      </c>
      <c r="D10" s="112"/>
      <c r="E10" s="112"/>
      <c r="F10" s="460" t="e">
        <f t="shared" si="0"/>
        <v>#DIV/0!</v>
      </c>
    </row>
    <row r="11" spans="1:7" ht="25.5" customHeight="1">
      <c r="A11" s="527"/>
      <c r="B11" s="248"/>
      <c r="C11" s="195" t="s">
        <v>462</v>
      </c>
      <c r="D11" s="78">
        <f>SUM(D12:D15)</f>
        <v>5737</v>
      </c>
      <c r="E11" s="78">
        <f>SUM(E12:E15)</f>
        <v>5081</v>
      </c>
      <c r="F11" s="173">
        <f t="shared" si="0"/>
        <v>112.91084432198386</v>
      </c>
    </row>
    <row r="12" spans="1:7" ht="20.100000000000001" customHeight="1">
      <c r="A12" s="35" t="s">
        <v>449</v>
      </c>
      <c r="B12" s="18"/>
      <c r="C12" s="15" t="s">
        <v>383</v>
      </c>
      <c r="D12" s="433">
        <v>549</v>
      </c>
      <c r="E12" s="433">
        <v>427</v>
      </c>
      <c r="F12" s="460">
        <f t="shared" si="0"/>
        <v>128.57142857142858</v>
      </c>
    </row>
    <row r="13" spans="1:7" ht="20.100000000000001" customHeight="1">
      <c r="A13" s="35" t="s">
        <v>451</v>
      </c>
      <c r="B13" s="18"/>
      <c r="C13" s="15" t="s">
        <v>450</v>
      </c>
      <c r="D13" s="433">
        <v>5150</v>
      </c>
      <c r="E13" s="433">
        <v>4553</v>
      </c>
      <c r="F13" s="460">
        <f t="shared" si="0"/>
        <v>113.11223369207116</v>
      </c>
    </row>
    <row r="14" spans="1:7" ht="20.100000000000001" customHeight="1">
      <c r="A14" s="35" t="s">
        <v>453</v>
      </c>
      <c r="B14" s="18"/>
      <c r="C14" s="15" t="s">
        <v>452</v>
      </c>
      <c r="D14" s="433">
        <v>38</v>
      </c>
      <c r="E14" s="433">
        <v>101</v>
      </c>
      <c r="F14" s="460">
        <f t="shared" si="0"/>
        <v>37.623762376237622</v>
      </c>
    </row>
    <row r="15" spans="1:7" ht="20.100000000000001" customHeight="1">
      <c r="A15" s="35">
        <v>1000165</v>
      </c>
      <c r="B15" s="18"/>
      <c r="C15" s="19" t="s">
        <v>489</v>
      </c>
      <c r="D15" s="433"/>
      <c r="E15" s="433"/>
      <c r="F15" s="460" t="e">
        <f t="shared" si="0"/>
        <v>#DIV/0!</v>
      </c>
      <c r="G15" s="110"/>
    </row>
    <row r="16" spans="1:7" ht="20.100000000000001" customHeight="1">
      <c r="A16" s="527"/>
      <c r="B16" s="248"/>
      <c r="C16" s="195" t="s">
        <v>386</v>
      </c>
      <c r="D16" s="78">
        <f>D17+D18</f>
        <v>2</v>
      </c>
      <c r="E16" s="78">
        <f>E17+E18</f>
        <v>0</v>
      </c>
      <c r="F16" s="173" t="e">
        <f t="shared" si="0"/>
        <v>#DIV/0!</v>
      </c>
    </row>
    <row r="17" spans="1:6" ht="20.100000000000001" customHeight="1">
      <c r="A17" s="269">
        <v>1000215</v>
      </c>
      <c r="B17" s="20"/>
      <c r="C17" s="32" t="s">
        <v>387</v>
      </c>
      <c r="D17" s="79"/>
      <c r="E17" s="79"/>
      <c r="F17" s="460" t="e">
        <f t="shared" si="0"/>
        <v>#DIV/0!</v>
      </c>
    </row>
    <row r="18" spans="1:6" ht="20.100000000000001" customHeight="1">
      <c r="A18" s="269">
        <v>1000207</v>
      </c>
      <c r="B18" s="20"/>
      <c r="C18" s="32" t="s">
        <v>388</v>
      </c>
      <c r="D18" s="79">
        <v>2</v>
      </c>
      <c r="E18" s="79"/>
      <c r="F18" s="460" t="e">
        <f t="shared" si="0"/>
        <v>#DIV/0!</v>
      </c>
    </row>
    <row r="19" spans="1:6">
      <c r="E19" s="2"/>
      <c r="F19" s="14"/>
    </row>
    <row r="20" spans="1:6">
      <c r="B20" s="1"/>
    </row>
    <row r="21" spans="1:6">
      <c r="B21" s="1"/>
    </row>
    <row r="22" spans="1:6">
      <c r="B22" s="1"/>
    </row>
    <row r="23" spans="1:6">
      <c r="B23" s="1"/>
    </row>
    <row r="24" spans="1:6">
      <c r="B24" s="1"/>
    </row>
    <row r="25" spans="1:6">
      <c r="B25" s="1"/>
    </row>
    <row r="26" spans="1:6">
      <c r="B26" s="1"/>
    </row>
    <row r="27" spans="1:6">
      <c r="B27" s="1"/>
    </row>
    <row r="28" spans="1:6">
      <c r="B28" s="1"/>
    </row>
    <row r="29" spans="1:6">
      <c r="B29" s="1"/>
    </row>
    <row r="30" spans="1:6">
      <c r="B30" s="1"/>
    </row>
    <row r="31" spans="1:6">
      <c r="B31" s="1"/>
    </row>
    <row r="32" spans="1:6">
      <c r="B32" s="1"/>
    </row>
    <row r="33" spans="2:6">
      <c r="B33" s="1"/>
    </row>
    <row r="34" spans="2:6">
      <c r="B34" s="1"/>
    </row>
    <row r="35" spans="2:6">
      <c r="B35" s="1"/>
    </row>
    <row r="36" spans="2:6">
      <c r="B36" s="1"/>
    </row>
    <row r="37" spans="2:6">
      <c r="B37" s="1"/>
    </row>
    <row r="38" spans="2:6">
      <c r="B38" s="1"/>
    </row>
    <row r="39" spans="2:6">
      <c r="B39" s="1"/>
    </row>
    <row r="40" spans="2:6">
      <c r="E40" s="2"/>
      <c r="F40" s="14"/>
    </row>
    <row r="41" spans="2:6">
      <c r="E41" s="2"/>
      <c r="F41" s="14"/>
    </row>
    <row r="42" spans="2:6">
      <c r="E42" s="2"/>
      <c r="F42" s="14"/>
    </row>
    <row r="43" spans="2:6">
      <c r="E43" s="2"/>
      <c r="F43" s="14"/>
    </row>
    <row r="44" spans="2:6">
      <c r="E44" s="2"/>
      <c r="F44" s="14"/>
    </row>
    <row r="45" spans="2:6">
      <c r="E45" s="2"/>
      <c r="F45" s="14"/>
    </row>
    <row r="46" spans="2:6">
      <c r="E46" s="2"/>
      <c r="F46" s="14"/>
    </row>
    <row r="47" spans="2:6">
      <c r="E47" s="2"/>
      <c r="F47" s="14"/>
    </row>
    <row r="48" spans="2:6">
      <c r="E48" s="2"/>
      <c r="F48" s="14"/>
    </row>
    <row r="49" spans="4:6">
      <c r="E49" s="2"/>
      <c r="F49" s="14"/>
    </row>
    <row r="50" spans="4:6">
      <c r="E50" s="2"/>
      <c r="F50" s="2"/>
    </row>
    <row r="51" spans="4:6">
      <c r="E51" s="2"/>
      <c r="F51" s="2"/>
    </row>
    <row r="52" spans="4:6">
      <c r="D52" s="13"/>
    </row>
  </sheetData>
  <mergeCells count="1">
    <mergeCell ref="A2:D2"/>
  </mergeCells>
  <phoneticPr fontId="25" type="noConversion"/>
  <printOptions horizontalCentered="1"/>
  <pageMargins left="0" right="0" top="0" bottom="0" header="0.51181102362204722" footer="0.51181102362204722"/>
  <pageSetup paperSize="9" scale="90" orientation="portrait" horizontalDpi="1200" verticalDpi="1200" r:id="rId1"/>
  <headerFooter alignWithMargins="0"/>
  <ignoredErrors>
    <ignoredError sqref="A11:B14 A7:B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workbookViewId="0">
      <selection activeCell="C25" sqref="C25"/>
    </sheetView>
  </sheetViews>
  <sheetFormatPr defaultColWidth="9.140625" defaultRowHeight="12.75"/>
  <cols>
    <col min="1" max="2" width="9.140625" style="1"/>
    <col min="3" max="3" width="51" style="1" customWidth="1"/>
    <col min="4" max="4" width="11.42578125" style="1" customWidth="1"/>
    <col min="5" max="5" width="10.42578125" style="1" customWidth="1"/>
    <col min="6" max="6" width="10.28515625" style="1" customWidth="1"/>
    <col min="7" max="16384" width="9.140625" style="1"/>
  </cols>
  <sheetData>
    <row r="1" spans="1:6">
      <c r="A1" s="7" t="s">
        <v>576</v>
      </c>
      <c r="B1" s="17"/>
    </row>
    <row r="2" spans="1:6">
      <c r="A2" s="1051" t="s">
        <v>1387</v>
      </c>
      <c r="B2" s="1051"/>
      <c r="C2" s="1051"/>
      <c r="D2" s="1051"/>
      <c r="F2" s="13" t="s">
        <v>640</v>
      </c>
    </row>
    <row r="3" spans="1:6" ht="45" customHeight="1">
      <c r="A3" s="35" t="s">
        <v>641</v>
      </c>
      <c r="B3" s="18" t="s">
        <v>642</v>
      </c>
      <c r="C3" s="35" t="s">
        <v>384</v>
      </c>
      <c r="D3" s="485" t="s">
        <v>1516</v>
      </c>
      <c r="E3" s="486" t="s">
        <v>1421</v>
      </c>
      <c r="F3" s="269" t="s">
        <v>714</v>
      </c>
    </row>
    <row r="4" spans="1:6" ht="20.100000000000001" customHeight="1">
      <c r="A4" s="527"/>
      <c r="B4" s="248"/>
      <c r="C4" s="195" t="s">
        <v>366</v>
      </c>
      <c r="D4" s="457">
        <f>D5+D8+D9+D10</f>
        <v>2512</v>
      </c>
      <c r="E4" s="457">
        <f>E5+E8+E9+E10</f>
        <v>4602</v>
      </c>
      <c r="F4" s="173">
        <f t="shared" ref="F4:F11" si="0">D4/E4*100</f>
        <v>54.584963059539326</v>
      </c>
    </row>
    <row r="5" spans="1:6" ht="20.100000000000001" customHeight="1">
      <c r="A5" s="484">
        <v>2000016</v>
      </c>
      <c r="B5" s="398"/>
      <c r="C5" s="399" t="s">
        <v>1405</v>
      </c>
      <c r="D5" s="540">
        <f>D6+D7</f>
        <v>2246</v>
      </c>
      <c r="E5" s="540">
        <f>E6+E7</f>
        <v>4304</v>
      </c>
      <c r="F5" s="460">
        <f t="shared" si="0"/>
        <v>52.184014869888472</v>
      </c>
    </row>
    <row r="6" spans="1:6" ht="20.100000000000001" customHeight="1">
      <c r="A6" s="35">
        <v>2000016</v>
      </c>
      <c r="B6" s="18"/>
      <c r="C6" s="19" t="s">
        <v>454</v>
      </c>
      <c r="D6" s="433">
        <v>1731</v>
      </c>
      <c r="E6" s="433">
        <v>2892</v>
      </c>
      <c r="F6" s="460">
        <f t="shared" si="0"/>
        <v>59.854771784232362</v>
      </c>
    </row>
    <row r="7" spans="1:6" ht="20.100000000000001" customHeight="1">
      <c r="A7" s="35">
        <v>2000016</v>
      </c>
      <c r="B7" s="18" t="s">
        <v>599</v>
      </c>
      <c r="C7" s="19" t="s">
        <v>457</v>
      </c>
      <c r="D7" s="433">
        <v>515</v>
      </c>
      <c r="E7" s="433">
        <v>1412</v>
      </c>
      <c r="F7" s="460">
        <f t="shared" si="0"/>
        <v>36.473087818696889</v>
      </c>
    </row>
    <row r="8" spans="1:6" ht="20.100000000000001" customHeight="1">
      <c r="A8" s="117">
        <v>2000017</v>
      </c>
      <c r="B8" s="163"/>
      <c r="C8" s="165" t="s">
        <v>752</v>
      </c>
      <c r="D8" s="433">
        <v>194</v>
      </c>
      <c r="E8" s="433">
        <v>191</v>
      </c>
      <c r="F8" s="460">
        <f t="shared" si="0"/>
        <v>101.57068062827226</v>
      </c>
    </row>
    <row r="9" spans="1:6" ht="20.100000000000001" customHeight="1">
      <c r="A9" s="117">
        <v>1200055</v>
      </c>
      <c r="B9" s="163"/>
      <c r="C9" s="164" t="s">
        <v>730</v>
      </c>
      <c r="D9" s="433"/>
      <c r="E9" s="433"/>
      <c r="F9" s="460" t="e">
        <f t="shared" si="0"/>
        <v>#DIV/0!</v>
      </c>
    </row>
    <row r="10" spans="1:6" ht="20.100000000000001" customHeight="1">
      <c r="A10" s="117">
        <v>1200056</v>
      </c>
      <c r="B10" s="163"/>
      <c r="C10" s="164" t="s">
        <v>731</v>
      </c>
      <c r="D10" s="438">
        <v>72</v>
      </c>
      <c r="E10" s="438">
        <v>107</v>
      </c>
      <c r="F10" s="460">
        <f t="shared" si="0"/>
        <v>67.289719626168221</v>
      </c>
    </row>
    <row r="11" spans="1:6" ht="25.5" customHeight="1">
      <c r="A11" s="527"/>
      <c r="B11" s="248"/>
      <c r="C11" s="195" t="s">
        <v>462</v>
      </c>
      <c r="D11" s="177">
        <f>SUM(D12:D16)</f>
        <v>832</v>
      </c>
      <c r="E11" s="177">
        <f>SUM(E12:E16)</f>
        <v>1696</v>
      </c>
      <c r="F11" s="173">
        <f t="shared" si="0"/>
        <v>49.056603773584904</v>
      </c>
    </row>
    <row r="12" spans="1:6" ht="31.5" customHeight="1">
      <c r="A12" s="35">
        <v>1000124</v>
      </c>
      <c r="B12" s="18"/>
      <c r="C12" s="19" t="s">
        <v>524</v>
      </c>
      <c r="D12" s="433">
        <v>16</v>
      </c>
      <c r="E12" s="433">
        <v>10</v>
      </c>
      <c r="F12" s="460">
        <f t="shared" ref="F12:F19" si="1">D12/E12*100</f>
        <v>160</v>
      </c>
    </row>
    <row r="13" spans="1:6" ht="27" customHeight="1">
      <c r="A13" s="35" t="s">
        <v>348</v>
      </c>
      <c r="B13" s="18"/>
      <c r="C13" s="19" t="s">
        <v>498</v>
      </c>
      <c r="D13" s="433">
        <v>576</v>
      </c>
      <c r="E13" s="433">
        <v>1398</v>
      </c>
      <c r="F13" s="460">
        <f t="shared" si="1"/>
        <v>41.201716738197426</v>
      </c>
    </row>
    <row r="14" spans="1:6" ht="26.25" customHeight="1">
      <c r="A14" s="35" t="s">
        <v>352</v>
      </c>
      <c r="B14" s="18"/>
      <c r="C14" s="19" t="s">
        <v>499</v>
      </c>
      <c r="D14" s="433">
        <v>240</v>
      </c>
      <c r="E14" s="433">
        <v>273</v>
      </c>
      <c r="F14" s="460">
        <f t="shared" si="1"/>
        <v>87.912087912087912</v>
      </c>
    </row>
    <row r="15" spans="1:6" ht="20.100000000000001" customHeight="1">
      <c r="A15" s="35" t="s">
        <v>353</v>
      </c>
      <c r="B15" s="18"/>
      <c r="C15" s="19" t="s">
        <v>490</v>
      </c>
      <c r="D15" s="433"/>
      <c r="E15" s="433">
        <v>15</v>
      </c>
      <c r="F15" s="460">
        <f t="shared" si="1"/>
        <v>0</v>
      </c>
    </row>
    <row r="16" spans="1:6" ht="20.100000000000001" customHeight="1">
      <c r="A16" s="441" t="s">
        <v>309</v>
      </c>
      <c r="B16" s="18"/>
      <c r="C16" s="442" t="s">
        <v>310</v>
      </c>
      <c r="D16" s="433"/>
      <c r="E16" s="433"/>
      <c r="F16" s="460" t="e">
        <f t="shared" si="1"/>
        <v>#DIV/0!</v>
      </c>
    </row>
    <row r="17" spans="1:6">
      <c r="A17" s="919">
        <v>1800069</v>
      </c>
      <c r="B17" s="439"/>
      <c r="C17" s="439" t="s">
        <v>1416</v>
      </c>
      <c r="D17" s="433">
        <v>30</v>
      </c>
      <c r="E17" s="433">
        <v>53</v>
      </c>
      <c r="F17" s="460">
        <f t="shared" si="1"/>
        <v>56.60377358490566</v>
      </c>
    </row>
    <row r="18" spans="1:6">
      <c r="A18" s="430"/>
      <c r="B18" s="430"/>
      <c r="C18" s="430"/>
      <c r="D18" s="440"/>
      <c r="E18" s="440"/>
      <c r="F18" s="542"/>
    </row>
    <row r="19" spans="1:6">
      <c r="A19" s="919">
        <v>1000207</v>
      </c>
      <c r="B19" s="413"/>
      <c r="C19" s="413" t="s">
        <v>388</v>
      </c>
      <c r="D19" s="433">
        <v>2</v>
      </c>
      <c r="E19" s="433">
        <v>0</v>
      </c>
      <c r="F19" s="541" t="e">
        <f t="shared" si="1"/>
        <v>#DIV/0!</v>
      </c>
    </row>
    <row r="20" spans="1:6">
      <c r="E20" s="2"/>
      <c r="F20" s="14"/>
    </row>
    <row r="21" spans="1:6">
      <c r="E21" s="2"/>
      <c r="F21" s="14"/>
    </row>
    <row r="22" spans="1:6">
      <c r="E22" s="2"/>
      <c r="F22" s="14"/>
    </row>
    <row r="23" spans="1:6">
      <c r="E23" s="2"/>
      <c r="F23" s="14"/>
    </row>
    <row r="24" spans="1:6">
      <c r="E24" s="2"/>
      <c r="F24" s="14"/>
    </row>
    <row r="25" spans="1:6">
      <c r="E25" s="2"/>
      <c r="F25" s="14"/>
    </row>
    <row r="26" spans="1:6">
      <c r="E26" s="2"/>
      <c r="F26" s="14"/>
    </row>
    <row r="27" spans="1:6">
      <c r="E27" s="2"/>
      <c r="F27" s="14"/>
    </row>
    <row r="28" spans="1:6">
      <c r="E28" s="2"/>
      <c r="F28" s="14"/>
    </row>
    <row r="29" spans="1:6">
      <c r="E29" s="2"/>
      <c r="F29" s="14"/>
    </row>
    <row r="30" spans="1:6">
      <c r="E30" s="2"/>
      <c r="F30" s="14"/>
    </row>
    <row r="31" spans="1:6">
      <c r="E31" s="2"/>
      <c r="F31" s="14"/>
    </row>
    <row r="32" spans="1:6">
      <c r="E32" s="2"/>
      <c r="F32" s="14"/>
    </row>
    <row r="33" spans="5:6">
      <c r="E33" s="2"/>
      <c r="F33" s="14"/>
    </row>
    <row r="34" spans="5:6">
      <c r="E34" s="2"/>
      <c r="F34" s="14"/>
    </row>
    <row r="35" spans="5:6">
      <c r="E35" s="2"/>
      <c r="F35" s="14"/>
    </row>
    <row r="36" spans="5:6">
      <c r="E36" s="2"/>
      <c r="F36" s="14"/>
    </row>
    <row r="37" spans="5:6">
      <c r="E37" s="2"/>
      <c r="F37" s="14"/>
    </row>
    <row r="38" spans="5:6">
      <c r="E38" s="2"/>
      <c r="F38" s="14"/>
    </row>
    <row r="39" spans="5:6">
      <c r="E39" s="2"/>
      <c r="F39" s="14"/>
    </row>
    <row r="40" spans="5:6">
      <c r="E40" s="2"/>
      <c r="F40" s="14"/>
    </row>
    <row r="41" spans="5:6">
      <c r="E41" s="2"/>
      <c r="F41" s="14"/>
    </row>
    <row r="42" spans="5:6">
      <c r="E42" s="2"/>
      <c r="F42" s="14"/>
    </row>
    <row r="43" spans="5:6">
      <c r="E43" s="2"/>
      <c r="F43" s="14"/>
    </row>
    <row r="44" spans="5:6">
      <c r="E44" s="2"/>
      <c r="F44" s="14"/>
    </row>
    <row r="45" spans="5:6">
      <c r="E45" s="2"/>
      <c r="F45" s="14"/>
    </row>
    <row r="46" spans="5:6">
      <c r="E46" s="2"/>
      <c r="F46" s="14"/>
    </row>
    <row r="47" spans="5:6">
      <c r="E47" s="2"/>
      <c r="F47" s="14"/>
    </row>
    <row r="48" spans="5:6">
      <c r="E48" s="2"/>
      <c r="F48" s="14"/>
    </row>
    <row r="49" spans="4:6">
      <c r="E49" s="2"/>
      <c r="F49" s="14"/>
    </row>
    <row r="50" spans="4:6">
      <c r="E50" s="2"/>
      <c r="F50" s="14"/>
    </row>
    <row r="51" spans="4:6">
      <c r="E51" s="2"/>
      <c r="F51" s="2"/>
    </row>
    <row r="53" spans="4:6">
      <c r="D53" s="13"/>
    </row>
  </sheetData>
  <mergeCells count="1">
    <mergeCell ref="A2:D2"/>
  </mergeCells>
  <phoneticPr fontId="25" type="noConversion"/>
  <pageMargins left="0" right="0" top="0" bottom="0" header="0.5" footer="0.5"/>
  <pageSetup scale="94" orientation="portrait" r:id="rId1"/>
  <headerFooter alignWithMargins="0"/>
  <ignoredErrors>
    <ignoredError sqref="A11:B15 A7:B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zoomScaleNormal="100" workbookViewId="0">
      <selection activeCell="A3" sqref="A3:XFD3"/>
    </sheetView>
  </sheetViews>
  <sheetFormatPr defaultRowHeight="25.5" customHeight="1"/>
  <cols>
    <col min="1" max="1" width="9.140625" style="553"/>
    <col min="2" max="2" width="49.140625" style="553" customWidth="1"/>
    <col min="3" max="5" width="13.7109375" style="553" customWidth="1"/>
    <col min="6" max="16384" width="9.140625" style="553"/>
  </cols>
  <sheetData>
    <row r="1" spans="1:5" ht="25.5" customHeight="1">
      <c r="A1" s="552" t="s">
        <v>469</v>
      </c>
    </row>
    <row r="2" spans="1:5" ht="25.5" customHeight="1" thickBot="1">
      <c r="A2" s="1051" t="s">
        <v>1387</v>
      </c>
      <c r="B2" s="1051"/>
      <c r="C2" s="1051"/>
      <c r="D2" s="1051"/>
      <c r="E2" s="554" t="s">
        <v>1449</v>
      </c>
    </row>
    <row r="3" spans="1:5" ht="39.75" customHeight="1">
      <c r="A3" s="920" t="s">
        <v>1450</v>
      </c>
      <c r="B3" s="921" t="s">
        <v>384</v>
      </c>
      <c r="C3" s="922" t="s">
        <v>1516</v>
      </c>
      <c r="D3" s="923" t="s">
        <v>1451</v>
      </c>
      <c r="E3" s="924" t="s">
        <v>714</v>
      </c>
    </row>
    <row r="4" spans="1:5" ht="25.5" customHeight="1">
      <c r="A4" s="925"/>
      <c r="B4" s="555" t="s">
        <v>347</v>
      </c>
      <c r="C4" s="556">
        <f>C5+C12+C14+C17</f>
        <v>6636</v>
      </c>
      <c r="D4" s="556">
        <f>D5+D12+D14+D17</f>
        <v>10196</v>
      </c>
      <c r="E4" s="926">
        <f>C4/D4*100</f>
        <v>65.08434680266771</v>
      </c>
    </row>
    <row r="5" spans="1:5" ht="25.5" customHeight="1">
      <c r="A5" s="925"/>
      <c r="B5" s="557" t="s">
        <v>793</v>
      </c>
      <c r="C5" s="556">
        <f>C6+C7+C8+C9+C10+C11</f>
        <v>5190</v>
      </c>
      <c r="D5" s="556">
        <f>D6+D7+D8+D9+D10+D11</f>
        <v>8636</v>
      </c>
      <c r="E5" s="926">
        <f t="shared" ref="E5:E68" si="0">C5/D5*100</f>
        <v>60.097267253358034</v>
      </c>
    </row>
    <row r="6" spans="1:5" ht="25.5" customHeight="1">
      <c r="A6" s="927">
        <v>2400059</v>
      </c>
      <c r="B6" s="558" t="s">
        <v>1452</v>
      </c>
      <c r="C6" s="559"/>
      <c r="D6" s="559"/>
      <c r="E6" s="928" t="e">
        <f t="shared" si="0"/>
        <v>#DIV/0!</v>
      </c>
    </row>
    <row r="7" spans="1:5" ht="48" customHeight="1">
      <c r="A7" s="927">
        <v>2400034</v>
      </c>
      <c r="B7" s="558" t="s">
        <v>794</v>
      </c>
      <c r="C7" s="559"/>
      <c r="D7" s="559"/>
      <c r="E7" s="928" t="e">
        <f t="shared" si="0"/>
        <v>#DIV/0!</v>
      </c>
    </row>
    <row r="8" spans="1:5" ht="57.75" customHeight="1">
      <c r="A8" s="927">
        <v>2400018</v>
      </c>
      <c r="B8" s="558" t="s">
        <v>1453</v>
      </c>
      <c r="C8" s="559">
        <v>5054</v>
      </c>
      <c r="D8" s="559">
        <v>8620</v>
      </c>
      <c r="E8" s="928">
        <f t="shared" si="0"/>
        <v>58.631090487238978</v>
      </c>
    </row>
    <row r="9" spans="1:5" ht="25.5" customHeight="1">
      <c r="A9" s="927">
        <v>2400060</v>
      </c>
      <c r="B9" s="558" t="s">
        <v>1454</v>
      </c>
      <c r="C9" s="559"/>
      <c r="D9" s="559"/>
      <c r="E9" s="928" t="e">
        <f t="shared" si="0"/>
        <v>#DIV/0!</v>
      </c>
    </row>
    <row r="10" spans="1:5" ht="25.5" customHeight="1">
      <c r="A10" s="927">
        <v>2400061</v>
      </c>
      <c r="B10" s="558" t="s">
        <v>1455</v>
      </c>
      <c r="C10" s="559">
        <v>15</v>
      </c>
      <c r="D10" s="559">
        <v>4</v>
      </c>
      <c r="E10" s="928">
        <f t="shared" si="0"/>
        <v>375</v>
      </c>
    </row>
    <row r="11" spans="1:5" ht="25.5" customHeight="1">
      <c r="A11" s="927">
        <v>2400062</v>
      </c>
      <c r="B11" s="558" t="s">
        <v>1418</v>
      </c>
      <c r="C11" s="559">
        <v>121</v>
      </c>
      <c r="D11" s="559">
        <v>12</v>
      </c>
      <c r="E11" s="928">
        <f t="shared" si="0"/>
        <v>1008.3333333333334</v>
      </c>
    </row>
    <row r="12" spans="1:5" ht="25.5" customHeight="1">
      <c r="A12" s="925"/>
      <c r="B12" s="557" t="s">
        <v>795</v>
      </c>
      <c r="C12" s="556">
        <f>C13</f>
        <v>1446</v>
      </c>
      <c r="D12" s="556">
        <f>D13</f>
        <v>1560</v>
      </c>
      <c r="E12" s="926">
        <f t="shared" si="0"/>
        <v>92.692307692307693</v>
      </c>
    </row>
    <row r="13" spans="1:5" ht="25.5" customHeight="1">
      <c r="A13" s="927">
        <v>2400125</v>
      </c>
      <c r="B13" s="558" t="s">
        <v>467</v>
      </c>
      <c r="C13" s="559">
        <v>1446</v>
      </c>
      <c r="D13" s="559">
        <v>1560</v>
      </c>
      <c r="E13" s="928">
        <f t="shared" si="0"/>
        <v>92.692307692307693</v>
      </c>
    </row>
    <row r="14" spans="1:5" ht="25.5" customHeight="1">
      <c r="A14" s="929"/>
      <c r="B14" s="560" t="s">
        <v>796</v>
      </c>
      <c r="C14" s="556">
        <f>C15+C16</f>
        <v>0</v>
      </c>
      <c r="D14" s="556">
        <f>D15+D16</f>
        <v>0</v>
      </c>
      <c r="E14" s="926" t="e">
        <f t="shared" si="0"/>
        <v>#DIV/0!</v>
      </c>
    </row>
    <row r="15" spans="1:5" ht="25.5" customHeight="1">
      <c r="A15" s="927">
        <v>2400141</v>
      </c>
      <c r="B15" s="561" t="s">
        <v>1456</v>
      </c>
      <c r="C15" s="559"/>
      <c r="D15" s="559"/>
      <c r="E15" s="928" t="e">
        <f t="shared" si="0"/>
        <v>#DIV/0!</v>
      </c>
    </row>
    <row r="16" spans="1:5" ht="47.25" customHeight="1">
      <c r="A16" s="927">
        <v>2400158</v>
      </c>
      <c r="B16" s="561" t="s">
        <v>1457</v>
      </c>
      <c r="C16" s="559"/>
      <c r="D16" s="559"/>
      <c r="E16" s="928" t="e">
        <f t="shared" si="0"/>
        <v>#DIV/0!</v>
      </c>
    </row>
    <row r="17" spans="1:5" ht="25.5" customHeight="1">
      <c r="A17" s="929"/>
      <c r="B17" s="560" t="s">
        <v>797</v>
      </c>
      <c r="C17" s="556">
        <f>C18</f>
        <v>0</v>
      </c>
      <c r="D17" s="556">
        <f>D18</f>
        <v>0</v>
      </c>
      <c r="E17" s="926" t="e">
        <f t="shared" si="0"/>
        <v>#DIV/0!</v>
      </c>
    </row>
    <row r="18" spans="1:5" ht="25.5" customHeight="1">
      <c r="A18" s="927">
        <v>2400133</v>
      </c>
      <c r="B18" s="561" t="s">
        <v>1458</v>
      </c>
      <c r="C18" s="559"/>
      <c r="D18" s="559"/>
      <c r="E18" s="928" t="e">
        <f t="shared" si="0"/>
        <v>#DIV/0!</v>
      </c>
    </row>
    <row r="19" spans="1:5" ht="25.5" customHeight="1">
      <c r="A19" s="929"/>
      <c r="B19" s="560" t="s">
        <v>398</v>
      </c>
      <c r="C19" s="556">
        <f>C20+C21+C22+C23+C24+C25+C26</f>
        <v>6262</v>
      </c>
      <c r="D19" s="556">
        <f>D20+D21+D22+D23+D24+D25+D26</f>
        <v>9836</v>
      </c>
      <c r="E19" s="926">
        <f t="shared" si="0"/>
        <v>63.66409109394062</v>
      </c>
    </row>
    <row r="20" spans="1:5" ht="25.5" customHeight="1">
      <c r="A20" s="927">
        <v>2400067</v>
      </c>
      <c r="B20" s="558" t="s">
        <v>798</v>
      </c>
      <c r="C20" s="559">
        <v>5050</v>
      </c>
      <c r="D20" s="559">
        <v>7940</v>
      </c>
      <c r="E20" s="928">
        <f t="shared" si="0"/>
        <v>63.602015113350127</v>
      </c>
    </row>
    <row r="21" spans="1:5" ht="41.25" customHeight="1">
      <c r="A21" s="927">
        <v>2400075</v>
      </c>
      <c r="B21" s="562" t="s">
        <v>1459</v>
      </c>
      <c r="C21" s="559">
        <v>1158</v>
      </c>
      <c r="D21" s="559">
        <v>1870</v>
      </c>
      <c r="E21" s="928">
        <f t="shared" si="0"/>
        <v>61.925133689839576</v>
      </c>
    </row>
    <row r="22" spans="1:5" ht="25.5" customHeight="1">
      <c r="A22" s="927">
        <v>2400083</v>
      </c>
      <c r="B22" s="562" t="s">
        <v>799</v>
      </c>
      <c r="C22" s="559">
        <v>19</v>
      </c>
      <c r="D22" s="559">
        <v>1</v>
      </c>
      <c r="E22" s="928">
        <f t="shared" si="0"/>
        <v>1900</v>
      </c>
    </row>
    <row r="23" spans="1:5" ht="25.5" customHeight="1">
      <c r="A23" s="927">
        <v>2400091</v>
      </c>
      <c r="B23" s="562" t="s">
        <v>800</v>
      </c>
      <c r="C23" s="559">
        <v>1</v>
      </c>
      <c r="D23" s="559"/>
      <c r="E23" s="928" t="e">
        <f t="shared" si="0"/>
        <v>#DIV/0!</v>
      </c>
    </row>
    <row r="24" spans="1:5" ht="25.5" customHeight="1">
      <c r="A24" s="927">
        <v>2400109</v>
      </c>
      <c r="B24" s="562" t="s">
        <v>801</v>
      </c>
      <c r="C24" s="559"/>
      <c r="D24" s="559"/>
      <c r="E24" s="928" t="e">
        <f t="shared" si="0"/>
        <v>#DIV/0!</v>
      </c>
    </row>
    <row r="25" spans="1:5" ht="37.5" customHeight="1">
      <c r="A25" s="927">
        <v>2400802</v>
      </c>
      <c r="B25" s="562" t="s">
        <v>1460</v>
      </c>
      <c r="C25" s="559">
        <v>34</v>
      </c>
      <c r="D25" s="559">
        <v>25</v>
      </c>
      <c r="E25" s="928">
        <f t="shared" si="0"/>
        <v>136</v>
      </c>
    </row>
    <row r="26" spans="1:5" ht="25.5" customHeight="1">
      <c r="A26" s="927">
        <v>2400117</v>
      </c>
      <c r="B26" s="562" t="s">
        <v>802</v>
      </c>
      <c r="C26" s="559"/>
      <c r="D26" s="559"/>
      <c r="E26" s="928" t="e">
        <f t="shared" si="0"/>
        <v>#DIV/0!</v>
      </c>
    </row>
    <row r="27" spans="1:5" ht="25.5" customHeight="1">
      <c r="A27" s="930"/>
      <c r="B27" s="563" t="s">
        <v>1461</v>
      </c>
      <c r="C27" s="556">
        <f>C28+C33+C35+C67+C76+C81+C111+C116+C135+C138+C146</f>
        <v>39535</v>
      </c>
      <c r="D27" s="556">
        <f>D28+D33+D35+D67+D76+D81+D111+D116+D135+D138+D146</f>
        <v>40869</v>
      </c>
      <c r="E27" s="926">
        <f t="shared" si="0"/>
        <v>96.735912305170174</v>
      </c>
    </row>
    <row r="28" spans="1:5" ht="25.5" customHeight="1">
      <c r="A28" s="930"/>
      <c r="B28" s="564" t="s">
        <v>803</v>
      </c>
      <c r="C28" s="556">
        <f>C29+C30+C31+C32</f>
        <v>9807</v>
      </c>
      <c r="D28" s="556">
        <f>D29+D30+D31+D32</f>
        <v>10570</v>
      </c>
      <c r="E28" s="926">
        <f t="shared" si="0"/>
        <v>92.781456953642376</v>
      </c>
    </row>
    <row r="29" spans="1:5" ht="25.5" customHeight="1">
      <c r="A29" s="931">
        <v>2400018</v>
      </c>
      <c r="B29" s="565" t="s">
        <v>1462</v>
      </c>
      <c r="C29" s="559"/>
      <c r="D29" s="559"/>
      <c r="E29" s="928" t="e">
        <f t="shared" si="0"/>
        <v>#DIV/0!</v>
      </c>
    </row>
    <row r="30" spans="1:5" ht="25.5" customHeight="1">
      <c r="A30" s="931">
        <v>2400026</v>
      </c>
      <c r="B30" s="565" t="s">
        <v>804</v>
      </c>
      <c r="C30" s="559">
        <v>4822</v>
      </c>
      <c r="D30" s="559">
        <v>5210</v>
      </c>
      <c r="E30" s="928">
        <f t="shared" si="0"/>
        <v>92.552783109404984</v>
      </c>
    </row>
    <row r="31" spans="1:5" ht="25.5" customHeight="1">
      <c r="A31" s="931">
        <v>2400976</v>
      </c>
      <c r="B31" s="565" t="s">
        <v>805</v>
      </c>
      <c r="C31" s="559">
        <v>1689</v>
      </c>
      <c r="D31" s="559">
        <v>1680</v>
      </c>
      <c r="E31" s="928">
        <f t="shared" si="0"/>
        <v>100.53571428571428</v>
      </c>
    </row>
    <row r="32" spans="1:5" ht="25.5" customHeight="1">
      <c r="A32" s="931">
        <v>2400984</v>
      </c>
      <c r="B32" s="565" t="s">
        <v>806</v>
      </c>
      <c r="C32" s="559">
        <v>3296</v>
      </c>
      <c r="D32" s="559">
        <v>3680</v>
      </c>
      <c r="E32" s="928">
        <f t="shared" si="0"/>
        <v>89.565217391304358</v>
      </c>
    </row>
    <row r="33" spans="1:5" ht="25.5" customHeight="1">
      <c r="A33" s="929"/>
      <c r="B33" s="563" t="s">
        <v>807</v>
      </c>
      <c r="C33" s="556">
        <f>C34</f>
        <v>0</v>
      </c>
      <c r="D33" s="556">
        <f>D34</f>
        <v>0</v>
      </c>
      <c r="E33" s="926" t="e">
        <f t="shared" si="0"/>
        <v>#DIV/0!</v>
      </c>
    </row>
    <row r="34" spans="1:5" ht="25.5" customHeight="1">
      <c r="A34" s="931">
        <v>1200055</v>
      </c>
      <c r="B34" s="566"/>
      <c r="C34" s="559"/>
      <c r="D34" s="559"/>
      <c r="E34" s="928" t="e">
        <f t="shared" si="0"/>
        <v>#DIV/0!</v>
      </c>
    </row>
    <row r="35" spans="1:5" ht="33.75" customHeight="1">
      <c r="A35" s="929"/>
      <c r="B35" s="563" t="s">
        <v>1463</v>
      </c>
      <c r="C35" s="556">
        <f>C36+C37+C38+C39+C40+C41+C42+C43+C44+C45+C46+C47+C48+C49+C50+C51+C52+C53+C54+C55+C56+C57+C58+C59+C60+C61+C62+C63+C64+C65+C66</f>
        <v>7511</v>
      </c>
      <c r="D35" s="556">
        <f>D36+D37+D38+D39+D40+D41+D42+D43+D44+D45+D46+D47+D48+D49+D50+D51+D52+D53+D54+D55+D56+D57+D58+D59+D60+D61+D62+D63+D64+D65+D66</f>
        <v>9007</v>
      </c>
      <c r="E35" s="926">
        <f t="shared" si="0"/>
        <v>83.390696125235934</v>
      </c>
    </row>
    <row r="36" spans="1:5" ht="25.5" customHeight="1">
      <c r="A36" s="931">
        <v>2400166</v>
      </c>
      <c r="B36" s="566" t="s">
        <v>808</v>
      </c>
      <c r="C36" s="559">
        <v>11</v>
      </c>
      <c r="D36" s="559">
        <v>370</v>
      </c>
      <c r="E36" s="928">
        <f t="shared" si="0"/>
        <v>2.9729729729729732</v>
      </c>
    </row>
    <row r="37" spans="1:5" ht="25.5" customHeight="1">
      <c r="A37" s="931">
        <v>2400182</v>
      </c>
      <c r="B37" s="566" t="s">
        <v>809</v>
      </c>
      <c r="C37" s="559">
        <v>880</v>
      </c>
      <c r="D37" s="559">
        <v>1100</v>
      </c>
      <c r="E37" s="928">
        <f t="shared" si="0"/>
        <v>80</v>
      </c>
    </row>
    <row r="38" spans="1:5" ht="25.5" customHeight="1">
      <c r="A38" s="931">
        <v>2400190</v>
      </c>
      <c r="B38" s="566" t="s">
        <v>810</v>
      </c>
      <c r="C38" s="559">
        <v>19</v>
      </c>
      <c r="D38" s="559">
        <v>27</v>
      </c>
      <c r="E38" s="928">
        <f t="shared" si="0"/>
        <v>70.370370370370367</v>
      </c>
    </row>
    <row r="39" spans="1:5" ht="31.5" customHeight="1">
      <c r="A39" s="931">
        <v>2400208</v>
      </c>
      <c r="B39" s="566" t="s">
        <v>1464</v>
      </c>
      <c r="C39" s="559"/>
      <c r="D39" s="559"/>
      <c r="E39" s="928" t="e">
        <f t="shared" si="0"/>
        <v>#DIV/0!</v>
      </c>
    </row>
    <row r="40" spans="1:5" ht="25.5" customHeight="1">
      <c r="A40" s="931">
        <v>2400216</v>
      </c>
      <c r="B40" s="565" t="s">
        <v>811</v>
      </c>
      <c r="C40" s="559">
        <v>49</v>
      </c>
      <c r="D40" s="559">
        <v>65</v>
      </c>
      <c r="E40" s="928">
        <f t="shared" si="0"/>
        <v>75.384615384615387</v>
      </c>
    </row>
    <row r="41" spans="1:5" ht="36" customHeight="1">
      <c r="A41" s="931">
        <v>2400224</v>
      </c>
      <c r="B41" s="566" t="s">
        <v>1465</v>
      </c>
      <c r="C41" s="559"/>
      <c r="D41" s="559"/>
      <c r="E41" s="928" t="e">
        <f t="shared" si="0"/>
        <v>#DIV/0!</v>
      </c>
    </row>
    <row r="42" spans="1:5" ht="25.5" customHeight="1">
      <c r="A42" s="931">
        <v>2400232</v>
      </c>
      <c r="B42" s="565" t="s">
        <v>812</v>
      </c>
      <c r="C42" s="559">
        <v>39</v>
      </c>
      <c r="D42" s="559">
        <v>51</v>
      </c>
      <c r="E42" s="928">
        <f t="shared" si="0"/>
        <v>76.470588235294116</v>
      </c>
    </row>
    <row r="43" spans="1:5" ht="33" customHeight="1">
      <c r="A43" s="931">
        <v>2400240</v>
      </c>
      <c r="B43" s="566" t="s">
        <v>1466</v>
      </c>
      <c r="C43" s="559"/>
      <c r="D43" s="559"/>
      <c r="E43" s="928" t="e">
        <f t="shared" si="0"/>
        <v>#DIV/0!</v>
      </c>
    </row>
    <row r="44" spans="1:5" ht="25.5" customHeight="1">
      <c r="A44" s="932">
        <v>2400257</v>
      </c>
      <c r="B44" s="565" t="s">
        <v>1467</v>
      </c>
      <c r="C44" s="559">
        <v>43</v>
      </c>
      <c r="D44" s="559">
        <v>61</v>
      </c>
      <c r="E44" s="928">
        <f t="shared" si="0"/>
        <v>70.491803278688522</v>
      </c>
    </row>
    <row r="45" spans="1:5" ht="25.5" customHeight="1">
      <c r="A45" s="932">
        <v>2400265</v>
      </c>
      <c r="B45" s="565" t="s">
        <v>813</v>
      </c>
      <c r="C45" s="559"/>
      <c r="D45" s="559"/>
      <c r="E45" s="928" t="e">
        <f t="shared" si="0"/>
        <v>#DIV/0!</v>
      </c>
    </row>
    <row r="46" spans="1:5" ht="25.5" customHeight="1">
      <c r="A46" s="932">
        <v>2400273</v>
      </c>
      <c r="B46" s="565" t="s">
        <v>1468</v>
      </c>
      <c r="C46" s="559"/>
      <c r="D46" s="559"/>
      <c r="E46" s="928" t="e">
        <f t="shared" si="0"/>
        <v>#DIV/0!</v>
      </c>
    </row>
    <row r="47" spans="1:5" ht="25.5" customHeight="1">
      <c r="A47" s="932">
        <v>2400281</v>
      </c>
      <c r="B47" s="565" t="s">
        <v>813</v>
      </c>
      <c r="C47" s="559"/>
      <c r="D47" s="559"/>
      <c r="E47" s="928" t="e">
        <f t="shared" si="0"/>
        <v>#DIV/0!</v>
      </c>
    </row>
    <row r="48" spans="1:5" ht="25.5" customHeight="1">
      <c r="A48" s="932">
        <v>2400299</v>
      </c>
      <c r="B48" s="565" t="s">
        <v>814</v>
      </c>
      <c r="C48" s="559"/>
      <c r="D48" s="559"/>
      <c r="E48" s="928" t="e">
        <f t="shared" si="0"/>
        <v>#DIV/0!</v>
      </c>
    </row>
    <row r="49" spans="1:5" ht="36" customHeight="1">
      <c r="A49" s="932">
        <v>2400307</v>
      </c>
      <c r="B49" s="565" t="s">
        <v>815</v>
      </c>
      <c r="C49" s="559">
        <v>464</v>
      </c>
      <c r="D49" s="559">
        <v>852</v>
      </c>
      <c r="E49" s="928">
        <f t="shared" si="0"/>
        <v>54.460093896713616</v>
      </c>
    </row>
    <row r="50" spans="1:5" ht="30.75" customHeight="1">
      <c r="A50" s="932">
        <v>2400315</v>
      </c>
      <c r="B50" s="565" t="s">
        <v>816</v>
      </c>
      <c r="C50" s="559"/>
      <c r="D50" s="559"/>
      <c r="E50" s="928" t="e">
        <f t="shared" si="0"/>
        <v>#DIV/0!</v>
      </c>
    </row>
    <row r="51" spans="1:5" ht="25.5" customHeight="1">
      <c r="A51" s="932">
        <v>2400331</v>
      </c>
      <c r="B51" s="565" t="s">
        <v>817</v>
      </c>
      <c r="C51" s="559">
        <v>350</v>
      </c>
      <c r="D51" s="559">
        <v>512</v>
      </c>
      <c r="E51" s="928">
        <f t="shared" si="0"/>
        <v>68.359375</v>
      </c>
    </row>
    <row r="52" spans="1:5" ht="34.5" customHeight="1">
      <c r="A52" s="932">
        <v>2400349</v>
      </c>
      <c r="B52" s="565" t="s">
        <v>1469</v>
      </c>
      <c r="C52" s="559"/>
      <c r="D52" s="559"/>
      <c r="E52" s="928" t="e">
        <f t="shared" si="0"/>
        <v>#DIV/0!</v>
      </c>
    </row>
    <row r="53" spans="1:5" ht="25.5" customHeight="1">
      <c r="A53" s="932">
        <v>2400356</v>
      </c>
      <c r="B53" s="565" t="s">
        <v>818</v>
      </c>
      <c r="C53" s="559">
        <v>4336</v>
      </c>
      <c r="D53" s="559">
        <v>4520</v>
      </c>
      <c r="E53" s="928">
        <f t="shared" si="0"/>
        <v>95.929203539823007</v>
      </c>
    </row>
    <row r="54" spans="1:5" ht="31.5" customHeight="1">
      <c r="A54" s="932">
        <v>2400364</v>
      </c>
      <c r="B54" s="565" t="s">
        <v>1470</v>
      </c>
      <c r="C54" s="559"/>
      <c r="D54" s="559"/>
      <c r="E54" s="928" t="e">
        <f t="shared" si="0"/>
        <v>#DIV/0!</v>
      </c>
    </row>
    <row r="55" spans="1:5" ht="31.5" customHeight="1">
      <c r="A55" s="932">
        <v>2400372</v>
      </c>
      <c r="B55" s="566" t="s">
        <v>819</v>
      </c>
      <c r="C55" s="559">
        <v>7</v>
      </c>
      <c r="D55" s="559">
        <v>6</v>
      </c>
      <c r="E55" s="928">
        <f t="shared" si="0"/>
        <v>116.66666666666667</v>
      </c>
    </row>
    <row r="56" spans="1:5" ht="34.5" customHeight="1">
      <c r="A56" s="933">
        <v>2400380</v>
      </c>
      <c r="B56" s="566" t="s">
        <v>1471</v>
      </c>
      <c r="C56" s="559">
        <v>952</v>
      </c>
      <c r="D56" s="559">
        <v>1062</v>
      </c>
      <c r="E56" s="928">
        <f t="shared" si="0"/>
        <v>89.642184557438796</v>
      </c>
    </row>
    <row r="57" spans="1:5" ht="33" customHeight="1">
      <c r="A57" s="933">
        <v>2400398</v>
      </c>
      <c r="B57" s="566" t="s">
        <v>1472</v>
      </c>
      <c r="C57" s="559">
        <v>206</v>
      </c>
      <c r="D57" s="559">
        <v>275</v>
      </c>
      <c r="E57" s="928">
        <f t="shared" si="0"/>
        <v>74.909090909090921</v>
      </c>
    </row>
    <row r="58" spans="1:5" ht="25.5" customHeight="1">
      <c r="A58" s="933">
        <v>2400414</v>
      </c>
      <c r="B58" s="565" t="s">
        <v>820</v>
      </c>
      <c r="C58" s="559">
        <v>1</v>
      </c>
      <c r="D58" s="559">
        <v>1</v>
      </c>
      <c r="E58" s="928">
        <f t="shared" si="0"/>
        <v>100</v>
      </c>
    </row>
    <row r="59" spans="1:5" ht="25.5" customHeight="1">
      <c r="A59" s="933">
        <v>2400422</v>
      </c>
      <c r="B59" s="565" t="s">
        <v>821</v>
      </c>
      <c r="C59" s="559">
        <v>31</v>
      </c>
      <c r="D59" s="559">
        <v>11</v>
      </c>
      <c r="E59" s="928">
        <f t="shared" si="0"/>
        <v>281.81818181818181</v>
      </c>
    </row>
    <row r="60" spans="1:5" ht="25.5" customHeight="1">
      <c r="A60" s="933">
        <v>2400430</v>
      </c>
      <c r="B60" s="565" t="s">
        <v>822</v>
      </c>
      <c r="C60" s="559">
        <v>81</v>
      </c>
      <c r="D60" s="559">
        <v>61</v>
      </c>
      <c r="E60" s="928">
        <f t="shared" si="0"/>
        <v>132.78688524590163</v>
      </c>
    </row>
    <row r="61" spans="1:5" ht="33.75" customHeight="1">
      <c r="A61" s="933">
        <v>2400448</v>
      </c>
      <c r="B61" s="565" t="s">
        <v>1473</v>
      </c>
      <c r="C61" s="559"/>
      <c r="D61" s="559"/>
      <c r="E61" s="928" t="e">
        <f t="shared" si="0"/>
        <v>#DIV/0!</v>
      </c>
    </row>
    <row r="62" spans="1:5" ht="25.5" customHeight="1">
      <c r="A62" s="933">
        <v>2401008</v>
      </c>
      <c r="B62" s="565" t="s">
        <v>823</v>
      </c>
      <c r="C62" s="559">
        <v>42</v>
      </c>
      <c r="D62" s="559">
        <v>33</v>
      </c>
      <c r="E62" s="928">
        <f t="shared" si="0"/>
        <v>127.27272727272727</v>
      </c>
    </row>
    <row r="63" spans="1:5" ht="33" customHeight="1">
      <c r="A63" s="933">
        <v>2401024</v>
      </c>
      <c r="B63" s="565" t="s">
        <v>824</v>
      </c>
      <c r="C63" s="559"/>
      <c r="D63" s="559"/>
      <c r="E63" s="928" t="e">
        <f t="shared" si="0"/>
        <v>#DIV/0!</v>
      </c>
    </row>
    <row r="64" spans="1:5" ht="31.5" customHeight="1">
      <c r="A64" s="933">
        <v>2401032</v>
      </c>
      <c r="B64" s="565" t="s">
        <v>825</v>
      </c>
      <c r="C64" s="559"/>
      <c r="D64" s="559"/>
      <c r="E64" s="928" t="e">
        <f t="shared" si="0"/>
        <v>#DIV/0!</v>
      </c>
    </row>
    <row r="65" spans="1:5" ht="25.5" customHeight="1">
      <c r="A65" s="933">
        <v>2401040</v>
      </c>
      <c r="B65" s="565" t="s">
        <v>826</v>
      </c>
      <c r="C65" s="559"/>
      <c r="D65" s="559"/>
      <c r="E65" s="928" t="e">
        <f t="shared" si="0"/>
        <v>#DIV/0!</v>
      </c>
    </row>
    <row r="66" spans="1:5" ht="33" customHeight="1">
      <c r="A66" s="933">
        <v>2401073</v>
      </c>
      <c r="B66" s="565" t="s">
        <v>1474</v>
      </c>
      <c r="C66" s="559"/>
      <c r="D66" s="559"/>
      <c r="E66" s="928" t="e">
        <f t="shared" si="0"/>
        <v>#DIV/0!</v>
      </c>
    </row>
    <row r="67" spans="1:5" ht="25.5" customHeight="1">
      <c r="A67" s="934"/>
      <c r="B67" s="560" t="s">
        <v>827</v>
      </c>
      <c r="C67" s="556">
        <f>C68+C69+C70+C71+C72+C73+C74+C75</f>
        <v>285</v>
      </c>
      <c r="D67" s="556">
        <f>D68+D69+D70+D71+D72+D73+D74+D75</f>
        <v>274</v>
      </c>
      <c r="E67" s="926">
        <f>C67/D67*100</f>
        <v>104.01459854014598</v>
      </c>
    </row>
    <row r="68" spans="1:5" ht="25.5" customHeight="1">
      <c r="A68" s="933">
        <v>2400521</v>
      </c>
      <c r="B68" s="565" t="s">
        <v>828</v>
      </c>
      <c r="C68" s="559">
        <v>68</v>
      </c>
      <c r="D68" s="559">
        <v>115</v>
      </c>
      <c r="E68" s="928">
        <f t="shared" si="0"/>
        <v>59.130434782608695</v>
      </c>
    </row>
    <row r="69" spans="1:5" ht="25.5" customHeight="1">
      <c r="A69" s="933">
        <v>2400562</v>
      </c>
      <c r="B69" s="565" t="s">
        <v>829</v>
      </c>
      <c r="C69" s="559"/>
      <c r="D69" s="559"/>
      <c r="E69" s="928" t="e">
        <f t="shared" ref="E69:E75" si="1">C69/D69*100</f>
        <v>#DIV/0!</v>
      </c>
    </row>
    <row r="70" spans="1:5" ht="34.5" customHeight="1">
      <c r="A70" s="933">
        <v>2400570</v>
      </c>
      <c r="B70" s="565" t="s">
        <v>1475</v>
      </c>
      <c r="C70" s="559"/>
      <c r="D70" s="559"/>
      <c r="E70" s="928" t="e">
        <f t="shared" si="1"/>
        <v>#DIV/0!</v>
      </c>
    </row>
    <row r="71" spans="1:5" ht="25.5" customHeight="1">
      <c r="A71" s="933">
        <v>2400588</v>
      </c>
      <c r="B71" s="565" t="s">
        <v>1476</v>
      </c>
      <c r="C71" s="559">
        <v>217</v>
      </c>
      <c r="D71" s="559">
        <v>159</v>
      </c>
      <c r="E71" s="928">
        <f t="shared" si="1"/>
        <v>136.47798742138363</v>
      </c>
    </row>
    <row r="72" spans="1:5" ht="25.5" customHeight="1">
      <c r="A72" s="933">
        <v>240596</v>
      </c>
      <c r="B72" s="565" t="s">
        <v>1477</v>
      </c>
      <c r="C72" s="559"/>
      <c r="D72" s="559"/>
      <c r="E72" s="928" t="e">
        <f t="shared" si="1"/>
        <v>#DIV/0!</v>
      </c>
    </row>
    <row r="73" spans="1:5" ht="25.5" customHeight="1">
      <c r="A73" s="933">
        <v>2400604</v>
      </c>
      <c r="B73" s="565" t="s">
        <v>830</v>
      </c>
      <c r="C73" s="559"/>
      <c r="D73" s="559"/>
      <c r="E73" s="928" t="e">
        <f t="shared" si="1"/>
        <v>#DIV/0!</v>
      </c>
    </row>
    <row r="74" spans="1:5" ht="33" customHeight="1">
      <c r="A74" s="933">
        <v>2400612</v>
      </c>
      <c r="B74" s="565" t="s">
        <v>1478</v>
      </c>
      <c r="C74" s="559"/>
      <c r="D74" s="559"/>
      <c r="E74" s="928" t="e">
        <f t="shared" si="1"/>
        <v>#DIV/0!</v>
      </c>
    </row>
    <row r="75" spans="1:5" ht="25.5" customHeight="1">
      <c r="A75" s="932">
        <v>2400620</v>
      </c>
      <c r="B75" s="565" t="s">
        <v>831</v>
      </c>
      <c r="C75" s="559"/>
      <c r="D75" s="559"/>
      <c r="E75" s="928" t="e">
        <f t="shared" si="1"/>
        <v>#DIV/0!</v>
      </c>
    </row>
    <row r="76" spans="1:5" ht="25.5" customHeight="1">
      <c r="A76" s="935"/>
      <c r="B76" s="567" t="s">
        <v>1479</v>
      </c>
      <c r="C76" s="556">
        <f>C77+C78+C79+C80</f>
        <v>11885</v>
      </c>
      <c r="D76" s="556">
        <f>D77+D78+D79+D80</f>
        <v>10310</v>
      </c>
      <c r="E76" s="926">
        <f>C76/D76*100</f>
        <v>115.27643064985452</v>
      </c>
    </row>
    <row r="77" spans="1:5" ht="31.5" customHeight="1">
      <c r="A77" s="932">
        <v>2400539</v>
      </c>
      <c r="B77" s="565" t="s">
        <v>832</v>
      </c>
      <c r="C77" s="559">
        <v>2448</v>
      </c>
      <c r="D77" s="559">
        <v>2550</v>
      </c>
      <c r="E77" s="928">
        <f t="shared" ref="E77:E80" si="2">C77/D77*100</f>
        <v>96</v>
      </c>
    </row>
    <row r="78" spans="1:5" ht="25.5" customHeight="1">
      <c r="A78" s="932">
        <v>2400547</v>
      </c>
      <c r="B78" s="565" t="s">
        <v>1480</v>
      </c>
      <c r="C78" s="559">
        <v>4720</v>
      </c>
      <c r="D78" s="559">
        <v>3720</v>
      </c>
      <c r="E78" s="928">
        <f t="shared" si="2"/>
        <v>126.88172043010752</v>
      </c>
    </row>
    <row r="79" spans="1:5" ht="25.5" customHeight="1">
      <c r="A79" s="932">
        <v>2401099</v>
      </c>
      <c r="B79" s="565" t="s">
        <v>833</v>
      </c>
      <c r="C79" s="559">
        <v>4717</v>
      </c>
      <c r="D79" s="559">
        <v>4040</v>
      </c>
      <c r="E79" s="928">
        <f t="shared" si="2"/>
        <v>116.75742574257426</v>
      </c>
    </row>
    <row r="80" spans="1:5" ht="25.5" customHeight="1">
      <c r="A80" s="932">
        <v>2401115</v>
      </c>
      <c r="B80" s="565" t="s">
        <v>834</v>
      </c>
      <c r="C80" s="559"/>
      <c r="D80" s="559"/>
      <c r="E80" s="928" t="e">
        <f t="shared" si="2"/>
        <v>#DIV/0!</v>
      </c>
    </row>
    <row r="81" spans="1:5" ht="25.5" customHeight="1">
      <c r="A81" s="936"/>
      <c r="B81" s="567" t="s">
        <v>1481</v>
      </c>
      <c r="C81" s="556">
        <f>C82+C83+C84+C85+C86+C87+C88+C89+C90+C91+C92+C93+C94+C95+C96+C97+C98+C99+C100+C101+C102+C103+C104+C105+C106+C107+C108+C109+C110</f>
        <v>3636</v>
      </c>
      <c r="D81" s="556">
        <f>D82+D83+D84+D85+D86+D87+D88+D89+D90+D91+D92+D93+D94+D95+D96+D97+D98+D99+D100+D101+D102+D103+D104+D105+D106+D107+D108+D109+D110</f>
        <v>4191</v>
      </c>
      <c r="E81" s="926">
        <f>C81/D81*100</f>
        <v>86.757337151037945</v>
      </c>
    </row>
    <row r="82" spans="1:5" ht="25.5" customHeight="1">
      <c r="A82" s="932">
        <v>2400679</v>
      </c>
      <c r="B82" s="566" t="s">
        <v>835</v>
      </c>
      <c r="C82" s="559">
        <v>127</v>
      </c>
      <c r="D82" s="559">
        <v>182</v>
      </c>
      <c r="E82" s="928">
        <f t="shared" ref="E82:E110" si="3">C82/D82*100</f>
        <v>69.780219780219781</v>
      </c>
    </row>
    <row r="83" spans="1:5" ht="25.5" customHeight="1">
      <c r="A83" s="932">
        <v>2400687</v>
      </c>
      <c r="B83" s="566" t="s">
        <v>836</v>
      </c>
      <c r="C83" s="559">
        <v>181</v>
      </c>
      <c r="D83" s="559">
        <v>268</v>
      </c>
      <c r="E83" s="928">
        <f t="shared" si="3"/>
        <v>67.537313432835816</v>
      </c>
    </row>
    <row r="84" spans="1:5" ht="25.5" customHeight="1">
      <c r="A84" s="932">
        <v>2400695</v>
      </c>
      <c r="B84" s="566" t="s">
        <v>837</v>
      </c>
      <c r="C84" s="559">
        <v>18</v>
      </c>
      <c r="D84" s="559">
        <v>22</v>
      </c>
      <c r="E84" s="928">
        <f t="shared" si="3"/>
        <v>81.818181818181827</v>
      </c>
    </row>
    <row r="85" spans="1:5" ht="25.5" customHeight="1">
      <c r="A85" s="932">
        <v>2400703</v>
      </c>
      <c r="B85" s="566" t="s">
        <v>838</v>
      </c>
      <c r="C85" s="559">
        <v>305</v>
      </c>
      <c r="D85" s="559">
        <v>304</v>
      </c>
      <c r="E85" s="928">
        <f t="shared" si="3"/>
        <v>100.32894736842107</v>
      </c>
    </row>
    <row r="86" spans="1:5" ht="25.5" customHeight="1">
      <c r="A86" s="932">
        <v>2400711</v>
      </c>
      <c r="B86" s="566" t="s">
        <v>839</v>
      </c>
      <c r="C86" s="559"/>
      <c r="D86" s="559"/>
      <c r="E86" s="928" t="e">
        <f t="shared" si="3"/>
        <v>#DIV/0!</v>
      </c>
    </row>
    <row r="87" spans="1:5" ht="25.5" customHeight="1">
      <c r="A87" s="932">
        <v>2400729</v>
      </c>
      <c r="B87" s="566" t="s">
        <v>1482</v>
      </c>
      <c r="C87" s="559">
        <v>16</v>
      </c>
      <c r="D87" s="559">
        <v>28</v>
      </c>
      <c r="E87" s="928">
        <f t="shared" si="3"/>
        <v>57.142857142857139</v>
      </c>
    </row>
    <row r="88" spans="1:5" ht="25.5" customHeight="1">
      <c r="A88" s="932">
        <v>2400737</v>
      </c>
      <c r="B88" s="566" t="s">
        <v>1483</v>
      </c>
      <c r="C88" s="559">
        <v>339</v>
      </c>
      <c r="D88" s="559">
        <v>364</v>
      </c>
      <c r="E88" s="928">
        <f t="shared" si="3"/>
        <v>93.131868131868131</v>
      </c>
    </row>
    <row r="89" spans="1:5" ht="25.5" customHeight="1">
      <c r="A89" s="932">
        <v>2400794</v>
      </c>
      <c r="B89" s="566" t="s">
        <v>840</v>
      </c>
      <c r="C89" s="559">
        <v>308</v>
      </c>
      <c r="D89" s="559">
        <v>275</v>
      </c>
      <c r="E89" s="928">
        <f t="shared" si="3"/>
        <v>112.00000000000001</v>
      </c>
    </row>
    <row r="90" spans="1:5" ht="33.75" customHeight="1">
      <c r="A90" s="932">
        <v>2401107</v>
      </c>
      <c r="B90" s="566" t="s">
        <v>841</v>
      </c>
      <c r="C90" s="559"/>
      <c r="D90" s="559"/>
      <c r="E90" s="928" t="e">
        <f t="shared" si="3"/>
        <v>#DIV/0!</v>
      </c>
    </row>
    <row r="91" spans="1:5" ht="25.5" customHeight="1">
      <c r="A91" s="932">
        <v>2401123</v>
      </c>
      <c r="B91" s="566" t="s">
        <v>842</v>
      </c>
      <c r="C91" s="559">
        <v>1795</v>
      </c>
      <c r="D91" s="559">
        <v>2373</v>
      </c>
      <c r="E91" s="928">
        <f t="shared" si="3"/>
        <v>75.642646439106613</v>
      </c>
    </row>
    <row r="92" spans="1:5" ht="25.5" customHeight="1">
      <c r="A92" s="932">
        <v>2401131</v>
      </c>
      <c r="B92" s="566" t="s">
        <v>843</v>
      </c>
      <c r="C92" s="559">
        <v>519</v>
      </c>
      <c r="D92" s="559">
        <v>330</v>
      </c>
      <c r="E92" s="928">
        <f t="shared" si="3"/>
        <v>157.27272727272728</v>
      </c>
    </row>
    <row r="93" spans="1:5" ht="25.5" customHeight="1">
      <c r="A93" s="932">
        <v>2401149</v>
      </c>
      <c r="B93" s="566" t="s">
        <v>844</v>
      </c>
      <c r="C93" s="559">
        <v>15</v>
      </c>
      <c r="D93" s="559">
        <v>19</v>
      </c>
      <c r="E93" s="928">
        <f t="shared" si="3"/>
        <v>78.94736842105263</v>
      </c>
    </row>
    <row r="94" spans="1:5" ht="25.5" customHeight="1">
      <c r="A94" s="932">
        <v>2401156</v>
      </c>
      <c r="B94" s="566" t="s">
        <v>1420</v>
      </c>
      <c r="C94" s="559">
        <v>2</v>
      </c>
      <c r="D94" s="559">
        <v>7</v>
      </c>
      <c r="E94" s="928">
        <f t="shared" si="3"/>
        <v>28.571428571428569</v>
      </c>
    </row>
    <row r="95" spans="1:5" ht="25.5" customHeight="1">
      <c r="A95" s="932">
        <v>2401164</v>
      </c>
      <c r="B95" s="566" t="s">
        <v>845</v>
      </c>
      <c r="C95" s="559"/>
      <c r="D95" s="559"/>
      <c r="E95" s="928" t="e">
        <f t="shared" si="3"/>
        <v>#DIV/0!</v>
      </c>
    </row>
    <row r="96" spans="1:5" ht="25.5" customHeight="1">
      <c r="A96" s="932">
        <v>2401172</v>
      </c>
      <c r="B96" s="566" t="s">
        <v>846</v>
      </c>
      <c r="C96" s="559"/>
      <c r="D96" s="559"/>
      <c r="E96" s="928" t="e">
        <f t="shared" si="3"/>
        <v>#DIV/0!</v>
      </c>
    </row>
    <row r="97" spans="1:5" ht="25.5" customHeight="1">
      <c r="A97" s="932">
        <v>2401180</v>
      </c>
      <c r="B97" s="566" t="s">
        <v>847</v>
      </c>
      <c r="C97" s="559"/>
      <c r="D97" s="559"/>
      <c r="E97" s="928" t="e">
        <f t="shared" si="3"/>
        <v>#DIV/0!</v>
      </c>
    </row>
    <row r="98" spans="1:5" ht="30.75" customHeight="1">
      <c r="A98" s="932">
        <v>2401198</v>
      </c>
      <c r="B98" s="566" t="s">
        <v>848</v>
      </c>
      <c r="C98" s="559"/>
      <c r="D98" s="559"/>
      <c r="E98" s="928" t="e">
        <f t="shared" si="3"/>
        <v>#DIV/0!</v>
      </c>
    </row>
    <row r="99" spans="1:5" ht="25.5" customHeight="1">
      <c r="A99" s="932">
        <v>2401206</v>
      </c>
      <c r="B99" s="565" t="s">
        <v>1484</v>
      </c>
      <c r="C99" s="559"/>
      <c r="D99" s="559"/>
      <c r="E99" s="928" t="e">
        <f t="shared" si="3"/>
        <v>#DIV/0!</v>
      </c>
    </row>
    <row r="100" spans="1:5" ht="25.5" customHeight="1">
      <c r="A100" s="932">
        <v>2401214</v>
      </c>
      <c r="B100" s="565" t="s">
        <v>849</v>
      </c>
      <c r="C100" s="559">
        <v>1</v>
      </c>
      <c r="D100" s="559">
        <v>2</v>
      </c>
      <c r="E100" s="928">
        <f t="shared" si="3"/>
        <v>50</v>
      </c>
    </row>
    <row r="101" spans="1:5" ht="25.5" customHeight="1">
      <c r="A101" s="932">
        <v>2401222</v>
      </c>
      <c r="B101" s="565" t="s">
        <v>850</v>
      </c>
      <c r="C101" s="559">
        <v>10</v>
      </c>
      <c r="D101" s="559">
        <v>13</v>
      </c>
      <c r="E101" s="928">
        <f t="shared" si="3"/>
        <v>76.923076923076934</v>
      </c>
    </row>
    <row r="102" spans="1:5" ht="25.5" customHeight="1">
      <c r="A102" s="932">
        <v>2401230</v>
      </c>
      <c r="B102" s="565" t="s">
        <v>1485</v>
      </c>
      <c r="C102" s="559"/>
      <c r="D102" s="559"/>
      <c r="E102" s="928" t="e">
        <f t="shared" si="3"/>
        <v>#DIV/0!</v>
      </c>
    </row>
    <row r="103" spans="1:5" ht="25.5" customHeight="1">
      <c r="A103" s="932">
        <v>2401248</v>
      </c>
      <c r="B103" s="565" t="s">
        <v>851</v>
      </c>
      <c r="C103" s="559"/>
      <c r="D103" s="559">
        <v>4</v>
      </c>
      <c r="E103" s="928">
        <f t="shared" si="3"/>
        <v>0</v>
      </c>
    </row>
    <row r="104" spans="1:5" ht="25.5" customHeight="1">
      <c r="A104" s="932">
        <v>2401255</v>
      </c>
      <c r="B104" s="565" t="s">
        <v>852</v>
      </c>
      <c r="C104" s="559"/>
      <c r="D104" s="559"/>
      <c r="E104" s="928" t="e">
        <f t="shared" si="3"/>
        <v>#DIV/0!</v>
      </c>
    </row>
    <row r="105" spans="1:5" ht="25.5" customHeight="1">
      <c r="A105" s="932">
        <v>2401339</v>
      </c>
      <c r="B105" s="565" t="s">
        <v>853</v>
      </c>
      <c r="C105" s="559"/>
      <c r="D105" s="559"/>
      <c r="E105" s="928" t="e">
        <f t="shared" si="3"/>
        <v>#DIV/0!</v>
      </c>
    </row>
    <row r="106" spans="1:5" ht="25.5" customHeight="1">
      <c r="A106" s="932">
        <v>2401578</v>
      </c>
      <c r="B106" s="565" t="s">
        <v>1486</v>
      </c>
      <c r="C106" s="559"/>
      <c r="D106" s="559"/>
      <c r="E106" s="928" t="e">
        <f t="shared" si="3"/>
        <v>#DIV/0!</v>
      </c>
    </row>
    <row r="107" spans="1:5" ht="36.75" customHeight="1">
      <c r="A107" s="932">
        <v>2401271</v>
      </c>
      <c r="B107" s="565" t="s">
        <v>1429</v>
      </c>
      <c r="C107" s="559"/>
      <c r="D107" s="559"/>
      <c r="E107" s="928" t="e">
        <f t="shared" si="3"/>
        <v>#DIV/0!</v>
      </c>
    </row>
    <row r="108" spans="1:5" ht="30" customHeight="1">
      <c r="A108" s="932">
        <v>2401289</v>
      </c>
      <c r="B108" s="565" t="s">
        <v>1487</v>
      </c>
      <c r="C108" s="559"/>
      <c r="D108" s="559"/>
      <c r="E108" s="928" t="e">
        <f t="shared" si="3"/>
        <v>#DIV/0!</v>
      </c>
    </row>
    <row r="109" spans="1:5" ht="30.75" customHeight="1">
      <c r="A109" s="932">
        <v>2401297</v>
      </c>
      <c r="B109" s="565" t="s">
        <v>1488</v>
      </c>
      <c r="C109" s="559"/>
      <c r="D109" s="559"/>
      <c r="E109" s="928" t="e">
        <f t="shared" si="3"/>
        <v>#DIV/0!</v>
      </c>
    </row>
    <row r="110" spans="1:5" ht="30.75" customHeight="1">
      <c r="A110" s="932">
        <v>2401305</v>
      </c>
      <c r="B110" s="565" t="s">
        <v>1424</v>
      </c>
      <c r="C110" s="559"/>
      <c r="D110" s="559"/>
      <c r="E110" s="928" t="e">
        <f t="shared" si="3"/>
        <v>#DIV/0!</v>
      </c>
    </row>
    <row r="111" spans="1:5" ht="25.5" customHeight="1">
      <c r="A111" s="936"/>
      <c r="B111" s="567" t="s">
        <v>854</v>
      </c>
      <c r="C111" s="556">
        <f>C112+C113+C114+C115</f>
        <v>2155</v>
      </c>
      <c r="D111" s="556">
        <f>D112+D113+D114+D115</f>
        <v>2170</v>
      </c>
      <c r="E111" s="926">
        <f>C111/D111*100</f>
        <v>99.308755760368655</v>
      </c>
    </row>
    <row r="112" spans="1:5" ht="25.5" customHeight="1">
      <c r="A112" s="932">
        <v>2400943</v>
      </c>
      <c r="B112" s="565" t="s">
        <v>855</v>
      </c>
      <c r="C112" s="559">
        <v>12</v>
      </c>
      <c r="D112" s="559">
        <v>7</v>
      </c>
      <c r="E112" s="928">
        <f t="shared" ref="E112:E115" si="4">C112/D112*100</f>
        <v>171.42857142857142</v>
      </c>
    </row>
    <row r="113" spans="1:5" ht="25.5" customHeight="1">
      <c r="A113" s="932">
        <v>2400950</v>
      </c>
      <c r="B113" s="565" t="s">
        <v>856</v>
      </c>
      <c r="C113" s="559">
        <v>2143</v>
      </c>
      <c r="D113" s="559">
        <v>2163</v>
      </c>
      <c r="E113" s="928">
        <f t="shared" si="4"/>
        <v>99.075358298659268</v>
      </c>
    </row>
    <row r="114" spans="1:5" ht="25.5" customHeight="1">
      <c r="A114" s="932">
        <v>2401651</v>
      </c>
      <c r="B114" s="565" t="s">
        <v>1426</v>
      </c>
      <c r="C114" s="559"/>
      <c r="D114" s="559"/>
      <c r="E114" s="928" t="e">
        <f t="shared" si="4"/>
        <v>#DIV/0!</v>
      </c>
    </row>
    <row r="115" spans="1:5" ht="38.25" customHeight="1">
      <c r="A115" s="932">
        <v>2401669</v>
      </c>
      <c r="B115" s="565" t="s">
        <v>1489</v>
      </c>
      <c r="C115" s="559"/>
      <c r="D115" s="559"/>
      <c r="E115" s="928" t="e">
        <f t="shared" si="4"/>
        <v>#DIV/0!</v>
      </c>
    </row>
    <row r="116" spans="1:5" ht="25.5" customHeight="1">
      <c r="A116" s="936"/>
      <c r="B116" s="567" t="s">
        <v>857</v>
      </c>
      <c r="C116" s="556">
        <f>C117+C118+C119+C120+C121+C122+C123+C124+C125+C126+C127+C128+C129+C130+C131+C132+C133+C134</f>
        <v>4256</v>
      </c>
      <c r="D116" s="556">
        <f>D117+D118+D119+D120+D121+D122+D123+D124+D125+D126+D127+D128+D129+D130+D131+D132+D133+D134</f>
        <v>4345</v>
      </c>
      <c r="E116" s="926">
        <f>C116/D116*100</f>
        <v>97.951668584579977</v>
      </c>
    </row>
    <row r="117" spans="1:5" ht="25.5" customHeight="1">
      <c r="A117" s="932">
        <v>2400323</v>
      </c>
      <c r="B117" s="565" t="s">
        <v>858</v>
      </c>
      <c r="C117" s="559"/>
      <c r="D117" s="559"/>
      <c r="E117" s="928" t="e">
        <f t="shared" ref="E117:E134" si="5">C117/D117*100</f>
        <v>#DIV/0!</v>
      </c>
    </row>
    <row r="118" spans="1:5" ht="25.5" customHeight="1">
      <c r="A118" s="932">
        <v>2400174</v>
      </c>
      <c r="B118" s="565" t="s">
        <v>1419</v>
      </c>
      <c r="C118" s="559">
        <v>3346</v>
      </c>
      <c r="D118" s="559">
        <v>3229</v>
      </c>
      <c r="E118" s="928">
        <f t="shared" si="5"/>
        <v>103.62341282130691</v>
      </c>
    </row>
    <row r="119" spans="1:5" ht="25.5" customHeight="1">
      <c r="A119" s="932">
        <v>2400554</v>
      </c>
      <c r="B119" s="565" t="s">
        <v>1490</v>
      </c>
      <c r="C119" s="559">
        <v>225</v>
      </c>
      <c r="D119" s="559">
        <v>270</v>
      </c>
      <c r="E119" s="928">
        <f t="shared" si="5"/>
        <v>83.333333333333343</v>
      </c>
    </row>
    <row r="120" spans="1:5" ht="25.5" customHeight="1">
      <c r="A120" s="932">
        <v>2400638</v>
      </c>
      <c r="B120" s="565" t="s">
        <v>859</v>
      </c>
      <c r="C120" s="559">
        <v>21</v>
      </c>
      <c r="D120" s="559">
        <v>33</v>
      </c>
      <c r="E120" s="928">
        <f t="shared" si="5"/>
        <v>63.636363636363633</v>
      </c>
    </row>
    <row r="121" spans="1:5" ht="25.5" customHeight="1">
      <c r="A121" s="932">
        <v>2400646</v>
      </c>
      <c r="B121" s="565" t="s">
        <v>860</v>
      </c>
      <c r="C121" s="559">
        <v>12</v>
      </c>
      <c r="D121" s="559">
        <v>9</v>
      </c>
      <c r="E121" s="928">
        <f t="shared" si="5"/>
        <v>133.33333333333331</v>
      </c>
    </row>
    <row r="122" spans="1:5" ht="25.5" customHeight="1">
      <c r="A122" s="932">
        <v>2400653</v>
      </c>
      <c r="B122" s="565" t="s">
        <v>861</v>
      </c>
      <c r="C122" s="559">
        <v>312</v>
      </c>
      <c r="D122" s="559">
        <v>457</v>
      </c>
      <c r="E122" s="928">
        <f t="shared" si="5"/>
        <v>68.271334792122545</v>
      </c>
    </row>
    <row r="123" spans="1:5" ht="25.5" customHeight="1">
      <c r="A123" s="932">
        <v>2400661</v>
      </c>
      <c r="B123" s="565" t="s">
        <v>862</v>
      </c>
      <c r="C123" s="559">
        <v>332</v>
      </c>
      <c r="D123" s="559">
        <v>347</v>
      </c>
      <c r="E123" s="928">
        <f t="shared" si="5"/>
        <v>95.677233429394818</v>
      </c>
    </row>
    <row r="124" spans="1:5" ht="25.5" customHeight="1">
      <c r="A124" s="932">
        <v>2400745</v>
      </c>
      <c r="B124" s="565" t="s">
        <v>863</v>
      </c>
      <c r="C124" s="559"/>
      <c r="D124" s="559"/>
      <c r="E124" s="928" t="e">
        <f t="shared" si="5"/>
        <v>#DIV/0!</v>
      </c>
    </row>
    <row r="125" spans="1:5" ht="25.5" customHeight="1">
      <c r="A125" s="932">
        <v>2400752</v>
      </c>
      <c r="B125" s="565" t="s">
        <v>864</v>
      </c>
      <c r="C125" s="559">
        <v>1</v>
      </c>
      <c r="D125" s="559"/>
      <c r="E125" s="928" t="e">
        <f t="shared" si="5"/>
        <v>#DIV/0!</v>
      </c>
    </row>
    <row r="126" spans="1:5" ht="33" customHeight="1">
      <c r="A126" s="932">
        <v>2400760</v>
      </c>
      <c r="B126" s="565" t="s">
        <v>1491</v>
      </c>
      <c r="C126" s="559"/>
      <c r="D126" s="559"/>
      <c r="E126" s="928" t="e">
        <f t="shared" si="5"/>
        <v>#DIV/0!</v>
      </c>
    </row>
    <row r="127" spans="1:5" ht="36" customHeight="1">
      <c r="A127" s="932">
        <v>2400778</v>
      </c>
      <c r="B127" s="565" t="s">
        <v>1492</v>
      </c>
      <c r="C127" s="559"/>
      <c r="D127" s="559"/>
      <c r="E127" s="928" t="e">
        <f t="shared" si="5"/>
        <v>#DIV/0!</v>
      </c>
    </row>
    <row r="128" spans="1:5" ht="25.5" customHeight="1">
      <c r="A128" s="932">
        <v>2400786</v>
      </c>
      <c r="B128" s="565" t="s">
        <v>865</v>
      </c>
      <c r="C128" s="559"/>
      <c r="D128" s="559"/>
      <c r="E128" s="928" t="e">
        <f t="shared" si="5"/>
        <v>#DIV/0!</v>
      </c>
    </row>
    <row r="129" spans="1:5" ht="25.5" customHeight="1">
      <c r="A129" s="932">
        <v>2400968</v>
      </c>
      <c r="B129" s="565" t="s">
        <v>866</v>
      </c>
      <c r="C129" s="559"/>
      <c r="D129" s="559"/>
      <c r="E129" s="928" t="e">
        <f t="shared" si="5"/>
        <v>#DIV/0!</v>
      </c>
    </row>
    <row r="130" spans="1:5" ht="30.75" customHeight="1">
      <c r="A130" s="932">
        <v>2401016</v>
      </c>
      <c r="B130" s="565" t="s">
        <v>1493</v>
      </c>
      <c r="C130" s="559"/>
      <c r="D130" s="559"/>
      <c r="E130" s="928" t="e">
        <f t="shared" si="5"/>
        <v>#DIV/0!</v>
      </c>
    </row>
    <row r="131" spans="1:5" ht="31.5" customHeight="1">
      <c r="A131" s="932">
        <v>2401057</v>
      </c>
      <c r="B131" s="565" t="s">
        <v>1494</v>
      </c>
      <c r="C131" s="559">
        <v>5</v>
      </c>
      <c r="D131" s="559"/>
      <c r="E131" s="928" t="e">
        <f t="shared" si="5"/>
        <v>#DIV/0!</v>
      </c>
    </row>
    <row r="132" spans="1:5" ht="25.5" customHeight="1">
      <c r="A132" s="932">
        <v>2401263</v>
      </c>
      <c r="B132" s="565" t="s">
        <v>867</v>
      </c>
      <c r="C132" s="559">
        <v>2</v>
      </c>
      <c r="D132" s="559"/>
      <c r="E132" s="928" t="e">
        <f t="shared" si="5"/>
        <v>#DIV/0!</v>
      </c>
    </row>
    <row r="133" spans="1:5" ht="35.25" customHeight="1">
      <c r="A133" s="932">
        <v>2401297</v>
      </c>
      <c r="B133" s="565" t="s">
        <v>1423</v>
      </c>
      <c r="C133" s="559"/>
      <c r="D133" s="559"/>
      <c r="E133" s="928" t="e">
        <f t="shared" si="5"/>
        <v>#DIV/0!</v>
      </c>
    </row>
    <row r="134" spans="1:5" ht="35.25" customHeight="1">
      <c r="A134" s="932">
        <v>2401305</v>
      </c>
      <c r="B134" s="565" t="s">
        <v>1424</v>
      </c>
      <c r="C134" s="559"/>
      <c r="D134" s="559"/>
      <c r="E134" s="928" t="e">
        <f t="shared" si="5"/>
        <v>#DIV/0!</v>
      </c>
    </row>
    <row r="135" spans="1:5" ht="36.75" customHeight="1">
      <c r="A135" s="936"/>
      <c r="B135" s="563" t="s">
        <v>1495</v>
      </c>
      <c r="C135" s="556">
        <f>C136+C137</f>
        <v>0</v>
      </c>
      <c r="D135" s="556">
        <f>D136+D137</f>
        <v>0</v>
      </c>
      <c r="E135" s="926" t="e">
        <f>C135/D135*100</f>
        <v>#DIV/0!</v>
      </c>
    </row>
    <row r="136" spans="1:5" ht="25.5" customHeight="1">
      <c r="A136" s="932">
        <v>2401461</v>
      </c>
      <c r="B136" s="568" t="s">
        <v>868</v>
      </c>
      <c r="C136" s="559"/>
      <c r="D136" s="559"/>
      <c r="E136" s="928" t="e">
        <f t="shared" ref="E136:E137" si="6">C136/D136*100</f>
        <v>#DIV/0!</v>
      </c>
    </row>
    <row r="137" spans="1:5" ht="25.5" customHeight="1">
      <c r="A137" s="932">
        <v>2401479</v>
      </c>
      <c r="B137" s="568" t="s">
        <v>869</v>
      </c>
      <c r="C137" s="559"/>
      <c r="D137" s="559"/>
      <c r="E137" s="928" t="e">
        <f t="shared" si="6"/>
        <v>#DIV/0!</v>
      </c>
    </row>
    <row r="138" spans="1:5" ht="25.5" customHeight="1">
      <c r="A138" s="936"/>
      <c r="B138" s="569" t="s">
        <v>870</v>
      </c>
      <c r="C138" s="556">
        <f>C139+C140+C141+C142+C143+C144+C145</f>
        <v>0</v>
      </c>
      <c r="D138" s="556">
        <f>D139+D140+D141+D142+D143+D144+D145</f>
        <v>2</v>
      </c>
      <c r="E138" s="926">
        <f>C138/D138*100</f>
        <v>0</v>
      </c>
    </row>
    <row r="139" spans="1:5" ht="25.5" customHeight="1">
      <c r="A139" s="932">
        <v>2400455</v>
      </c>
      <c r="B139" s="568" t="s">
        <v>871</v>
      </c>
      <c r="C139" s="559"/>
      <c r="D139" s="559"/>
      <c r="E139" s="928" t="e">
        <f t="shared" ref="E139:E145" si="7">C139/D139*100</f>
        <v>#DIV/0!</v>
      </c>
    </row>
    <row r="140" spans="1:5" ht="25.5" customHeight="1">
      <c r="A140" s="932">
        <v>2400463</v>
      </c>
      <c r="B140" s="568" t="s">
        <v>872</v>
      </c>
      <c r="C140" s="559"/>
      <c r="D140" s="559"/>
      <c r="E140" s="928" t="e">
        <f t="shared" si="7"/>
        <v>#DIV/0!</v>
      </c>
    </row>
    <row r="141" spans="1:5" ht="25.5" customHeight="1">
      <c r="A141" s="932">
        <v>2400471</v>
      </c>
      <c r="B141" s="568" t="s">
        <v>873</v>
      </c>
      <c r="C141" s="559"/>
      <c r="D141" s="559"/>
      <c r="E141" s="928" t="e">
        <f t="shared" si="7"/>
        <v>#DIV/0!</v>
      </c>
    </row>
    <row r="142" spans="1:5" ht="25.5" customHeight="1">
      <c r="A142" s="932">
        <v>2400489</v>
      </c>
      <c r="B142" s="568" t="s">
        <v>874</v>
      </c>
      <c r="C142" s="559"/>
      <c r="D142" s="559"/>
      <c r="E142" s="928" t="e">
        <f t="shared" si="7"/>
        <v>#DIV/0!</v>
      </c>
    </row>
    <row r="143" spans="1:5" ht="25.5" customHeight="1">
      <c r="A143" s="932">
        <v>2400497</v>
      </c>
      <c r="B143" s="568" t="s">
        <v>875</v>
      </c>
      <c r="C143" s="559"/>
      <c r="D143" s="559">
        <v>2</v>
      </c>
      <c r="E143" s="928">
        <f t="shared" si="7"/>
        <v>0</v>
      </c>
    </row>
    <row r="144" spans="1:5" ht="36.75" customHeight="1">
      <c r="A144" s="932">
        <v>2400505</v>
      </c>
      <c r="B144" s="565" t="s">
        <v>1496</v>
      </c>
      <c r="C144" s="559"/>
      <c r="D144" s="559"/>
      <c r="E144" s="928" t="e">
        <f t="shared" si="7"/>
        <v>#DIV/0!</v>
      </c>
    </row>
    <row r="145" spans="1:5" ht="25.5" customHeight="1">
      <c r="A145" s="932">
        <v>2400513</v>
      </c>
      <c r="B145" s="568" t="s">
        <v>876</v>
      </c>
      <c r="C145" s="559"/>
      <c r="D145" s="559"/>
      <c r="E145" s="928" t="e">
        <f t="shared" si="7"/>
        <v>#DIV/0!</v>
      </c>
    </row>
    <row r="146" spans="1:5" ht="25.5" customHeight="1">
      <c r="A146" s="935"/>
      <c r="B146" s="569" t="s">
        <v>1427</v>
      </c>
      <c r="C146" s="556">
        <f>C147+C148+C149+C150+C151+C152+C153+C154+C155+C156+C157+C158+C159+C160+C161+C162+C163+C164+C165+C166</f>
        <v>0</v>
      </c>
      <c r="D146" s="556">
        <f>D147+D148+D149+D150+D151+D152+D153+D154+D155+D156+D157+D158+D159+D160+D161+D162+D163+D164+D165+D166</f>
        <v>0</v>
      </c>
      <c r="E146" s="926" t="e">
        <f>C146/D146*100</f>
        <v>#DIV/0!</v>
      </c>
    </row>
    <row r="147" spans="1:5" ht="25.5" customHeight="1">
      <c r="A147" s="932">
        <v>2400992</v>
      </c>
      <c r="B147" s="568" t="s">
        <v>1497</v>
      </c>
      <c r="C147" s="559"/>
      <c r="D147" s="559"/>
      <c r="E147" s="928" t="e">
        <f t="shared" ref="E147:E166" si="8">C147/D147*100</f>
        <v>#DIV/0!</v>
      </c>
    </row>
    <row r="148" spans="1:5" ht="25.5" customHeight="1">
      <c r="A148" s="932">
        <v>2401065</v>
      </c>
      <c r="B148" s="568" t="s">
        <v>1428</v>
      </c>
      <c r="C148" s="559"/>
      <c r="D148" s="559"/>
      <c r="E148" s="928" t="e">
        <f t="shared" si="8"/>
        <v>#DIV/0!</v>
      </c>
    </row>
    <row r="149" spans="1:5" ht="33" customHeight="1">
      <c r="A149" s="932">
        <v>2401073</v>
      </c>
      <c r="B149" s="565" t="s">
        <v>1498</v>
      </c>
      <c r="C149" s="559"/>
      <c r="D149" s="559"/>
      <c r="E149" s="928" t="e">
        <f t="shared" si="8"/>
        <v>#DIV/0!</v>
      </c>
    </row>
    <row r="150" spans="1:5" ht="36" customHeight="1">
      <c r="A150" s="932">
        <v>2401274</v>
      </c>
      <c r="B150" s="566" t="s">
        <v>1499</v>
      </c>
      <c r="C150" s="559"/>
      <c r="D150" s="559"/>
      <c r="E150" s="928" t="e">
        <f t="shared" si="8"/>
        <v>#DIV/0!</v>
      </c>
    </row>
    <row r="151" spans="1:5" ht="32.25" customHeight="1">
      <c r="A151" s="932">
        <v>2401289</v>
      </c>
      <c r="B151" s="566" t="s">
        <v>1500</v>
      </c>
      <c r="C151" s="559"/>
      <c r="D151" s="559"/>
      <c r="E151" s="928" t="e">
        <f t="shared" si="8"/>
        <v>#DIV/0!</v>
      </c>
    </row>
    <row r="152" spans="1:5" ht="32.25" customHeight="1">
      <c r="A152" s="932">
        <v>2401321</v>
      </c>
      <c r="B152" s="565" t="s">
        <v>1501</v>
      </c>
      <c r="C152" s="559"/>
      <c r="D152" s="559"/>
      <c r="E152" s="928" t="e">
        <f t="shared" si="8"/>
        <v>#DIV/0!</v>
      </c>
    </row>
    <row r="153" spans="1:5" ht="29.25" customHeight="1">
      <c r="A153" s="932">
        <v>2401347</v>
      </c>
      <c r="B153" s="565" t="s">
        <v>1502</v>
      </c>
      <c r="C153" s="559"/>
      <c r="D153" s="559"/>
      <c r="E153" s="928" t="e">
        <f t="shared" si="8"/>
        <v>#DIV/0!</v>
      </c>
    </row>
    <row r="154" spans="1:5" ht="33.75" customHeight="1">
      <c r="A154" s="932">
        <v>2401487</v>
      </c>
      <c r="B154" s="565" t="s">
        <v>1503</v>
      </c>
      <c r="C154" s="559"/>
      <c r="D154" s="559"/>
      <c r="E154" s="928" t="e">
        <f t="shared" si="8"/>
        <v>#DIV/0!</v>
      </c>
    </row>
    <row r="155" spans="1:5" ht="25.5" customHeight="1">
      <c r="A155" s="932">
        <v>2401545</v>
      </c>
      <c r="B155" s="568" t="s">
        <v>1430</v>
      </c>
      <c r="C155" s="559"/>
      <c r="D155" s="559"/>
      <c r="E155" s="928" t="e">
        <f t="shared" si="8"/>
        <v>#DIV/0!</v>
      </c>
    </row>
    <row r="156" spans="1:5" ht="38.25" customHeight="1">
      <c r="A156" s="932">
        <v>2401552</v>
      </c>
      <c r="B156" s="565" t="s">
        <v>1504</v>
      </c>
      <c r="C156" s="559"/>
      <c r="D156" s="559"/>
      <c r="E156" s="928" t="e">
        <f t="shared" si="8"/>
        <v>#DIV/0!</v>
      </c>
    </row>
    <row r="157" spans="1:5" ht="33" customHeight="1">
      <c r="A157" s="932">
        <v>2401560</v>
      </c>
      <c r="B157" s="565" t="s">
        <v>1505</v>
      </c>
      <c r="C157" s="559"/>
      <c r="D157" s="559"/>
      <c r="E157" s="928" t="e">
        <f t="shared" si="8"/>
        <v>#DIV/0!</v>
      </c>
    </row>
    <row r="158" spans="1:5" ht="25.5" customHeight="1">
      <c r="A158" s="932">
        <v>2401578</v>
      </c>
      <c r="B158" s="568" t="s">
        <v>1422</v>
      </c>
      <c r="C158" s="559"/>
      <c r="D158" s="559"/>
      <c r="E158" s="928" t="e">
        <f t="shared" si="8"/>
        <v>#DIV/0!</v>
      </c>
    </row>
    <row r="159" spans="1:5" ht="25.5" customHeight="1">
      <c r="A159" s="932">
        <v>2401586</v>
      </c>
      <c r="B159" s="568" t="s">
        <v>1431</v>
      </c>
      <c r="C159" s="559"/>
      <c r="D159" s="559"/>
      <c r="E159" s="928" t="e">
        <f t="shared" si="8"/>
        <v>#DIV/0!</v>
      </c>
    </row>
    <row r="160" spans="1:5" ht="25.5" customHeight="1">
      <c r="A160" s="932">
        <v>2401594</v>
      </c>
      <c r="B160" s="568" t="s">
        <v>1432</v>
      </c>
      <c r="C160" s="559"/>
      <c r="D160" s="559"/>
      <c r="E160" s="928" t="e">
        <f t="shared" si="8"/>
        <v>#DIV/0!</v>
      </c>
    </row>
    <row r="161" spans="1:5" ht="25.5" customHeight="1">
      <c r="A161" s="932">
        <v>2401602</v>
      </c>
      <c r="B161" s="565" t="s">
        <v>1506</v>
      </c>
      <c r="C161" s="559"/>
      <c r="D161" s="559"/>
      <c r="E161" s="928" t="e">
        <f t="shared" si="8"/>
        <v>#DIV/0!</v>
      </c>
    </row>
    <row r="162" spans="1:5" ht="38.25" customHeight="1">
      <c r="A162" s="932">
        <v>2401610</v>
      </c>
      <c r="B162" s="565" t="s">
        <v>1507</v>
      </c>
      <c r="C162" s="559"/>
      <c r="D162" s="559"/>
      <c r="E162" s="928" t="e">
        <f t="shared" si="8"/>
        <v>#DIV/0!</v>
      </c>
    </row>
    <row r="163" spans="1:5" ht="25.5" customHeight="1">
      <c r="A163" s="932">
        <v>2401628</v>
      </c>
      <c r="B163" s="568" t="s">
        <v>1433</v>
      </c>
      <c r="C163" s="559"/>
      <c r="D163" s="559"/>
      <c r="E163" s="928" t="e">
        <f t="shared" si="8"/>
        <v>#DIV/0!</v>
      </c>
    </row>
    <row r="164" spans="1:5" ht="25.5" customHeight="1">
      <c r="A164" s="932">
        <v>2401636</v>
      </c>
      <c r="B164" s="568" t="s">
        <v>1508</v>
      </c>
      <c r="C164" s="559"/>
      <c r="D164" s="559"/>
      <c r="E164" s="928" t="e">
        <f t="shared" si="8"/>
        <v>#DIV/0!</v>
      </c>
    </row>
    <row r="165" spans="1:5" ht="25.5" customHeight="1">
      <c r="A165" s="932">
        <v>2401644</v>
      </c>
      <c r="B165" s="565" t="s">
        <v>1509</v>
      </c>
      <c r="C165" s="559"/>
      <c r="D165" s="559"/>
      <c r="E165" s="928" t="e">
        <f t="shared" si="8"/>
        <v>#DIV/0!</v>
      </c>
    </row>
    <row r="166" spans="1:5" ht="25.5" customHeight="1">
      <c r="A166" s="932">
        <v>2401677</v>
      </c>
      <c r="B166" s="568" t="s">
        <v>1510</v>
      </c>
      <c r="C166" s="559"/>
      <c r="D166" s="559"/>
      <c r="E166" s="928" t="e">
        <f t="shared" si="8"/>
        <v>#DIV/0!</v>
      </c>
    </row>
    <row r="167" spans="1:5" ht="25.5" customHeight="1" thickBot="1">
      <c r="A167" s="937"/>
      <c r="B167" s="938" t="s">
        <v>1511</v>
      </c>
      <c r="C167" s="939">
        <f>C12+C14++C17+C35+C67+C76+C81+C111+C116+C135+C138+C146</f>
        <v>31174</v>
      </c>
      <c r="D167" s="939">
        <f>D12+D14++D17+D35+D67+D76+D81+D111+D116+D135+D138+D146</f>
        <v>31859</v>
      </c>
      <c r="E167" s="940">
        <f>C167/D167*100</f>
        <v>97.849901126840138</v>
      </c>
    </row>
  </sheetData>
  <mergeCells count="1">
    <mergeCell ref="A2:D2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48" orientation="portrait" r:id="rId1"/>
  <rowBreaks count="3" manualBreakCount="3">
    <brk id="52" max="4" man="1"/>
    <brk id="94" max="4" man="1"/>
    <brk id="14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9"/>
  <sheetViews>
    <sheetView zoomScaleNormal="100" workbookViewId="0">
      <selection activeCell="K18" sqref="K18"/>
    </sheetView>
  </sheetViews>
  <sheetFormatPr defaultColWidth="9.140625" defaultRowHeight="11.25"/>
  <cols>
    <col min="1" max="1" width="9.5703125" style="221" customWidth="1"/>
    <col min="2" max="2" width="4.5703125" style="222" customWidth="1"/>
    <col min="3" max="3" width="9.140625" style="221"/>
    <col min="4" max="8" width="9.140625" style="201"/>
    <col min="9" max="9" width="18.42578125" style="201" customWidth="1"/>
    <col min="10" max="16384" width="9.140625" style="201"/>
  </cols>
  <sheetData>
    <row r="2" spans="1:28">
      <c r="A2" s="198"/>
      <c r="B2" s="199"/>
      <c r="C2" s="198"/>
      <c r="D2" s="200"/>
      <c r="E2" s="200"/>
      <c r="F2" s="200"/>
      <c r="G2" s="200"/>
      <c r="H2" s="200"/>
      <c r="I2" s="200"/>
    </row>
    <row r="3" spans="1:28">
      <c r="A3" s="202" t="s">
        <v>755</v>
      </c>
      <c r="B3" s="203">
        <v>1</v>
      </c>
      <c r="C3" s="204" t="s">
        <v>333</v>
      </c>
      <c r="D3" s="205"/>
      <c r="E3" s="205"/>
      <c r="F3" s="205"/>
      <c r="G3" s="205"/>
      <c r="H3" s="205"/>
      <c r="I3" s="205"/>
    </row>
    <row r="4" spans="1:28" ht="15" customHeight="1">
      <c r="A4" s="206" t="s">
        <v>755</v>
      </c>
      <c r="B4" s="207">
        <v>2</v>
      </c>
      <c r="C4" s="990" t="s">
        <v>725</v>
      </c>
      <c r="D4" s="990"/>
      <c r="E4" s="990"/>
      <c r="F4" s="990"/>
      <c r="G4" s="990"/>
      <c r="H4" s="990"/>
      <c r="I4" s="990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</row>
    <row r="5" spans="1:28" ht="15" customHeight="1">
      <c r="A5" s="206"/>
      <c r="B5" s="207"/>
      <c r="C5" s="990"/>
      <c r="D5" s="990"/>
      <c r="E5" s="990"/>
      <c r="F5" s="990"/>
      <c r="G5" s="990"/>
      <c r="H5" s="990"/>
      <c r="I5" s="990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</row>
    <row r="6" spans="1:28">
      <c r="A6" s="206" t="s">
        <v>755</v>
      </c>
      <c r="B6" s="207">
        <v>3</v>
      </c>
      <c r="C6" s="991" t="s">
        <v>726</v>
      </c>
      <c r="D6" s="991"/>
      <c r="E6" s="991"/>
      <c r="F6" s="991"/>
      <c r="G6" s="991"/>
      <c r="H6" s="991"/>
      <c r="I6" s="991"/>
    </row>
    <row r="7" spans="1:28">
      <c r="A7" s="206"/>
      <c r="B7" s="207"/>
      <c r="C7" s="991"/>
      <c r="D7" s="991"/>
      <c r="E7" s="991"/>
      <c r="F7" s="991"/>
      <c r="G7" s="991"/>
      <c r="H7" s="991"/>
      <c r="I7" s="991"/>
    </row>
    <row r="8" spans="1:28">
      <c r="A8" s="206" t="s">
        <v>755</v>
      </c>
      <c r="B8" s="207">
        <v>4</v>
      </c>
      <c r="C8" s="991" t="s">
        <v>727</v>
      </c>
      <c r="D8" s="991"/>
      <c r="E8" s="991"/>
      <c r="F8" s="991"/>
      <c r="G8" s="991"/>
      <c r="H8" s="991"/>
      <c r="I8" s="991"/>
      <c r="J8" s="210"/>
      <c r="K8" s="210"/>
      <c r="L8" s="210"/>
      <c r="M8" s="210"/>
      <c r="N8" s="210"/>
      <c r="O8" s="210"/>
    </row>
    <row r="9" spans="1:28">
      <c r="A9" s="206"/>
      <c r="B9" s="207"/>
      <c r="C9" s="991"/>
      <c r="D9" s="991"/>
      <c r="E9" s="991"/>
      <c r="F9" s="991"/>
      <c r="G9" s="991"/>
      <c r="H9" s="991"/>
      <c r="I9" s="991"/>
      <c r="J9" s="210"/>
      <c r="K9" s="210"/>
      <c r="L9" s="210"/>
      <c r="M9" s="210"/>
      <c r="N9" s="210"/>
      <c r="O9" s="210"/>
    </row>
    <row r="10" spans="1:28" ht="11.25" customHeight="1">
      <c r="A10" s="206" t="s">
        <v>755</v>
      </c>
      <c r="B10" s="207">
        <v>5</v>
      </c>
      <c r="C10" s="211" t="s">
        <v>728</v>
      </c>
      <c r="D10" s="212"/>
      <c r="E10" s="212"/>
      <c r="F10" s="212"/>
      <c r="G10" s="212" t="s">
        <v>756</v>
      </c>
      <c r="H10" s="212"/>
      <c r="I10" s="212"/>
    </row>
    <row r="11" spans="1:28">
      <c r="A11" s="206" t="s">
        <v>755</v>
      </c>
      <c r="B11" s="207">
        <v>6</v>
      </c>
      <c r="C11" s="213" t="s">
        <v>729</v>
      </c>
      <c r="D11" s="211"/>
      <c r="E11" s="211"/>
      <c r="F11" s="211"/>
      <c r="G11" s="211"/>
      <c r="H11" s="211" t="s">
        <v>756</v>
      </c>
      <c r="I11" s="214"/>
    </row>
    <row r="12" spans="1:28">
      <c r="A12" s="206" t="s">
        <v>755</v>
      </c>
      <c r="B12" s="207">
        <v>7</v>
      </c>
      <c r="C12" s="211" t="s">
        <v>562</v>
      </c>
      <c r="D12" s="214"/>
      <c r="E12" s="214"/>
      <c r="F12" s="214"/>
      <c r="G12" s="214"/>
      <c r="H12" s="214"/>
      <c r="I12" s="214"/>
    </row>
    <row r="13" spans="1:28">
      <c r="A13" s="206" t="s">
        <v>755</v>
      </c>
      <c r="B13" s="207">
        <v>8</v>
      </c>
      <c r="C13" s="207" t="s">
        <v>757</v>
      </c>
      <c r="D13" s="214"/>
      <c r="E13" s="214"/>
      <c r="F13" s="214"/>
      <c r="G13" s="214"/>
      <c r="H13" s="214"/>
      <c r="I13" s="214"/>
    </row>
    <row r="14" spans="1:28">
      <c r="A14" s="206" t="s">
        <v>755</v>
      </c>
      <c r="B14" s="215">
        <v>9</v>
      </c>
      <c r="C14" s="216" t="s">
        <v>563</v>
      </c>
      <c r="D14" s="217"/>
      <c r="E14" s="217"/>
      <c r="F14" s="217"/>
      <c r="G14" s="217"/>
      <c r="H14" s="217"/>
      <c r="I14" s="217"/>
    </row>
    <row r="15" spans="1:28">
      <c r="A15" s="206" t="s">
        <v>755</v>
      </c>
      <c r="B15" s="215">
        <v>10</v>
      </c>
      <c r="C15" s="216" t="s">
        <v>609</v>
      </c>
      <c r="D15" s="217"/>
      <c r="E15" s="217"/>
      <c r="F15" s="217"/>
      <c r="G15" s="217"/>
      <c r="H15" s="217"/>
      <c r="I15" s="217"/>
    </row>
    <row r="16" spans="1:28">
      <c r="A16" s="206" t="s">
        <v>755</v>
      </c>
      <c r="B16" s="215">
        <v>11</v>
      </c>
      <c r="C16" s="216" t="s">
        <v>564</v>
      </c>
      <c r="D16" s="217"/>
      <c r="E16" s="217"/>
      <c r="F16" s="217"/>
      <c r="G16" s="217"/>
      <c r="H16" s="217"/>
      <c r="I16" s="217"/>
    </row>
    <row r="17" spans="1:9">
      <c r="A17" s="206" t="s">
        <v>755</v>
      </c>
      <c r="B17" s="215">
        <v>12</v>
      </c>
      <c r="C17" s="216" t="s">
        <v>638</v>
      </c>
      <c r="D17" s="217"/>
      <c r="E17" s="217"/>
      <c r="F17" s="217"/>
      <c r="G17" s="217"/>
      <c r="H17" s="217"/>
      <c r="I17" s="217"/>
    </row>
    <row r="18" spans="1:9">
      <c r="A18" s="206" t="s">
        <v>755</v>
      </c>
      <c r="B18" s="215">
        <v>13</v>
      </c>
      <c r="C18" s="198" t="s">
        <v>565</v>
      </c>
      <c r="D18" s="217"/>
      <c r="E18" s="217"/>
      <c r="F18" s="217"/>
      <c r="G18" s="217"/>
      <c r="H18" s="217"/>
      <c r="I18" s="217"/>
    </row>
    <row r="19" spans="1:9">
      <c r="A19" s="206" t="s">
        <v>755</v>
      </c>
      <c r="B19" s="215">
        <v>14</v>
      </c>
      <c r="C19" s="216" t="s">
        <v>579</v>
      </c>
      <c r="D19" s="217"/>
      <c r="E19" s="217"/>
      <c r="F19" s="217"/>
      <c r="G19" s="217"/>
      <c r="H19" s="217"/>
      <c r="I19" s="217"/>
    </row>
    <row r="20" spans="1:9">
      <c r="A20" s="206" t="s">
        <v>755</v>
      </c>
      <c r="B20" s="215" t="s">
        <v>758</v>
      </c>
      <c r="C20" s="992" t="s">
        <v>610</v>
      </c>
      <c r="D20" s="992"/>
      <c r="E20" s="992"/>
      <c r="F20" s="992"/>
      <c r="G20" s="992"/>
      <c r="H20" s="992"/>
      <c r="I20" s="992"/>
    </row>
    <row r="21" spans="1:9">
      <c r="A21" s="206"/>
      <c r="B21" s="215"/>
      <c r="C21" s="992"/>
      <c r="D21" s="992"/>
      <c r="E21" s="992"/>
      <c r="F21" s="992"/>
      <c r="G21" s="992"/>
      <c r="H21" s="992"/>
      <c r="I21" s="992"/>
    </row>
    <row r="22" spans="1:9">
      <c r="A22" s="206" t="s">
        <v>755</v>
      </c>
      <c r="B22" s="215" t="s">
        <v>759</v>
      </c>
      <c r="C22" s="216" t="s">
        <v>760</v>
      </c>
      <c r="D22" s="217"/>
      <c r="E22" s="217"/>
      <c r="F22" s="217"/>
      <c r="G22" s="217"/>
      <c r="H22" s="217"/>
      <c r="I22" s="217"/>
    </row>
    <row r="23" spans="1:9">
      <c r="A23" s="206"/>
      <c r="B23" s="215"/>
      <c r="C23" s="216" t="s">
        <v>761</v>
      </c>
      <c r="D23" s="217"/>
      <c r="E23" s="217"/>
      <c r="F23" s="217"/>
      <c r="G23" s="217"/>
      <c r="H23" s="217"/>
      <c r="I23" s="217"/>
    </row>
    <row r="24" spans="1:9">
      <c r="A24" s="206" t="s">
        <v>755</v>
      </c>
      <c r="B24" s="215">
        <v>16</v>
      </c>
      <c r="C24" s="216" t="s">
        <v>566</v>
      </c>
      <c r="D24" s="217"/>
      <c r="E24" s="217"/>
      <c r="F24" s="217"/>
      <c r="G24" s="217"/>
      <c r="H24" s="217"/>
      <c r="I24" s="217"/>
    </row>
    <row r="25" spans="1:9">
      <c r="A25" s="206" t="s">
        <v>755</v>
      </c>
      <c r="B25" s="215">
        <v>17</v>
      </c>
      <c r="C25" s="216" t="s">
        <v>636</v>
      </c>
      <c r="D25" s="217"/>
      <c r="E25" s="217"/>
      <c r="F25" s="217"/>
      <c r="G25" s="217"/>
      <c r="H25" s="217"/>
      <c r="I25" s="217"/>
    </row>
    <row r="26" spans="1:9">
      <c r="A26" s="206" t="s">
        <v>755</v>
      </c>
      <c r="B26" s="215">
        <v>18</v>
      </c>
      <c r="C26" s="216" t="s">
        <v>567</v>
      </c>
      <c r="D26" s="217"/>
      <c r="E26" s="217"/>
      <c r="F26" s="217"/>
      <c r="G26" s="217"/>
      <c r="H26" s="217"/>
      <c r="I26" s="217"/>
    </row>
    <row r="27" spans="1:9">
      <c r="A27" s="206" t="s">
        <v>755</v>
      </c>
      <c r="B27" s="215">
        <v>19</v>
      </c>
      <c r="C27" s="216" t="s">
        <v>568</v>
      </c>
      <c r="D27" s="217"/>
      <c r="E27" s="217"/>
      <c r="F27" s="217"/>
      <c r="G27" s="217"/>
      <c r="H27" s="217"/>
      <c r="I27" s="217"/>
    </row>
    <row r="28" spans="1:9">
      <c r="A28" s="206" t="s">
        <v>755</v>
      </c>
      <c r="B28" s="215">
        <v>20</v>
      </c>
      <c r="C28" s="216" t="s">
        <v>569</v>
      </c>
      <c r="D28" s="217"/>
      <c r="E28" s="217"/>
      <c r="F28" s="217"/>
      <c r="G28" s="217"/>
      <c r="H28" s="217"/>
      <c r="I28" s="217"/>
    </row>
    <row r="29" spans="1:9">
      <c r="A29" s="206" t="s">
        <v>755</v>
      </c>
      <c r="B29" s="215">
        <v>21</v>
      </c>
      <c r="C29" s="216" t="s">
        <v>570</v>
      </c>
      <c r="D29" s="217"/>
      <c r="E29" s="217"/>
      <c r="F29" s="217"/>
      <c r="G29" s="217"/>
      <c r="H29" s="217"/>
      <c r="I29" s="217"/>
    </row>
    <row r="30" spans="1:9">
      <c r="A30" s="206" t="s">
        <v>755</v>
      </c>
      <c r="B30" s="215">
        <v>22</v>
      </c>
      <c r="C30" s="216" t="s">
        <v>571</v>
      </c>
      <c r="D30" s="217"/>
      <c r="E30" s="217"/>
      <c r="F30" s="217"/>
      <c r="G30" s="217"/>
      <c r="H30" s="217"/>
      <c r="I30" s="217"/>
    </row>
    <row r="31" spans="1:9">
      <c r="A31" s="206" t="s">
        <v>755</v>
      </c>
      <c r="B31" s="215">
        <v>23</v>
      </c>
      <c r="C31" s="216" t="s">
        <v>572</v>
      </c>
      <c r="D31" s="217"/>
      <c r="E31" s="217"/>
      <c r="F31" s="217"/>
      <c r="G31" s="217"/>
      <c r="H31" s="217"/>
      <c r="I31" s="217"/>
    </row>
    <row r="32" spans="1:9">
      <c r="A32" s="206" t="s">
        <v>755</v>
      </c>
      <c r="B32" s="215">
        <v>24</v>
      </c>
      <c r="C32" s="216" t="s">
        <v>573</v>
      </c>
      <c r="D32" s="217"/>
      <c r="E32" s="217"/>
      <c r="F32" s="217"/>
      <c r="G32" s="217"/>
      <c r="H32" s="217"/>
      <c r="I32" s="217"/>
    </row>
    <row r="33" spans="1:9">
      <c r="A33" s="206" t="s">
        <v>755</v>
      </c>
      <c r="B33" s="215">
        <v>25</v>
      </c>
      <c r="C33" s="216" t="s">
        <v>574</v>
      </c>
      <c r="D33" s="217"/>
      <c r="E33" s="217"/>
      <c r="F33" s="217"/>
      <c r="G33" s="217"/>
      <c r="H33" s="217"/>
      <c r="I33" s="217"/>
    </row>
    <row r="34" spans="1:9">
      <c r="A34" s="206" t="s">
        <v>755</v>
      </c>
      <c r="B34" s="215">
        <v>26</v>
      </c>
      <c r="C34" s="216" t="s">
        <v>575</v>
      </c>
      <c r="D34" s="217"/>
      <c r="E34" s="217"/>
      <c r="F34" s="217"/>
      <c r="G34" s="217"/>
      <c r="H34" s="217"/>
      <c r="I34" s="217"/>
    </row>
    <row r="35" spans="1:9">
      <c r="A35" s="206" t="s">
        <v>755</v>
      </c>
      <c r="B35" s="215">
        <v>27</v>
      </c>
      <c r="C35" s="216" t="s">
        <v>576</v>
      </c>
      <c r="D35" s="217"/>
      <c r="E35" s="217"/>
      <c r="F35" s="217"/>
      <c r="G35" s="217"/>
      <c r="H35" s="217"/>
      <c r="I35" s="217"/>
    </row>
    <row r="36" spans="1:9">
      <c r="A36" s="206" t="s">
        <v>755</v>
      </c>
      <c r="B36" s="215">
        <v>28</v>
      </c>
      <c r="C36" s="216" t="s">
        <v>469</v>
      </c>
      <c r="D36" s="217"/>
      <c r="E36" s="217"/>
      <c r="F36" s="217"/>
      <c r="G36" s="217"/>
      <c r="H36" s="217"/>
      <c r="I36" s="217"/>
    </row>
    <row r="37" spans="1:9">
      <c r="A37" s="206" t="s">
        <v>755</v>
      </c>
      <c r="B37" s="215">
        <v>29</v>
      </c>
      <c r="C37" s="216" t="s">
        <v>762</v>
      </c>
      <c r="D37" s="217"/>
      <c r="E37" s="217"/>
      <c r="F37" s="217"/>
      <c r="G37" s="217"/>
      <c r="H37" s="217"/>
      <c r="I37" s="217"/>
    </row>
    <row r="38" spans="1:9">
      <c r="A38" s="206" t="s">
        <v>755</v>
      </c>
      <c r="B38" s="215">
        <v>30</v>
      </c>
      <c r="C38" s="216" t="s">
        <v>763</v>
      </c>
      <c r="D38" s="217"/>
      <c r="E38" s="217"/>
      <c r="F38" s="217"/>
      <c r="G38" s="217"/>
      <c r="H38" s="217"/>
      <c r="I38" s="217"/>
    </row>
    <row r="39" spans="1:9">
      <c r="A39" s="206" t="s">
        <v>755</v>
      </c>
      <c r="B39" s="218">
        <v>31</v>
      </c>
      <c r="C39" s="219" t="s">
        <v>764</v>
      </c>
      <c r="D39" s="220"/>
      <c r="E39" s="220"/>
      <c r="F39" s="220"/>
      <c r="G39" s="220"/>
      <c r="H39" s="220"/>
      <c r="I39" s="220"/>
    </row>
    <row r="40" spans="1:9">
      <c r="A40" s="219"/>
      <c r="B40" s="218"/>
      <c r="C40" s="219"/>
      <c r="D40" s="220"/>
      <c r="E40" s="220"/>
      <c r="F40" s="220"/>
      <c r="G40" s="220"/>
      <c r="H40" s="220"/>
      <c r="I40" s="220"/>
    </row>
    <row r="41" spans="1:9">
      <c r="A41" s="219"/>
      <c r="B41" s="218"/>
      <c r="C41" s="219"/>
      <c r="D41" s="220"/>
      <c r="E41" s="220"/>
      <c r="F41" s="220"/>
      <c r="G41" s="220"/>
      <c r="H41" s="220"/>
      <c r="I41" s="220"/>
    </row>
    <row r="42" spans="1:9">
      <c r="A42" s="219"/>
      <c r="B42" s="218"/>
      <c r="C42" s="219"/>
      <c r="D42" s="220"/>
      <c r="E42" s="220"/>
      <c r="F42" s="220"/>
      <c r="G42" s="220"/>
      <c r="H42" s="220"/>
      <c r="I42" s="220"/>
    </row>
    <row r="43" spans="1:9">
      <c r="A43" s="219"/>
      <c r="B43" s="218"/>
      <c r="C43" s="219"/>
      <c r="D43" s="220"/>
      <c r="E43" s="220"/>
      <c r="F43" s="220"/>
      <c r="G43" s="220"/>
      <c r="H43" s="220"/>
      <c r="I43" s="220"/>
    </row>
    <row r="44" spans="1:9">
      <c r="A44" s="219"/>
      <c r="B44" s="218"/>
      <c r="C44" s="219"/>
      <c r="D44" s="220"/>
      <c r="E44" s="220"/>
      <c r="F44" s="220"/>
      <c r="G44" s="220"/>
      <c r="H44" s="220"/>
      <c r="I44" s="220"/>
    </row>
    <row r="45" spans="1:9">
      <c r="A45" s="219"/>
      <c r="B45" s="218"/>
      <c r="C45" s="219"/>
      <c r="D45" s="220"/>
      <c r="E45" s="220"/>
      <c r="F45" s="220"/>
      <c r="G45" s="220"/>
      <c r="H45" s="220"/>
      <c r="I45" s="220"/>
    </row>
    <row r="46" spans="1:9">
      <c r="A46" s="219"/>
      <c r="B46" s="218"/>
      <c r="C46" s="219"/>
      <c r="D46" s="220"/>
      <c r="E46" s="220"/>
      <c r="F46" s="220"/>
      <c r="G46" s="220"/>
      <c r="H46" s="220"/>
      <c r="I46" s="220"/>
    </row>
    <row r="47" spans="1:9">
      <c r="A47" s="219"/>
      <c r="B47" s="218"/>
      <c r="C47" s="219"/>
      <c r="D47" s="220"/>
      <c r="E47" s="220"/>
      <c r="F47" s="220"/>
      <c r="G47" s="220"/>
      <c r="H47" s="220"/>
      <c r="I47" s="220"/>
    </row>
    <row r="48" spans="1:9">
      <c r="A48" s="219"/>
      <c r="B48" s="218"/>
      <c r="C48" s="219"/>
      <c r="D48" s="220"/>
      <c r="E48" s="220"/>
      <c r="F48" s="220"/>
      <c r="G48" s="220"/>
      <c r="H48" s="220"/>
      <c r="I48" s="220"/>
    </row>
    <row r="49" spans="1:9">
      <c r="A49" s="219"/>
      <c r="B49" s="218"/>
      <c r="C49" s="219"/>
      <c r="D49" s="220"/>
      <c r="E49" s="220"/>
      <c r="F49" s="220"/>
      <c r="G49" s="220"/>
      <c r="H49" s="220"/>
      <c r="I49" s="220"/>
    </row>
    <row r="50" spans="1:9">
      <c r="A50" s="219"/>
      <c r="B50" s="218"/>
      <c r="C50" s="219"/>
      <c r="D50" s="220"/>
      <c r="E50" s="220"/>
      <c r="F50" s="220"/>
      <c r="G50" s="220"/>
      <c r="H50" s="220"/>
      <c r="I50" s="220"/>
    </row>
    <row r="51" spans="1:9">
      <c r="A51" s="219"/>
      <c r="B51" s="218"/>
      <c r="C51" s="219"/>
      <c r="D51" s="220"/>
      <c r="E51" s="220"/>
      <c r="F51" s="220"/>
      <c r="G51" s="220"/>
      <c r="H51" s="220"/>
      <c r="I51" s="220"/>
    </row>
    <row r="52" spans="1:9">
      <c r="A52" s="219"/>
      <c r="B52" s="218"/>
      <c r="C52" s="219"/>
      <c r="D52" s="220"/>
      <c r="E52" s="220"/>
      <c r="F52" s="220"/>
      <c r="G52" s="220"/>
      <c r="H52" s="220"/>
      <c r="I52" s="220"/>
    </row>
    <row r="53" spans="1:9">
      <c r="A53" s="219"/>
      <c r="B53" s="218"/>
      <c r="C53" s="219"/>
      <c r="D53" s="220"/>
      <c r="E53" s="220"/>
      <c r="F53" s="220"/>
      <c r="G53" s="220"/>
      <c r="H53" s="220"/>
      <c r="I53" s="220"/>
    </row>
    <row r="54" spans="1:9">
      <c r="A54" s="219"/>
      <c r="B54" s="218"/>
      <c r="C54" s="219"/>
      <c r="D54" s="220"/>
      <c r="E54" s="220"/>
      <c r="F54" s="220"/>
      <c r="G54" s="220"/>
      <c r="H54" s="220"/>
      <c r="I54" s="220"/>
    </row>
    <row r="55" spans="1:9">
      <c r="A55" s="219"/>
      <c r="B55" s="218"/>
      <c r="C55" s="219"/>
      <c r="D55" s="220"/>
      <c r="E55" s="220"/>
      <c r="F55" s="220"/>
      <c r="G55" s="220"/>
      <c r="H55" s="220"/>
      <c r="I55" s="220"/>
    </row>
    <row r="56" spans="1:9">
      <c r="A56" s="219"/>
      <c r="B56" s="218"/>
      <c r="C56" s="219"/>
      <c r="D56" s="220"/>
      <c r="E56" s="220"/>
      <c r="F56" s="220"/>
      <c r="G56" s="220"/>
      <c r="H56" s="220"/>
      <c r="I56" s="220"/>
    </row>
    <row r="57" spans="1:9">
      <c r="A57" s="219"/>
      <c r="B57" s="218"/>
      <c r="C57" s="219"/>
      <c r="D57" s="220"/>
      <c r="E57" s="220"/>
      <c r="F57" s="220"/>
      <c r="G57" s="220"/>
      <c r="H57" s="220"/>
      <c r="I57" s="220"/>
    </row>
    <row r="58" spans="1:9">
      <c r="A58" s="219"/>
      <c r="B58" s="218"/>
      <c r="C58" s="219"/>
      <c r="D58" s="220"/>
      <c r="E58" s="220"/>
      <c r="F58" s="220"/>
      <c r="G58" s="220"/>
      <c r="H58" s="220"/>
      <c r="I58" s="220"/>
    </row>
    <row r="59" spans="1:9">
      <c r="A59" s="219"/>
      <c r="B59" s="218"/>
      <c r="C59" s="219"/>
      <c r="D59" s="220"/>
      <c r="E59" s="220"/>
      <c r="F59" s="220"/>
      <c r="G59" s="220"/>
      <c r="H59" s="220"/>
      <c r="I59" s="220"/>
    </row>
    <row r="60" spans="1:9">
      <c r="A60" s="219"/>
      <c r="B60" s="218"/>
      <c r="C60" s="219"/>
      <c r="D60" s="220"/>
      <c r="E60" s="220"/>
      <c r="F60" s="220"/>
      <c r="G60" s="220"/>
      <c r="H60" s="220"/>
      <c r="I60" s="220"/>
    </row>
    <row r="61" spans="1:9">
      <c r="A61" s="219"/>
      <c r="B61" s="218"/>
      <c r="C61" s="219"/>
      <c r="D61" s="220"/>
      <c r="E61" s="220"/>
      <c r="F61" s="220"/>
      <c r="G61" s="220"/>
      <c r="H61" s="220"/>
      <c r="I61" s="220"/>
    </row>
    <row r="62" spans="1:9">
      <c r="A62" s="219"/>
      <c r="B62" s="218"/>
      <c r="C62" s="219"/>
      <c r="D62" s="220"/>
      <c r="E62" s="220"/>
      <c r="F62" s="220"/>
      <c r="G62" s="220"/>
      <c r="H62" s="220"/>
      <c r="I62" s="220"/>
    </row>
    <row r="63" spans="1:9">
      <c r="A63" s="219"/>
      <c r="B63" s="218"/>
      <c r="C63" s="219"/>
      <c r="D63" s="220"/>
      <c r="E63" s="220"/>
      <c r="F63" s="220"/>
      <c r="G63" s="220"/>
      <c r="H63" s="220"/>
      <c r="I63" s="220"/>
    </row>
    <row r="64" spans="1:9">
      <c r="A64" s="219"/>
      <c r="B64" s="218"/>
      <c r="C64" s="219"/>
      <c r="D64" s="220"/>
      <c r="E64" s="220"/>
      <c r="F64" s="220"/>
      <c r="G64" s="220"/>
      <c r="H64" s="220"/>
      <c r="I64" s="220"/>
    </row>
    <row r="65" spans="1:9">
      <c r="A65" s="219"/>
      <c r="B65" s="218"/>
      <c r="C65" s="219"/>
      <c r="D65" s="220"/>
      <c r="E65" s="220"/>
      <c r="F65" s="220"/>
      <c r="G65" s="220"/>
      <c r="H65" s="220"/>
      <c r="I65" s="220"/>
    </row>
    <row r="66" spans="1:9">
      <c r="A66" s="219"/>
      <c r="B66" s="218"/>
      <c r="C66" s="219"/>
      <c r="D66" s="220"/>
      <c r="E66" s="220"/>
      <c r="F66" s="220"/>
      <c r="G66" s="220"/>
      <c r="H66" s="220"/>
      <c r="I66" s="220"/>
    </row>
    <row r="67" spans="1:9">
      <c r="A67" s="219"/>
      <c r="B67" s="218"/>
      <c r="C67" s="219"/>
      <c r="D67" s="220"/>
      <c r="E67" s="220"/>
      <c r="F67" s="220"/>
      <c r="G67" s="220"/>
      <c r="H67" s="220"/>
      <c r="I67" s="220"/>
    </row>
    <row r="68" spans="1:9">
      <c r="A68" s="219"/>
      <c r="B68" s="218"/>
      <c r="C68" s="219"/>
      <c r="D68" s="220"/>
      <c r="E68" s="220"/>
      <c r="F68" s="220"/>
      <c r="G68" s="220"/>
      <c r="H68" s="220"/>
      <c r="I68" s="220"/>
    </row>
    <row r="69" spans="1:9">
      <c r="A69" s="219"/>
      <c r="B69" s="218"/>
      <c r="C69" s="219"/>
      <c r="D69" s="220"/>
      <c r="E69" s="220"/>
      <c r="F69" s="220"/>
      <c r="G69" s="220"/>
      <c r="H69" s="220"/>
      <c r="I69" s="220"/>
    </row>
  </sheetData>
  <mergeCells count="4">
    <mergeCell ref="C4:I5"/>
    <mergeCell ref="C6:I7"/>
    <mergeCell ref="C8:I9"/>
    <mergeCell ref="C20:I21"/>
  </mergeCell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X44"/>
  <sheetViews>
    <sheetView zoomScaleNormal="100" workbookViewId="0">
      <selection sqref="A1:Q36"/>
    </sheetView>
  </sheetViews>
  <sheetFormatPr defaultColWidth="9.140625" defaultRowHeight="12.75"/>
  <cols>
    <col min="1" max="1" width="5.85546875" style="1" customWidth="1"/>
    <col min="2" max="2" width="25" style="1" customWidth="1"/>
    <col min="3" max="3" width="9.28515625" style="1" customWidth="1"/>
    <col min="4" max="4" width="9.140625" style="1"/>
    <col min="5" max="5" width="8.28515625" style="1" customWidth="1"/>
    <col min="6" max="7" width="9.140625" style="1"/>
    <col min="8" max="8" width="8.85546875" style="1" customWidth="1"/>
    <col min="9" max="10" width="9.140625" style="1"/>
    <col min="11" max="11" width="8.28515625" style="1" customWidth="1"/>
    <col min="12" max="13" width="9.140625" style="1"/>
    <col min="14" max="14" width="9.42578125" style="1" customWidth="1"/>
    <col min="15" max="16" width="9.140625" style="1"/>
    <col min="17" max="17" width="8.140625" style="1" customWidth="1"/>
    <col min="18" max="20" width="9.140625" style="1"/>
    <col min="21" max="21" width="9.140625" style="1" customWidth="1"/>
    <col min="22" max="16384" width="9.140625" style="1"/>
  </cols>
  <sheetData>
    <row r="1" spans="1:24" ht="24.75" customHeight="1">
      <c r="A1" s="1058" t="s">
        <v>1547</v>
      </c>
      <c r="B1" s="1058"/>
      <c r="C1" s="1058"/>
      <c r="D1" s="1058"/>
      <c r="E1" s="1058"/>
      <c r="F1" s="1058"/>
      <c r="G1" s="1058"/>
      <c r="H1" s="1058"/>
      <c r="I1" s="1058"/>
      <c r="J1" s="1058"/>
      <c r="K1" s="1058"/>
      <c r="L1" s="1058"/>
      <c r="M1" s="1058"/>
      <c r="N1" s="1058"/>
      <c r="O1" s="1058"/>
      <c r="P1" s="1058"/>
      <c r="Q1" s="1058"/>
    </row>
    <row r="2" spans="1:24">
      <c r="F2" s="2"/>
      <c r="P2" s="1" t="s">
        <v>753</v>
      </c>
    </row>
    <row r="3" spans="1:24" ht="31.5" customHeight="1">
      <c r="A3" s="1059" t="s">
        <v>273</v>
      </c>
      <c r="B3" s="1059"/>
      <c r="C3" s="1059" t="s">
        <v>284</v>
      </c>
      <c r="D3" s="1059"/>
      <c r="E3" s="1059"/>
      <c r="F3" s="1059"/>
      <c r="G3" s="1059"/>
      <c r="H3" s="1059"/>
      <c r="I3" s="1059"/>
      <c r="J3" s="1059"/>
      <c r="K3" s="1059"/>
      <c r="L3" s="1059" t="s">
        <v>715</v>
      </c>
      <c r="M3" s="1059"/>
      <c r="N3" s="1059"/>
      <c r="O3" s="1059" t="s">
        <v>398</v>
      </c>
      <c r="P3" s="1059"/>
      <c r="Q3" s="1059"/>
      <c r="R3" s="264"/>
    </row>
    <row r="4" spans="1:24" ht="12.75" customHeight="1">
      <c r="A4" s="1059"/>
      <c r="B4" s="1059"/>
      <c r="C4" s="1064" t="s">
        <v>525</v>
      </c>
      <c r="D4" s="1064"/>
      <c r="E4" s="1064"/>
      <c r="F4" s="1064" t="s">
        <v>347</v>
      </c>
      <c r="G4" s="1064"/>
      <c r="H4" s="1064"/>
      <c r="I4" s="1064" t="s">
        <v>365</v>
      </c>
      <c r="J4" s="1064"/>
      <c r="K4" s="1064"/>
      <c r="L4" s="1064" t="s">
        <v>275</v>
      </c>
      <c r="M4" s="1064" t="s">
        <v>274</v>
      </c>
      <c r="N4" s="1065" t="s">
        <v>714</v>
      </c>
      <c r="O4" s="1064" t="s">
        <v>275</v>
      </c>
      <c r="P4" s="1064" t="s">
        <v>274</v>
      </c>
      <c r="Q4" s="1065" t="s">
        <v>714</v>
      </c>
      <c r="R4" s="264"/>
    </row>
    <row r="5" spans="1:24">
      <c r="A5" s="1059"/>
      <c r="B5" s="1059"/>
      <c r="C5" s="1064"/>
      <c r="D5" s="1064"/>
      <c r="E5" s="1064"/>
      <c r="F5" s="1064"/>
      <c r="G5" s="1064"/>
      <c r="H5" s="1064"/>
      <c r="I5" s="1064"/>
      <c r="J5" s="1064"/>
      <c r="K5" s="1064"/>
      <c r="L5" s="1064"/>
      <c r="M5" s="1064"/>
      <c r="N5" s="1065"/>
      <c r="O5" s="1064"/>
      <c r="P5" s="1064"/>
      <c r="Q5" s="1065"/>
      <c r="R5" s="264"/>
    </row>
    <row r="6" spans="1:24" ht="12.75" customHeight="1">
      <c r="A6" s="1059"/>
      <c r="B6" s="1059"/>
      <c r="C6" s="1064" t="s">
        <v>275</v>
      </c>
      <c r="D6" s="1064" t="s">
        <v>274</v>
      </c>
      <c r="E6" s="1064" t="s">
        <v>714</v>
      </c>
      <c r="F6" s="1064" t="s">
        <v>275</v>
      </c>
      <c r="G6" s="1064" t="s">
        <v>274</v>
      </c>
      <c r="H6" s="1064" t="s">
        <v>714</v>
      </c>
      <c r="I6" s="1064" t="s">
        <v>275</v>
      </c>
      <c r="J6" s="1064" t="s">
        <v>274</v>
      </c>
      <c r="K6" s="1064" t="s">
        <v>714</v>
      </c>
      <c r="L6" s="1064"/>
      <c r="M6" s="1064"/>
      <c r="N6" s="1065"/>
      <c r="O6" s="1064"/>
      <c r="P6" s="1064"/>
      <c r="Q6" s="1065"/>
      <c r="R6" s="264"/>
    </row>
    <row r="7" spans="1:24">
      <c r="A7" s="1059"/>
      <c r="B7" s="1059"/>
      <c r="C7" s="1064"/>
      <c r="D7" s="1064"/>
      <c r="E7" s="1064"/>
      <c r="F7" s="1064"/>
      <c r="G7" s="1064"/>
      <c r="H7" s="1064"/>
      <c r="I7" s="1064"/>
      <c r="J7" s="1064"/>
      <c r="K7" s="1064"/>
      <c r="L7" s="1064"/>
      <c r="M7" s="1064"/>
      <c r="N7" s="1065"/>
      <c r="O7" s="1064"/>
      <c r="P7" s="1064"/>
      <c r="Q7" s="1065"/>
      <c r="R7" s="264"/>
    </row>
    <row r="8" spans="1:24">
      <c r="A8" s="1059"/>
      <c r="B8" s="1059"/>
      <c r="C8" s="1064"/>
      <c r="D8" s="1064"/>
      <c r="E8" s="1064"/>
      <c r="F8" s="1064"/>
      <c r="G8" s="1064"/>
      <c r="H8" s="1064"/>
      <c r="I8" s="1064"/>
      <c r="J8" s="1064"/>
      <c r="K8" s="1064"/>
      <c r="L8" s="1064"/>
      <c r="M8" s="1064"/>
      <c r="N8" s="1065"/>
      <c r="O8" s="1064"/>
      <c r="P8" s="1064"/>
      <c r="Q8" s="1065"/>
      <c r="R8" s="264"/>
    </row>
    <row r="9" spans="1:24">
      <c r="A9" s="1059"/>
      <c r="B9" s="1059"/>
      <c r="C9" s="1064"/>
      <c r="D9" s="1064"/>
      <c r="E9" s="1064"/>
      <c r="F9" s="1064"/>
      <c r="G9" s="1064"/>
      <c r="H9" s="1064"/>
      <c r="I9" s="1064"/>
      <c r="J9" s="1064"/>
      <c r="K9" s="1064"/>
      <c r="L9" s="1064"/>
      <c r="M9" s="1064"/>
      <c r="N9" s="1065"/>
      <c r="O9" s="1064"/>
      <c r="P9" s="1064"/>
      <c r="Q9" s="1065"/>
      <c r="R9" s="264"/>
    </row>
    <row r="10" spans="1:24" ht="25.5" customHeight="1">
      <c r="A10" s="1060" t="s">
        <v>537</v>
      </c>
      <c r="B10" s="1060"/>
      <c r="C10" s="35"/>
      <c r="D10" s="35"/>
      <c r="E10" s="265"/>
      <c r="F10" s="35"/>
      <c r="G10" s="35"/>
      <c r="H10" s="265"/>
      <c r="I10" s="35"/>
      <c r="J10" s="35"/>
      <c r="K10" s="265"/>
      <c r="L10" s="35"/>
      <c r="M10" s="35"/>
      <c r="N10" s="265"/>
      <c r="O10" s="35"/>
      <c r="P10" s="35"/>
      <c r="Q10" s="265"/>
      <c r="R10" s="264"/>
    </row>
    <row r="11" spans="1:24" ht="20.100000000000001" customHeight="1">
      <c r="A11" s="1060" t="s">
        <v>538</v>
      </c>
      <c r="B11" s="1060"/>
      <c r="C11" s="35"/>
      <c r="D11" s="35"/>
      <c r="E11" s="265"/>
      <c r="F11" s="35"/>
      <c r="G11" s="35"/>
      <c r="H11" s="265"/>
      <c r="I11" s="35"/>
      <c r="J11" s="35"/>
      <c r="K11" s="265"/>
      <c r="L11" s="35"/>
      <c r="M11" s="35"/>
      <c r="N11" s="265"/>
      <c r="O11" s="35"/>
      <c r="P11" s="35"/>
      <c r="Q11" s="265"/>
      <c r="R11" s="264"/>
    </row>
    <row r="12" spans="1:24" ht="20.100000000000001" customHeight="1">
      <c r="A12" s="1060" t="s">
        <v>539</v>
      </c>
      <c r="B12" s="1060"/>
      <c r="C12" s="35"/>
      <c r="D12" s="35"/>
      <c r="E12" s="265"/>
      <c r="F12" s="35"/>
      <c r="G12" s="35"/>
      <c r="H12" s="265"/>
      <c r="I12" s="35"/>
      <c r="J12" s="35"/>
      <c r="K12" s="265"/>
      <c r="L12" s="35"/>
      <c r="M12" s="35"/>
      <c r="N12" s="265"/>
      <c r="O12" s="35"/>
      <c r="P12" s="35"/>
      <c r="Q12" s="265"/>
      <c r="R12" s="264"/>
    </row>
    <row r="13" spans="1:24" ht="20.100000000000001" customHeight="1">
      <c r="A13" s="1060" t="s">
        <v>540</v>
      </c>
      <c r="B13" s="1060"/>
      <c r="C13" s="35"/>
      <c r="D13" s="35"/>
      <c r="E13" s="265"/>
      <c r="F13" s="35"/>
      <c r="G13" s="35"/>
      <c r="H13" s="265"/>
      <c r="I13" s="35"/>
      <c r="J13" s="35"/>
      <c r="K13" s="265"/>
      <c r="L13" s="35"/>
      <c r="M13" s="35"/>
      <c r="N13" s="265"/>
      <c r="O13" s="35"/>
      <c r="P13" s="35"/>
      <c r="Q13" s="265"/>
      <c r="R13" s="264"/>
    </row>
    <row r="14" spans="1:24" ht="21.75" customHeight="1">
      <c r="A14" s="1060" t="s">
        <v>541</v>
      </c>
      <c r="B14" s="1060"/>
      <c r="C14" s="35">
        <f t="shared" ref="C14:C31" si="0">F14+I14</f>
        <v>15355</v>
      </c>
      <c r="D14" s="35">
        <f t="shared" ref="D14:D31" si="1">G14+J14</f>
        <v>19920</v>
      </c>
      <c r="E14" s="549">
        <f t="shared" ref="E14:E35" si="2">C14/D14*100</f>
        <v>77.083333333333343</v>
      </c>
      <c r="F14" s="35">
        <f>Zene!D4</f>
        <v>6303</v>
      </c>
      <c r="G14" s="35">
        <f>Zene!E4</f>
        <v>9555</v>
      </c>
      <c r="H14" s="549">
        <f t="shared" ref="H14:H35" si="3">F14/G14*100</f>
        <v>65.96546310832025</v>
      </c>
      <c r="I14" s="35">
        <f>Zene!D25</f>
        <v>9052</v>
      </c>
      <c r="J14" s="35">
        <f>Zene!E25</f>
        <v>10365</v>
      </c>
      <c r="K14" s="549">
        <f t="shared" ref="K14:K35" si="4">I14/J14*100</f>
        <v>87.332368547998072</v>
      </c>
      <c r="L14" s="35">
        <f>Zene!D34+Zene!D6+Zene!D24</f>
        <v>7884</v>
      </c>
      <c r="M14" s="35">
        <f>Zene!E34+Zene!E6+Zene!E24</f>
        <v>8476</v>
      </c>
      <c r="N14" s="549">
        <f t="shared" ref="N14:N35" si="5">L14/M14*100</f>
        <v>93.015573383671551</v>
      </c>
      <c r="O14" s="35">
        <f>Zene!D49</f>
        <v>2532</v>
      </c>
      <c r="P14" s="35">
        <f>Zene!E49</f>
        <v>3318</v>
      </c>
      <c r="Q14" s="549">
        <f t="shared" ref="Q14:Q35" si="6">O14/P14*100</f>
        <v>76.311030741410491</v>
      </c>
      <c r="R14" s="264">
        <f>C14+L14+O14</f>
        <v>25771</v>
      </c>
      <c r="S14" s="264">
        <f>D14+M14+P14</f>
        <v>31714</v>
      </c>
      <c r="T14" s="1">
        <f>R14/S14*100</f>
        <v>81.260641987765652</v>
      </c>
    </row>
    <row r="15" spans="1:24" ht="18.75" customHeight="1">
      <c r="A15" s="1063" t="s">
        <v>710</v>
      </c>
      <c r="B15" s="1063"/>
      <c r="C15" s="35">
        <f>F15+I15</f>
        <v>73496</v>
      </c>
      <c r="D15" s="35">
        <f>G15+J15</f>
        <v>71061</v>
      </c>
      <c r="E15" s="549">
        <f t="shared" si="2"/>
        <v>103.42663345576335</v>
      </c>
      <c r="F15" s="35">
        <f>Stud!D4</f>
        <v>10335</v>
      </c>
      <c r="G15" s="35">
        <f>Stud!E4</f>
        <v>20466</v>
      </c>
      <c r="H15" s="549">
        <f t="shared" si="3"/>
        <v>50.498387569627681</v>
      </c>
      <c r="I15" s="35">
        <f>Stud!D10</f>
        <v>63161</v>
      </c>
      <c r="J15" s="35">
        <f>Stud!E10</f>
        <v>50595</v>
      </c>
      <c r="K15" s="549">
        <f t="shared" si="4"/>
        <v>124.836446289159</v>
      </c>
      <c r="L15" s="35">
        <f>Stud!D24</f>
        <v>13981</v>
      </c>
      <c r="M15" s="35">
        <f>Stud!E24</f>
        <v>15647</v>
      </c>
      <c r="N15" s="549">
        <f t="shared" si="5"/>
        <v>89.352591551096054</v>
      </c>
      <c r="O15" s="35">
        <f>Stud!D36</f>
        <v>5679</v>
      </c>
      <c r="P15" s="35">
        <f>Stud!E36</f>
        <v>12842</v>
      </c>
      <c r="Q15" s="549">
        <f t="shared" si="6"/>
        <v>44.222083787572032</v>
      </c>
      <c r="R15" s="264">
        <f t="shared" ref="R15:R35" si="7">C15+L15+O15</f>
        <v>93156</v>
      </c>
      <c r="S15" s="264">
        <f t="shared" ref="S15:S35" si="8">D15+M15+P15</f>
        <v>99550</v>
      </c>
      <c r="T15" s="1">
        <f t="shared" ref="T15:T35" si="9">R15/S15*100</f>
        <v>93.577096936212953</v>
      </c>
      <c r="V15" s="1">
        <f>R15+13776</f>
        <v>106932</v>
      </c>
      <c r="W15" s="1">
        <v>82961</v>
      </c>
      <c r="X15" s="1">
        <f>V15/W15*100</f>
        <v>128.894299731199</v>
      </c>
    </row>
    <row r="16" spans="1:24" ht="20.100000000000001" customHeight="1">
      <c r="A16" s="1060" t="s">
        <v>542</v>
      </c>
      <c r="B16" s="1060"/>
      <c r="C16" s="35"/>
      <c r="D16" s="35"/>
      <c r="E16" s="549" t="e">
        <f t="shared" si="2"/>
        <v>#DIV/0!</v>
      </c>
      <c r="F16" s="35"/>
      <c r="G16" s="35"/>
      <c r="H16" s="549" t="e">
        <f t="shared" si="3"/>
        <v>#DIV/0!</v>
      </c>
      <c r="I16" s="35"/>
      <c r="J16" s="35"/>
      <c r="K16" s="549" t="e">
        <f t="shared" si="4"/>
        <v>#DIV/0!</v>
      </c>
      <c r="L16" s="35"/>
      <c r="M16" s="35"/>
      <c r="N16" s="549" t="e">
        <f t="shared" si="5"/>
        <v>#DIV/0!</v>
      </c>
      <c r="O16" s="35"/>
      <c r="P16" s="35"/>
      <c r="Q16" s="549" t="e">
        <f t="shared" si="6"/>
        <v>#DIV/0!</v>
      </c>
      <c r="R16" s="264">
        <f t="shared" si="7"/>
        <v>0</v>
      </c>
      <c r="S16" s="264">
        <f t="shared" si="8"/>
        <v>0</v>
      </c>
      <c r="T16" s="1" t="e">
        <f t="shared" si="9"/>
        <v>#DIV/0!</v>
      </c>
    </row>
    <row r="17" spans="1:20" ht="20.100000000000001" customHeight="1">
      <c r="A17" s="1060" t="s">
        <v>276</v>
      </c>
      <c r="B17" s="1060"/>
      <c r="C17" s="35"/>
      <c r="D17" s="35"/>
      <c r="E17" s="549" t="e">
        <f t="shared" si="2"/>
        <v>#DIV/0!</v>
      </c>
      <c r="F17" s="35"/>
      <c r="G17" s="35"/>
      <c r="H17" s="549" t="e">
        <f t="shared" si="3"/>
        <v>#DIV/0!</v>
      </c>
      <c r="I17" s="35"/>
      <c r="J17" s="35"/>
      <c r="K17" s="549" t="e">
        <f t="shared" si="4"/>
        <v>#DIV/0!</v>
      </c>
      <c r="L17" s="35"/>
      <c r="M17" s="35"/>
      <c r="N17" s="549" t="e">
        <f t="shared" si="5"/>
        <v>#DIV/0!</v>
      </c>
      <c r="O17" s="35"/>
      <c r="P17" s="35"/>
      <c r="Q17" s="549" t="e">
        <f t="shared" si="6"/>
        <v>#DIV/0!</v>
      </c>
      <c r="R17" s="264">
        <f t="shared" si="7"/>
        <v>0</v>
      </c>
      <c r="S17" s="264">
        <f t="shared" si="8"/>
        <v>0</v>
      </c>
      <c r="T17" s="1" t="e">
        <f t="shared" si="9"/>
        <v>#DIV/0!</v>
      </c>
    </row>
    <row r="18" spans="1:20" ht="20.100000000000001" customHeight="1">
      <c r="A18" s="1060" t="s">
        <v>711</v>
      </c>
      <c r="B18" s="1060"/>
      <c r="C18" s="35"/>
      <c r="D18" s="35"/>
      <c r="E18" s="549" t="e">
        <f t="shared" si="2"/>
        <v>#DIV/0!</v>
      </c>
      <c r="F18" s="35"/>
      <c r="G18" s="35"/>
      <c r="H18" s="549" t="e">
        <f t="shared" si="3"/>
        <v>#DIV/0!</v>
      </c>
      <c r="I18" s="35"/>
      <c r="J18" s="35"/>
      <c r="K18" s="549" t="e">
        <f t="shared" si="4"/>
        <v>#DIV/0!</v>
      </c>
      <c r="L18" s="35"/>
      <c r="M18" s="35"/>
      <c r="N18" s="549" t="e">
        <f t="shared" si="5"/>
        <v>#DIV/0!</v>
      </c>
      <c r="O18" s="35"/>
      <c r="P18" s="35"/>
      <c r="Q18" s="549" t="e">
        <f t="shared" si="6"/>
        <v>#DIV/0!</v>
      </c>
      <c r="R18" s="264">
        <f t="shared" si="7"/>
        <v>0</v>
      </c>
      <c r="S18" s="264">
        <f t="shared" si="8"/>
        <v>0</v>
      </c>
      <c r="T18" s="1" t="e">
        <f t="shared" si="9"/>
        <v>#DIV/0!</v>
      </c>
    </row>
    <row r="19" spans="1:20" ht="20.100000000000001" customHeight="1">
      <c r="A19" s="1060" t="s">
        <v>543</v>
      </c>
      <c r="B19" s="1060"/>
      <c r="C19" s="35"/>
      <c r="D19" s="35"/>
      <c r="E19" s="549" t="e">
        <f t="shared" si="2"/>
        <v>#DIV/0!</v>
      </c>
      <c r="F19" s="35"/>
      <c r="G19" s="35"/>
      <c r="H19" s="549" t="e">
        <f t="shared" si="3"/>
        <v>#DIV/0!</v>
      </c>
      <c r="I19" s="35"/>
      <c r="J19" s="35"/>
      <c r="K19" s="549" t="e">
        <f t="shared" si="4"/>
        <v>#DIV/0!</v>
      </c>
      <c r="L19" s="35"/>
      <c r="M19" s="35"/>
      <c r="N19" s="549" t="e">
        <f t="shared" si="5"/>
        <v>#DIV/0!</v>
      </c>
      <c r="O19" s="35"/>
      <c r="P19" s="35"/>
      <c r="Q19" s="549" t="e">
        <f t="shared" si="6"/>
        <v>#DIV/0!</v>
      </c>
      <c r="R19" s="264">
        <f t="shared" si="7"/>
        <v>0</v>
      </c>
      <c r="S19" s="264">
        <f t="shared" si="8"/>
        <v>0</v>
      </c>
      <c r="T19" s="1" t="e">
        <f t="shared" si="9"/>
        <v>#DIV/0!</v>
      </c>
    </row>
    <row r="20" spans="1:20" ht="20.100000000000001" customHeight="1">
      <c r="A20" s="1060" t="s">
        <v>277</v>
      </c>
      <c r="B20" s="1060"/>
      <c r="C20" s="35"/>
      <c r="D20" s="35"/>
      <c r="E20" s="549" t="e">
        <f t="shared" si="2"/>
        <v>#DIV/0!</v>
      </c>
      <c r="F20" s="35"/>
      <c r="G20" s="35"/>
      <c r="H20" s="549" t="e">
        <f t="shared" si="3"/>
        <v>#DIV/0!</v>
      </c>
      <c r="I20" s="35"/>
      <c r="J20" s="35"/>
      <c r="K20" s="549" t="e">
        <f t="shared" si="4"/>
        <v>#DIV/0!</v>
      </c>
      <c r="L20" s="35"/>
      <c r="M20" s="35"/>
      <c r="N20" s="549" t="e">
        <f t="shared" si="5"/>
        <v>#DIV/0!</v>
      </c>
      <c r="O20" s="35"/>
      <c r="P20" s="35"/>
      <c r="Q20" s="549" t="e">
        <f t="shared" si="6"/>
        <v>#DIV/0!</v>
      </c>
      <c r="R20" s="264">
        <f t="shared" si="7"/>
        <v>0</v>
      </c>
      <c r="S20" s="264">
        <f t="shared" si="8"/>
        <v>0</v>
      </c>
      <c r="T20" s="1" t="e">
        <f t="shared" si="9"/>
        <v>#DIV/0!</v>
      </c>
    </row>
    <row r="21" spans="1:20" s="16" customFormat="1" ht="20.100000000000001" customHeight="1">
      <c r="A21" s="1061" t="s">
        <v>712</v>
      </c>
      <c r="B21" s="1061"/>
      <c r="C21" s="117">
        <f t="shared" si="0"/>
        <v>16366</v>
      </c>
      <c r="D21" s="470">
        <f t="shared" si="1"/>
        <v>21003.3</v>
      </c>
      <c r="E21" s="549">
        <f t="shared" si="2"/>
        <v>77.921088590840498</v>
      </c>
      <c r="F21" s="470">
        <f>'Stom 1'!C5</f>
        <v>5190</v>
      </c>
      <c r="G21" s="470">
        <f>'Stom 1'!D5</f>
        <v>8636</v>
      </c>
      <c r="H21" s="549">
        <f t="shared" si="3"/>
        <v>60.097267253358034</v>
      </c>
      <c r="I21" s="470">
        <f>'Stom 1'!C28+'Stom 1'!C33+RtgUz!D16</f>
        <v>11176</v>
      </c>
      <c r="J21" s="470">
        <f>'Stom 1'!D28+'Stom 1'!D33+RtgUz!E16</f>
        <v>12367.3</v>
      </c>
      <c r="K21" s="549">
        <f t="shared" si="4"/>
        <v>90.367339678021892</v>
      </c>
      <c r="L21" s="470">
        <f>'Stom 1'!C167</f>
        <v>31174</v>
      </c>
      <c r="M21" s="470">
        <f>'Stom 1'!D167</f>
        <v>31859</v>
      </c>
      <c r="N21" s="549">
        <f t="shared" si="5"/>
        <v>97.849901126840138</v>
      </c>
      <c r="O21" s="470">
        <f>'Stom 1'!C19</f>
        <v>6262</v>
      </c>
      <c r="P21" s="470">
        <f>'Stom 1'!D19</f>
        <v>9836</v>
      </c>
      <c r="Q21" s="549">
        <f t="shared" si="6"/>
        <v>63.66409109394062</v>
      </c>
      <c r="R21" s="264">
        <f t="shared" si="7"/>
        <v>53802</v>
      </c>
      <c r="S21" s="264">
        <f t="shared" si="8"/>
        <v>62698.3</v>
      </c>
      <c r="T21" s="1">
        <f t="shared" si="9"/>
        <v>85.810939052573985</v>
      </c>
    </row>
    <row r="22" spans="1:20" ht="20.100000000000001" customHeight="1">
      <c r="A22" s="1060" t="s">
        <v>584</v>
      </c>
      <c r="B22" s="1060"/>
      <c r="C22" s="35">
        <f t="shared" si="0"/>
        <v>0</v>
      </c>
      <c r="D22" s="35">
        <f t="shared" si="1"/>
        <v>0</v>
      </c>
      <c r="E22" s="549" t="e">
        <f t="shared" si="2"/>
        <v>#DIV/0!</v>
      </c>
      <c r="F22" s="35"/>
      <c r="G22" s="35"/>
      <c r="H22" s="549" t="e">
        <f t="shared" si="3"/>
        <v>#DIV/0!</v>
      </c>
      <c r="I22" s="35"/>
      <c r="J22" s="35"/>
      <c r="K22" s="549" t="e">
        <f t="shared" si="4"/>
        <v>#DIV/0!</v>
      </c>
      <c r="L22" s="35">
        <f>Lab!D155</f>
        <v>82071</v>
      </c>
      <c r="M22" s="35">
        <f>Lab!E155</f>
        <v>64608</v>
      </c>
      <c r="N22" s="549">
        <f t="shared" si="5"/>
        <v>127.02916047548291</v>
      </c>
      <c r="O22" s="35"/>
      <c r="P22" s="35"/>
      <c r="Q22" s="549" t="e">
        <f t="shared" si="6"/>
        <v>#DIV/0!</v>
      </c>
      <c r="R22" s="264">
        <f t="shared" si="7"/>
        <v>82071</v>
      </c>
      <c r="S22" s="264">
        <f t="shared" si="8"/>
        <v>64608</v>
      </c>
      <c r="T22" s="1">
        <f t="shared" si="9"/>
        <v>127.02916047548291</v>
      </c>
    </row>
    <row r="23" spans="1:20" ht="20.100000000000001" customHeight="1">
      <c r="A23" s="1060" t="s">
        <v>546</v>
      </c>
      <c r="B23" s="1060"/>
      <c r="C23" s="35">
        <f t="shared" si="0"/>
        <v>865</v>
      </c>
      <c r="D23" s="35">
        <f t="shared" si="1"/>
        <v>813</v>
      </c>
      <c r="E23" s="549">
        <f t="shared" si="2"/>
        <v>106.39606396063961</v>
      </c>
      <c r="F23" s="35">
        <f>RtgUz!D13+RtgUz!D14</f>
        <v>0</v>
      </c>
      <c r="G23" s="35">
        <f>RtgUz!E13+RtgUz!E14</f>
        <v>0</v>
      </c>
      <c r="H23" s="549" t="e">
        <f t="shared" si="3"/>
        <v>#DIV/0!</v>
      </c>
      <c r="I23" s="35">
        <f>RtgUz!D5+RtgUz!D6+RtgUz!D7+RtgUz!D9+RtgUz!D10+RtgUz!D11+RtgUz!D12</f>
        <v>865</v>
      </c>
      <c r="J23" s="35">
        <f>RtgUz!E5+RtgUz!E6+RtgUz!E7+RtgUz!E9+RtgUz!E10+RtgUz!E11+RtgUz!E12</f>
        <v>813</v>
      </c>
      <c r="K23" s="549">
        <f t="shared" si="4"/>
        <v>106.39606396063961</v>
      </c>
      <c r="L23" s="35"/>
      <c r="M23" s="35"/>
      <c r="N23" s="549" t="e">
        <f t="shared" si="5"/>
        <v>#DIV/0!</v>
      </c>
      <c r="O23" s="35"/>
      <c r="P23" s="35"/>
      <c r="Q23" s="549" t="e">
        <f t="shared" si="6"/>
        <v>#DIV/0!</v>
      </c>
      <c r="R23" s="264">
        <f t="shared" si="7"/>
        <v>865</v>
      </c>
      <c r="S23" s="264">
        <f t="shared" si="8"/>
        <v>813</v>
      </c>
      <c r="T23" s="1">
        <f t="shared" si="9"/>
        <v>106.39606396063961</v>
      </c>
    </row>
    <row r="24" spans="1:20" ht="20.100000000000001" customHeight="1">
      <c r="A24" s="1060" t="s">
        <v>278</v>
      </c>
      <c r="B24" s="1060"/>
      <c r="C24" s="35">
        <f t="shared" si="0"/>
        <v>1047</v>
      </c>
      <c r="D24" s="35">
        <f t="shared" si="1"/>
        <v>2303</v>
      </c>
      <c r="E24" s="549">
        <f t="shared" si="2"/>
        <v>45.462440295267044</v>
      </c>
      <c r="F24" s="35">
        <f>RtgUz!D41</f>
        <v>0</v>
      </c>
      <c r="G24" s="35">
        <f>RtgUz!E41</f>
        <v>0</v>
      </c>
      <c r="H24" s="549" t="e">
        <f t="shared" si="3"/>
        <v>#DIV/0!</v>
      </c>
      <c r="I24" s="35">
        <f>SUM(RtgUz!D27:D40)</f>
        <v>1047</v>
      </c>
      <c r="J24" s="35">
        <f>SUM(RtgUz!E27:E40)</f>
        <v>2303</v>
      </c>
      <c r="K24" s="549">
        <f t="shared" si="4"/>
        <v>45.462440295267044</v>
      </c>
      <c r="L24" s="35"/>
      <c r="M24" s="35"/>
      <c r="N24" s="549" t="e">
        <f t="shared" si="5"/>
        <v>#DIV/0!</v>
      </c>
      <c r="O24" s="35"/>
      <c r="P24" s="35"/>
      <c r="Q24" s="549" t="e">
        <f t="shared" si="6"/>
        <v>#DIV/0!</v>
      </c>
      <c r="R24" s="264">
        <f t="shared" si="7"/>
        <v>1047</v>
      </c>
      <c r="S24" s="264">
        <f t="shared" si="8"/>
        <v>2303</v>
      </c>
      <c r="T24" s="1">
        <f t="shared" si="9"/>
        <v>45.462440295267044</v>
      </c>
    </row>
    <row r="25" spans="1:20" ht="20.100000000000001" customHeight="1">
      <c r="A25" s="1062" t="s">
        <v>548</v>
      </c>
      <c r="B25" s="483" t="s">
        <v>549</v>
      </c>
      <c r="C25" s="35">
        <f t="shared" si="0"/>
        <v>3826</v>
      </c>
      <c r="D25" s="35">
        <f t="shared" si="1"/>
        <v>3162</v>
      </c>
      <c r="E25" s="549">
        <f t="shared" si="2"/>
        <v>120.99936748893106</v>
      </c>
      <c r="F25" s="35"/>
      <c r="G25" s="35"/>
      <c r="H25" s="549" t="e">
        <f t="shared" si="3"/>
        <v>#DIV/0!</v>
      </c>
      <c r="I25" s="35">
        <f>Int!D4</f>
        <v>3826</v>
      </c>
      <c r="J25" s="35">
        <f>Int!E4</f>
        <v>3162</v>
      </c>
      <c r="K25" s="549">
        <f t="shared" si="4"/>
        <v>120.99936748893106</v>
      </c>
      <c r="L25" s="35">
        <f>Int!D18</f>
        <v>2561</v>
      </c>
      <c r="M25" s="35">
        <f>Int!E18</f>
        <v>2445</v>
      </c>
      <c r="N25" s="549">
        <f t="shared" si="5"/>
        <v>104.74437627811861</v>
      </c>
      <c r="O25" s="35">
        <f>Int!D28</f>
        <v>239</v>
      </c>
      <c r="P25" s="35">
        <f>Int!E28</f>
        <v>230</v>
      </c>
      <c r="Q25" s="549">
        <f t="shared" si="6"/>
        <v>103.91304347826087</v>
      </c>
      <c r="R25" s="264">
        <f t="shared" si="7"/>
        <v>6626</v>
      </c>
      <c r="S25" s="264">
        <f t="shared" si="8"/>
        <v>5837</v>
      </c>
      <c r="T25" s="1">
        <f t="shared" si="9"/>
        <v>113.51721774884358</v>
      </c>
    </row>
    <row r="26" spans="1:20" ht="20.100000000000001" customHeight="1">
      <c r="A26" s="1062"/>
      <c r="B26" s="483" t="s">
        <v>279</v>
      </c>
      <c r="C26" s="35"/>
      <c r="D26" s="35"/>
      <c r="E26" s="549" t="e">
        <f t="shared" si="2"/>
        <v>#DIV/0!</v>
      </c>
      <c r="F26" s="35"/>
      <c r="G26" s="35"/>
      <c r="H26" s="549" t="e">
        <f t="shared" si="3"/>
        <v>#DIV/0!</v>
      </c>
      <c r="I26" s="35"/>
      <c r="J26" s="35"/>
      <c r="K26" s="549" t="e">
        <f t="shared" si="4"/>
        <v>#DIV/0!</v>
      </c>
      <c r="L26" s="35"/>
      <c r="M26" s="35"/>
      <c r="N26" s="549" t="e">
        <f t="shared" si="5"/>
        <v>#DIV/0!</v>
      </c>
      <c r="O26" s="35"/>
      <c r="P26" s="35"/>
      <c r="Q26" s="549" t="e">
        <f t="shared" si="6"/>
        <v>#DIV/0!</v>
      </c>
      <c r="R26" s="264">
        <f t="shared" si="7"/>
        <v>0</v>
      </c>
      <c r="S26" s="264">
        <f t="shared" si="8"/>
        <v>0</v>
      </c>
      <c r="T26" s="1" t="e">
        <f t="shared" si="9"/>
        <v>#DIV/0!</v>
      </c>
    </row>
    <row r="27" spans="1:20" ht="20.100000000000001" customHeight="1">
      <c r="A27" s="1062"/>
      <c r="B27" s="483" t="s">
        <v>280</v>
      </c>
      <c r="C27" s="35">
        <f t="shared" si="0"/>
        <v>3481</v>
      </c>
      <c r="D27" s="35">
        <f t="shared" si="1"/>
        <v>4199</v>
      </c>
      <c r="E27" s="549">
        <f t="shared" si="2"/>
        <v>82.90069064062871</v>
      </c>
      <c r="F27" s="35">
        <f>Oftal!D6+Oftal!D7+Oftal!D8+Oftal!D9</f>
        <v>0</v>
      </c>
      <c r="G27" s="35">
        <f>Oftal!E6+Oftal!E7+Oftal!E8+Oftal!E9</f>
        <v>0</v>
      </c>
      <c r="H27" s="549" t="e">
        <f t="shared" si="3"/>
        <v>#DIV/0!</v>
      </c>
      <c r="I27" s="35">
        <f>Oftal!D10+Oftal!D11+Oftal!D12+Oftal!D13</f>
        <v>3481</v>
      </c>
      <c r="J27" s="35">
        <f>Oftal!E10+Oftal!E11+Oftal!E12+Oftal!E13</f>
        <v>4199</v>
      </c>
      <c r="K27" s="549">
        <f t="shared" si="4"/>
        <v>82.90069064062871</v>
      </c>
      <c r="L27" s="35">
        <f>Oftal!D14</f>
        <v>9431</v>
      </c>
      <c r="M27" s="35">
        <f>Oftal!E14</f>
        <v>12952</v>
      </c>
      <c r="N27" s="549">
        <f t="shared" si="5"/>
        <v>72.815009264978386</v>
      </c>
      <c r="O27" s="35"/>
      <c r="P27" s="35"/>
      <c r="Q27" s="549" t="e">
        <f t="shared" si="6"/>
        <v>#DIV/0!</v>
      </c>
      <c r="R27" s="264">
        <f t="shared" si="7"/>
        <v>12912</v>
      </c>
      <c r="S27" s="264">
        <f t="shared" si="8"/>
        <v>17151</v>
      </c>
      <c r="T27" s="1">
        <f t="shared" si="9"/>
        <v>75.284239986006654</v>
      </c>
    </row>
    <row r="28" spans="1:20" ht="24.75" customHeight="1">
      <c r="A28" s="1062"/>
      <c r="B28" s="483" t="s">
        <v>724</v>
      </c>
      <c r="C28" s="35">
        <f t="shared" si="0"/>
        <v>4313</v>
      </c>
      <c r="D28" s="35">
        <f t="shared" si="1"/>
        <v>7239</v>
      </c>
      <c r="E28" s="549">
        <f t="shared" si="2"/>
        <v>59.580052493438316</v>
      </c>
      <c r="F28" s="35">
        <f>Fizik!D6+Fizik!D7+Fizik!D8</f>
        <v>0</v>
      </c>
      <c r="G28" s="35">
        <f>Fizik!E6+Fizik!E7+Fizik!E8</f>
        <v>0</v>
      </c>
      <c r="H28" s="549" t="e">
        <f t="shared" si="3"/>
        <v>#DIV/0!</v>
      </c>
      <c r="I28" s="35">
        <f>Fizik!D10+Fizik!D11+Fizik!D12+Fizik!D13+Fizik!D14+Fizik!D15</f>
        <v>4313</v>
      </c>
      <c r="J28" s="35">
        <f>Fizik!E10+Fizik!E11+Fizik!E12+Fizik!E13+Fizik!E14+Fizik!E15</f>
        <v>7239</v>
      </c>
      <c r="K28" s="549">
        <f t="shared" si="4"/>
        <v>59.580052493438316</v>
      </c>
      <c r="L28" s="35">
        <f>Fizik!D16</f>
        <v>32905</v>
      </c>
      <c r="M28" s="35">
        <f>Fizik!E16</f>
        <v>38244</v>
      </c>
      <c r="N28" s="549">
        <f t="shared" si="5"/>
        <v>86.039640204999472</v>
      </c>
      <c r="O28" s="35"/>
      <c r="P28" s="35"/>
      <c r="Q28" s="549" t="e">
        <f t="shared" si="6"/>
        <v>#DIV/0!</v>
      </c>
      <c r="R28" s="264">
        <f t="shared" si="7"/>
        <v>37218</v>
      </c>
      <c r="S28" s="264">
        <f t="shared" si="8"/>
        <v>45483</v>
      </c>
      <c r="T28" s="1">
        <f t="shared" si="9"/>
        <v>81.828375436976458</v>
      </c>
    </row>
    <row r="29" spans="1:20" ht="20.100000000000001" customHeight="1">
      <c r="A29" s="1062"/>
      <c r="B29" s="483" t="s">
        <v>552</v>
      </c>
      <c r="C29" s="35">
        <f t="shared" si="0"/>
        <v>2740</v>
      </c>
      <c r="D29" s="35">
        <f t="shared" si="1"/>
        <v>3381</v>
      </c>
      <c r="E29" s="549">
        <f t="shared" si="2"/>
        <v>81.041112097012714</v>
      </c>
      <c r="F29" s="35">
        <f>Orl!D6+Orl!D7+Orl!D8</f>
        <v>0</v>
      </c>
      <c r="G29" s="35">
        <f>Orl!E6+Orl!E7+Orl!E8</f>
        <v>0</v>
      </c>
      <c r="H29" s="549" t="e">
        <f t="shared" si="3"/>
        <v>#DIV/0!</v>
      </c>
      <c r="I29" s="35">
        <f>Orl!D9+Orl!D10+Orl!D11+Orl!D12</f>
        <v>2740</v>
      </c>
      <c r="J29" s="35">
        <f>Orl!E9+Orl!E10+Orl!E11+Orl!E12</f>
        <v>3381</v>
      </c>
      <c r="K29" s="549">
        <f t="shared" si="4"/>
        <v>81.041112097012714</v>
      </c>
      <c r="L29" s="35">
        <f>Orl!D13</f>
        <v>1483</v>
      </c>
      <c r="M29" s="35">
        <f>Orl!E13</f>
        <v>2143</v>
      </c>
      <c r="N29" s="549">
        <f t="shared" si="5"/>
        <v>69.202053196453576</v>
      </c>
      <c r="O29" s="35"/>
      <c r="P29" s="35"/>
      <c r="Q29" s="549" t="e">
        <f t="shared" si="6"/>
        <v>#DIV/0!</v>
      </c>
      <c r="R29" s="264">
        <f t="shared" si="7"/>
        <v>4223</v>
      </c>
      <c r="S29" s="264">
        <f t="shared" si="8"/>
        <v>5524</v>
      </c>
      <c r="T29" s="1">
        <f t="shared" si="9"/>
        <v>76.448225923244024</v>
      </c>
    </row>
    <row r="30" spans="1:20" ht="24" customHeight="1">
      <c r="A30" s="1062"/>
      <c r="B30" s="483" t="s">
        <v>553</v>
      </c>
      <c r="C30" s="35">
        <f t="shared" si="0"/>
        <v>4231</v>
      </c>
      <c r="D30" s="35">
        <f t="shared" si="1"/>
        <v>3600</v>
      </c>
      <c r="E30" s="549">
        <f t="shared" si="2"/>
        <v>117.52777777777779</v>
      </c>
      <c r="F30" s="35"/>
      <c r="G30" s="35"/>
      <c r="H30" s="549" t="e">
        <f t="shared" si="3"/>
        <v>#DIV/0!</v>
      </c>
      <c r="I30" s="35">
        <f>Psih!D4</f>
        <v>4231</v>
      </c>
      <c r="J30" s="35">
        <f>Psih!E4</f>
        <v>3600</v>
      </c>
      <c r="K30" s="549">
        <f t="shared" si="4"/>
        <v>117.52777777777779</v>
      </c>
      <c r="L30" s="35">
        <f>Psih!D11</f>
        <v>5737</v>
      </c>
      <c r="M30" s="35">
        <f>Psih!E11</f>
        <v>5081</v>
      </c>
      <c r="N30" s="549">
        <f t="shared" si="5"/>
        <v>112.91084432198386</v>
      </c>
      <c r="O30" s="35">
        <f>Psih!D16</f>
        <v>2</v>
      </c>
      <c r="P30" s="35">
        <f>Psih!E16</f>
        <v>0</v>
      </c>
      <c r="Q30" s="549" t="e">
        <f t="shared" si="6"/>
        <v>#DIV/0!</v>
      </c>
      <c r="R30" s="264">
        <f t="shared" si="7"/>
        <v>9970</v>
      </c>
      <c r="S30" s="264">
        <f t="shared" si="8"/>
        <v>8681</v>
      </c>
      <c r="T30" s="1">
        <f t="shared" si="9"/>
        <v>114.84851975578852</v>
      </c>
    </row>
    <row r="31" spans="1:20" ht="20.100000000000001" customHeight="1">
      <c r="A31" s="1062"/>
      <c r="B31" s="483" t="s">
        <v>281</v>
      </c>
      <c r="C31" s="35">
        <f t="shared" si="0"/>
        <v>2512</v>
      </c>
      <c r="D31" s="35">
        <f t="shared" si="1"/>
        <v>4602</v>
      </c>
      <c r="E31" s="549">
        <f t="shared" si="2"/>
        <v>54.584963059539326</v>
      </c>
      <c r="F31" s="35"/>
      <c r="G31" s="35"/>
      <c r="H31" s="549" t="e">
        <f t="shared" si="3"/>
        <v>#DIV/0!</v>
      </c>
      <c r="I31" s="35">
        <f>Derm!D4</f>
        <v>2512</v>
      </c>
      <c r="J31" s="35">
        <f>Derm!E4</f>
        <v>4602</v>
      </c>
      <c r="K31" s="549">
        <f t="shared" si="4"/>
        <v>54.584963059539326</v>
      </c>
      <c r="L31" s="35">
        <f>Derm!D11</f>
        <v>832</v>
      </c>
      <c r="M31" s="35">
        <f>Derm!E11</f>
        <v>1696</v>
      </c>
      <c r="N31" s="549">
        <f t="shared" si="5"/>
        <v>49.056603773584904</v>
      </c>
      <c r="O31" s="35"/>
      <c r="P31" s="35"/>
      <c r="Q31" s="549" t="e">
        <f t="shared" si="6"/>
        <v>#DIV/0!</v>
      </c>
      <c r="R31" s="264">
        <f t="shared" si="7"/>
        <v>3344</v>
      </c>
      <c r="S31" s="264">
        <f t="shared" si="8"/>
        <v>6298</v>
      </c>
      <c r="T31" s="1">
        <f t="shared" si="9"/>
        <v>53.096221022546843</v>
      </c>
    </row>
    <row r="32" spans="1:20" ht="20.100000000000001" customHeight="1">
      <c r="A32" s="1062"/>
      <c r="B32" s="483" t="s">
        <v>696</v>
      </c>
      <c r="C32" s="35"/>
      <c r="D32" s="35"/>
      <c r="E32" s="549" t="e">
        <f t="shared" si="2"/>
        <v>#DIV/0!</v>
      </c>
      <c r="F32" s="35"/>
      <c r="G32" s="35"/>
      <c r="H32" s="549" t="e">
        <f t="shared" si="3"/>
        <v>#DIV/0!</v>
      </c>
      <c r="I32" s="35"/>
      <c r="J32" s="35"/>
      <c r="K32" s="549" t="e">
        <f t="shared" si="4"/>
        <v>#DIV/0!</v>
      </c>
      <c r="L32" s="35"/>
      <c r="M32" s="35"/>
      <c r="N32" s="549" t="e">
        <f t="shared" si="5"/>
        <v>#DIV/0!</v>
      </c>
      <c r="O32" s="35"/>
      <c r="P32" s="35"/>
      <c r="Q32" s="549" t="e">
        <f t="shared" si="6"/>
        <v>#DIV/0!</v>
      </c>
      <c r="R32" s="264">
        <f t="shared" si="7"/>
        <v>0</v>
      </c>
      <c r="S32" s="264">
        <f t="shared" si="8"/>
        <v>0</v>
      </c>
      <c r="T32" s="1" t="e">
        <f t="shared" si="9"/>
        <v>#DIV/0!</v>
      </c>
    </row>
    <row r="33" spans="1:20" ht="20.100000000000001" customHeight="1">
      <c r="A33" s="1062"/>
      <c r="B33" s="483" t="s">
        <v>719</v>
      </c>
      <c r="C33" s="35"/>
      <c r="D33" s="35"/>
      <c r="E33" s="549" t="e">
        <f t="shared" si="2"/>
        <v>#DIV/0!</v>
      </c>
      <c r="F33" s="35"/>
      <c r="G33" s="35"/>
      <c r="H33" s="549" t="e">
        <f t="shared" si="3"/>
        <v>#DIV/0!</v>
      </c>
      <c r="I33" s="35"/>
      <c r="J33" s="35"/>
      <c r="K33" s="549" t="e">
        <f t="shared" si="4"/>
        <v>#DIV/0!</v>
      </c>
      <c r="L33" s="35"/>
      <c r="M33" s="35"/>
      <c r="N33" s="549" t="e">
        <f t="shared" si="5"/>
        <v>#DIV/0!</v>
      </c>
      <c r="O33" s="35"/>
      <c r="P33" s="35"/>
      <c r="Q33" s="549" t="e">
        <f t="shared" si="6"/>
        <v>#DIV/0!</v>
      </c>
      <c r="R33" s="264">
        <f t="shared" si="7"/>
        <v>0</v>
      </c>
      <c r="S33" s="264">
        <f t="shared" si="8"/>
        <v>0</v>
      </c>
      <c r="T33" s="1" t="e">
        <f t="shared" si="9"/>
        <v>#DIV/0!</v>
      </c>
    </row>
    <row r="34" spans="1:20" ht="20.100000000000001" customHeight="1">
      <c r="A34" s="1062"/>
      <c r="B34" s="483" t="s">
        <v>720</v>
      </c>
      <c r="C34" s="35"/>
      <c r="D34" s="35"/>
      <c r="E34" s="549" t="e">
        <f t="shared" si="2"/>
        <v>#DIV/0!</v>
      </c>
      <c r="F34" s="35"/>
      <c r="G34" s="35"/>
      <c r="H34" s="549" t="e">
        <f t="shared" si="3"/>
        <v>#DIV/0!</v>
      </c>
      <c r="I34" s="35"/>
      <c r="J34" s="35"/>
      <c r="K34" s="549" t="e">
        <f t="shared" si="4"/>
        <v>#DIV/0!</v>
      </c>
      <c r="L34" s="35"/>
      <c r="M34" s="35"/>
      <c r="N34" s="549" t="e">
        <f t="shared" si="5"/>
        <v>#DIV/0!</v>
      </c>
      <c r="O34" s="35"/>
      <c r="P34" s="35"/>
      <c r="Q34" s="549" t="e">
        <f t="shared" si="6"/>
        <v>#DIV/0!</v>
      </c>
      <c r="R34" s="264">
        <f t="shared" si="7"/>
        <v>0</v>
      </c>
      <c r="S34" s="264">
        <f t="shared" si="8"/>
        <v>0</v>
      </c>
      <c r="T34" s="1" t="e">
        <f t="shared" si="9"/>
        <v>#DIV/0!</v>
      </c>
    </row>
    <row r="35" spans="1:20" ht="27" customHeight="1">
      <c r="A35" s="1059" t="s">
        <v>532</v>
      </c>
      <c r="B35" s="1059"/>
      <c r="C35" s="548">
        <f>F35+I35</f>
        <v>128232</v>
      </c>
      <c r="D35" s="524">
        <f>G35+J35</f>
        <v>141283.29999999999</v>
      </c>
      <c r="E35" s="525">
        <f t="shared" si="2"/>
        <v>90.76231939655996</v>
      </c>
      <c r="F35" s="548">
        <f t="shared" ref="F35:P35" si="10">SUM(F10:F34)</f>
        <v>21828</v>
      </c>
      <c r="G35" s="548">
        <f t="shared" si="10"/>
        <v>38657</v>
      </c>
      <c r="H35" s="525">
        <f t="shared" si="3"/>
        <v>56.465840598080554</v>
      </c>
      <c r="I35" s="548">
        <f t="shared" si="10"/>
        <v>106404</v>
      </c>
      <c r="J35" s="524">
        <f t="shared" si="10"/>
        <v>102626.3</v>
      </c>
      <c r="K35" s="525">
        <f t="shared" si="4"/>
        <v>103.6810252342723</v>
      </c>
      <c r="L35" s="548">
        <f t="shared" si="10"/>
        <v>188059</v>
      </c>
      <c r="M35" s="548">
        <f t="shared" si="10"/>
        <v>183151</v>
      </c>
      <c r="N35" s="525">
        <f t="shared" si="5"/>
        <v>102.67975604828803</v>
      </c>
      <c r="O35" s="548">
        <f t="shared" si="10"/>
        <v>14714</v>
      </c>
      <c r="P35" s="548">
        <f t="shared" si="10"/>
        <v>26226</v>
      </c>
      <c r="Q35" s="525">
        <f t="shared" si="6"/>
        <v>56.104628994127971</v>
      </c>
      <c r="R35" s="264">
        <f t="shared" si="7"/>
        <v>331005</v>
      </c>
      <c r="S35" s="264">
        <f t="shared" si="8"/>
        <v>350660.3</v>
      </c>
      <c r="T35" s="620">
        <f t="shared" si="9"/>
        <v>94.39477465798096</v>
      </c>
    </row>
    <row r="36" spans="1:20">
      <c r="A36" s="34" t="s">
        <v>282</v>
      </c>
      <c r="F36" s="2"/>
    </row>
    <row r="37" spans="1:20">
      <c r="F37" s="2"/>
    </row>
    <row r="38" spans="1:20">
      <c r="B38" s="1" t="s">
        <v>1384</v>
      </c>
      <c r="C38" s="1">
        <f>SUM(C10:C34)</f>
        <v>128232</v>
      </c>
      <c r="D38" s="1">
        <f>SUM(D10:D34)</f>
        <v>141283.29999999999</v>
      </c>
      <c r="F38" s="1">
        <f>SUM(F10:F34)</f>
        <v>21828</v>
      </c>
      <c r="G38" s="1">
        <f>SUM(G10:G34)</f>
        <v>38657</v>
      </c>
      <c r="I38" s="1">
        <f>SUM(I10:I34)</f>
        <v>106404</v>
      </c>
      <c r="J38" s="1">
        <f>SUM(J10:J34)</f>
        <v>102626.3</v>
      </c>
      <c r="L38" s="1">
        <f>SUM(L10:L34)</f>
        <v>188059</v>
      </c>
      <c r="M38" s="1">
        <f>SUM(M10:M34)</f>
        <v>183151</v>
      </c>
      <c r="O38" s="1">
        <f>SUM(O10:O34)</f>
        <v>14714</v>
      </c>
      <c r="P38" s="1">
        <f>SUM(P10:P34)</f>
        <v>26226</v>
      </c>
    </row>
    <row r="39" spans="1:20">
      <c r="F39" s="2"/>
    </row>
    <row r="40" spans="1:20">
      <c r="F40" s="2"/>
      <c r="I40" s="1">
        <f>I35/106247*100</f>
        <v>100.14776887818009</v>
      </c>
      <c r="L40" s="1">
        <f>L35/207951*100</f>
        <v>90.434284999831689</v>
      </c>
    </row>
    <row r="41" spans="1:20">
      <c r="C41" s="1">
        <f>C35+L35+O35</f>
        <v>331005</v>
      </c>
      <c r="F41" s="2"/>
    </row>
    <row r="42" spans="1:20">
      <c r="A42" s="1" t="s">
        <v>1446</v>
      </c>
      <c r="C42" s="7">
        <v>359711</v>
      </c>
      <c r="D42" s="894">
        <f>D35+M35+P35</f>
        <v>350660.3</v>
      </c>
      <c r="E42" s="107">
        <f>C42/D42*100</f>
        <v>102.58104496003682</v>
      </c>
      <c r="F42" s="2"/>
    </row>
    <row r="44" spans="1:20">
      <c r="C44" s="107">
        <f>C41/C42*100</f>
        <v>92.019704707390105</v>
      </c>
    </row>
  </sheetData>
  <mergeCells count="40">
    <mergeCell ref="L3:N3"/>
    <mergeCell ref="O3:Q3"/>
    <mergeCell ref="N4:N9"/>
    <mergeCell ref="M4:M9"/>
    <mergeCell ref="O4:O9"/>
    <mergeCell ref="P4:P9"/>
    <mergeCell ref="Q4:Q9"/>
    <mergeCell ref="L4:L9"/>
    <mergeCell ref="J6:J9"/>
    <mergeCell ref="K6:K9"/>
    <mergeCell ref="A12:B12"/>
    <mergeCell ref="A13:B13"/>
    <mergeCell ref="A3:B9"/>
    <mergeCell ref="C3:K3"/>
    <mergeCell ref="C6:C9"/>
    <mergeCell ref="D6:D9"/>
    <mergeCell ref="E6:E9"/>
    <mergeCell ref="F6:F9"/>
    <mergeCell ref="G6:G9"/>
    <mergeCell ref="H6:H9"/>
    <mergeCell ref="I6:I9"/>
    <mergeCell ref="C4:E5"/>
    <mergeCell ref="F4:H5"/>
    <mergeCell ref="I4:K5"/>
    <mergeCell ref="A1:Q1"/>
    <mergeCell ref="A35:B35"/>
    <mergeCell ref="A20:B20"/>
    <mergeCell ref="A21:B21"/>
    <mergeCell ref="A22:B22"/>
    <mergeCell ref="A23:B23"/>
    <mergeCell ref="A24:B24"/>
    <mergeCell ref="A25:A34"/>
    <mergeCell ref="A14:B14"/>
    <mergeCell ref="A15:B15"/>
    <mergeCell ref="A16:B16"/>
    <mergeCell ref="A17:B17"/>
    <mergeCell ref="A18:B18"/>
    <mergeCell ref="A19:B19"/>
    <mergeCell ref="A10:B10"/>
    <mergeCell ref="A11:B11"/>
  </mergeCells>
  <printOptions horizontalCentered="1"/>
  <pageMargins left="0" right="0" top="0" bottom="0" header="0.31496062992125984" footer="0.31496062992125984"/>
  <pageSetup paperSize="9" scale="61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H30" sqref="H30"/>
    </sheetView>
  </sheetViews>
  <sheetFormatPr defaultColWidth="9.140625" defaultRowHeight="15.75"/>
  <cols>
    <col min="1" max="1" width="4.85546875" style="581" customWidth="1"/>
    <col min="2" max="2" width="9.140625" style="613" customWidth="1"/>
    <col min="3" max="3" width="73.42578125" style="614" customWidth="1"/>
    <col min="4" max="4" width="20" style="581" customWidth="1"/>
    <col min="5" max="16384" width="9.140625" style="581"/>
  </cols>
  <sheetData>
    <row r="1" spans="1:7" ht="18.75">
      <c r="A1" s="941" t="s">
        <v>2085</v>
      </c>
      <c r="B1" s="942"/>
      <c r="C1" s="943"/>
      <c r="D1" s="944"/>
    </row>
    <row r="2" spans="1:7" ht="18.75">
      <c r="A2" s="945"/>
      <c r="B2" s="946"/>
      <c r="C2" s="947"/>
      <c r="D2" s="948"/>
    </row>
    <row r="3" spans="1:7" ht="18.75">
      <c r="A3" s="949" t="s">
        <v>1549</v>
      </c>
      <c r="B3" s="950"/>
      <c r="C3" s="951"/>
      <c r="D3" s="948"/>
      <c r="E3" s="582"/>
      <c r="F3" s="582"/>
      <c r="G3" s="582"/>
    </row>
    <row r="4" spans="1:7" s="587" customFormat="1" ht="48.75" customHeight="1">
      <c r="A4" s="952" t="s">
        <v>1550</v>
      </c>
      <c r="B4" s="584" t="s">
        <v>1519</v>
      </c>
      <c r="C4" s="585" t="s">
        <v>1436</v>
      </c>
      <c r="D4" s="953" t="s">
        <v>1551</v>
      </c>
      <c r="E4" s="586"/>
      <c r="F4" s="582"/>
      <c r="G4" s="582"/>
    </row>
    <row r="5" spans="1:7" s="587" customFormat="1" ht="36.75" customHeight="1">
      <c r="A5" s="954">
        <v>1</v>
      </c>
      <c r="B5" s="588"/>
      <c r="C5" s="589" t="s">
        <v>1437</v>
      </c>
      <c r="D5" s="955">
        <f>D6+D7+D8+D9</f>
        <v>23335</v>
      </c>
      <c r="E5" s="586"/>
      <c r="F5" s="582"/>
      <c r="G5" s="582"/>
    </row>
    <row r="6" spans="1:7" s="587" customFormat="1" ht="20.100000000000001" customHeight="1">
      <c r="A6" s="956">
        <v>2</v>
      </c>
      <c r="B6" s="590">
        <v>1100064</v>
      </c>
      <c r="C6" s="591" t="s">
        <v>1438</v>
      </c>
      <c r="D6" s="957"/>
      <c r="E6" s="586"/>
      <c r="F6" s="582"/>
      <c r="G6" s="582"/>
    </row>
    <row r="7" spans="1:7" s="587" customFormat="1" ht="20.100000000000001" customHeight="1">
      <c r="A7" s="956">
        <v>3</v>
      </c>
      <c r="B7" s="590">
        <v>1100072</v>
      </c>
      <c r="C7" s="591" t="s">
        <v>1439</v>
      </c>
      <c r="D7" s="957"/>
      <c r="E7" s="586"/>
      <c r="F7" s="582"/>
      <c r="G7" s="582"/>
    </row>
    <row r="8" spans="1:7" s="587" customFormat="1" ht="20.100000000000001" customHeight="1">
      <c r="A8" s="956">
        <v>4</v>
      </c>
      <c r="B8" s="590">
        <v>1200039</v>
      </c>
      <c r="C8" s="591" t="s">
        <v>1417</v>
      </c>
      <c r="D8" s="957">
        <v>11500</v>
      </c>
      <c r="E8" s="586"/>
      <c r="F8" s="582"/>
      <c r="G8" s="582"/>
    </row>
    <row r="9" spans="1:7" s="587" customFormat="1" ht="20.100000000000001" customHeight="1">
      <c r="A9" s="956">
        <v>5</v>
      </c>
      <c r="B9" s="590">
        <v>1200047</v>
      </c>
      <c r="C9" s="591" t="s">
        <v>1440</v>
      </c>
      <c r="D9" s="957">
        <v>11835</v>
      </c>
      <c r="E9" s="586"/>
      <c r="F9" s="582"/>
      <c r="G9" s="582"/>
    </row>
    <row r="10" spans="1:7" ht="31.5">
      <c r="A10" s="954"/>
      <c r="B10" s="588"/>
      <c r="C10" s="592" t="s">
        <v>1548</v>
      </c>
      <c r="D10" s="958">
        <f>D11+D12+D13+D14+D15+D16+D17+D18</f>
        <v>29606</v>
      </c>
      <c r="E10" s="582"/>
      <c r="F10" s="582"/>
      <c r="G10" s="582"/>
    </row>
    <row r="11" spans="1:7" ht="22.5" customHeight="1">
      <c r="A11" s="959">
        <v>7</v>
      </c>
      <c r="B11" s="593" t="s">
        <v>14</v>
      </c>
      <c r="C11" s="594" t="s">
        <v>15</v>
      </c>
      <c r="D11" s="957">
        <v>7876</v>
      </c>
      <c r="E11" s="582"/>
      <c r="F11" s="582"/>
      <c r="G11" s="582"/>
    </row>
    <row r="12" spans="1:7" ht="31.5">
      <c r="A12" s="960">
        <v>8</v>
      </c>
      <c r="B12" s="595" t="s">
        <v>1552</v>
      </c>
      <c r="C12" s="596" t="s">
        <v>772</v>
      </c>
      <c r="D12" s="961"/>
      <c r="E12" s="582"/>
      <c r="F12" s="582"/>
      <c r="G12" s="582"/>
    </row>
    <row r="13" spans="1:7" ht="31.5">
      <c r="A13" s="960">
        <v>9</v>
      </c>
      <c r="B13" s="595" t="s">
        <v>1553</v>
      </c>
      <c r="C13" s="596" t="s">
        <v>773</v>
      </c>
      <c r="D13" s="957"/>
      <c r="E13" s="582"/>
      <c r="F13" s="582"/>
      <c r="G13" s="582"/>
    </row>
    <row r="14" spans="1:7" ht="31.5">
      <c r="A14" s="960">
        <v>10</v>
      </c>
      <c r="B14" s="595" t="s">
        <v>1554</v>
      </c>
      <c r="C14" s="596" t="s">
        <v>774</v>
      </c>
      <c r="D14" s="962"/>
      <c r="E14" s="582"/>
      <c r="F14" s="582"/>
      <c r="G14" s="582"/>
    </row>
    <row r="15" spans="1:7" ht="31.5">
      <c r="A15" s="960">
        <v>11</v>
      </c>
      <c r="B15" s="595" t="s">
        <v>1555</v>
      </c>
      <c r="C15" s="596" t="s">
        <v>775</v>
      </c>
      <c r="D15" s="962"/>
      <c r="E15" s="582"/>
      <c r="F15" s="582"/>
      <c r="G15" s="582"/>
    </row>
    <row r="16" spans="1:7" ht="31.5">
      <c r="A16" s="960">
        <v>12</v>
      </c>
      <c r="B16" s="595" t="s">
        <v>1556</v>
      </c>
      <c r="C16" s="596" t="s">
        <v>776</v>
      </c>
      <c r="D16" s="963"/>
      <c r="E16" s="582"/>
      <c r="F16" s="582"/>
      <c r="G16" s="582"/>
    </row>
    <row r="17" spans="1:10" ht="31.5">
      <c r="A17" s="960">
        <v>13</v>
      </c>
      <c r="B17" s="597" t="s">
        <v>1557</v>
      </c>
      <c r="C17" s="598" t="s">
        <v>777</v>
      </c>
      <c r="D17" s="964">
        <v>10865</v>
      </c>
      <c r="E17" s="582"/>
      <c r="F17" s="582"/>
      <c r="G17" s="582"/>
    </row>
    <row r="18" spans="1:10">
      <c r="A18" s="960">
        <v>14</v>
      </c>
      <c r="B18" s="597" t="s">
        <v>785</v>
      </c>
      <c r="C18" s="598" t="s">
        <v>778</v>
      </c>
      <c r="D18" s="965">
        <v>10865</v>
      </c>
      <c r="E18" s="582"/>
      <c r="F18" s="582"/>
      <c r="G18" s="582"/>
    </row>
    <row r="19" spans="1:10">
      <c r="A19" s="966">
        <v>15</v>
      </c>
      <c r="B19" s="599">
        <v>2200038</v>
      </c>
      <c r="C19" s="600" t="s">
        <v>1441</v>
      </c>
      <c r="D19" s="967">
        <v>327</v>
      </c>
      <c r="E19" s="1066"/>
      <c r="F19" s="1066"/>
      <c r="G19" s="1066"/>
      <c r="H19" s="1066"/>
      <c r="I19" s="1066"/>
      <c r="J19" s="1066"/>
    </row>
    <row r="20" spans="1:10">
      <c r="A20" s="968">
        <v>16</v>
      </c>
      <c r="B20" s="601">
        <v>1000231</v>
      </c>
      <c r="C20" s="602" t="s">
        <v>1442</v>
      </c>
      <c r="D20" s="969"/>
      <c r="E20" s="582"/>
      <c r="F20" s="582"/>
      <c r="G20" s="582"/>
    </row>
    <row r="21" spans="1:10">
      <c r="A21" s="966">
        <v>17</v>
      </c>
      <c r="B21" s="601"/>
      <c r="C21" s="603" t="s">
        <v>1558</v>
      </c>
      <c r="D21" s="970"/>
      <c r="E21" s="582"/>
      <c r="F21" s="582"/>
      <c r="G21" s="582"/>
    </row>
    <row r="22" spans="1:10" ht="31.5">
      <c r="A22" s="971"/>
      <c r="B22" s="604"/>
      <c r="C22" s="605" t="s">
        <v>1559</v>
      </c>
      <c r="D22" s="972">
        <f>+D23+D24+D25+D26</f>
        <v>713</v>
      </c>
      <c r="E22" s="582"/>
      <c r="F22" s="582"/>
      <c r="G22" s="582"/>
    </row>
    <row r="23" spans="1:10">
      <c r="A23" s="956">
        <v>18</v>
      </c>
      <c r="B23" s="606"/>
      <c r="C23" s="607" t="s">
        <v>1443</v>
      </c>
      <c r="D23" s="981">
        <v>120</v>
      </c>
      <c r="E23" s="582"/>
      <c r="F23" s="582"/>
      <c r="G23" s="582"/>
    </row>
    <row r="24" spans="1:10">
      <c r="A24" s="973">
        <v>19</v>
      </c>
      <c r="B24" s="606"/>
      <c r="C24" s="607" t="s">
        <v>1444</v>
      </c>
      <c r="D24" s="981">
        <v>225</v>
      </c>
      <c r="E24" s="582"/>
      <c r="F24" s="582"/>
      <c r="G24" s="582"/>
    </row>
    <row r="25" spans="1:10" ht="31.5" customHeight="1">
      <c r="A25" s="956">
        <v>20</v>
      </c>
      <c r="B25" s="606"/>
      <c r="C25" s="608" t="s">
        <v>2086</v>
      </c>
      <c r="D25" s="981">
        <v>346</v>
      </c>
      <c r="E25" s="582"/>
      <c r="F25" s="582"/>
      <c r="G25" s="582"/>
    </row>
    <row r="26" spans="1:10" ht="31.5">
      <c r="A26" s="973">
        <v>21</v>
      </c>
      <c r="B26" s="606"/>
      <c r="C26" s="608" t="s">
        <v>1560</v>
      </c>
      <c r="D26" s="981">
        <v>22</v>
      </c>
      <c r="E26" s="582"/>
      <c r="F26" s="582"/>
      <c r="G26" s="582"/>
    </row>
    <row r="27" spans="1:10" ht="27.75" customHeight="1">
      <c r="A27" s="974"/>
      <c r="B27" s="609"/>
      <c r="C27" s="610" t="s">
        <v>2087</v>
      </c>
      <c r="D27" s="982">
        <f>SUM(D28:D37)</f>
        <v>0</v>
      </c>
      <c r="E27" s="582"/>
      <c r="F27" s="582"/>
      <c r="G27" s="582"/>
    </row>
    <row r="28" spans="1:10" s="612" customFormat="1" ht="31.5">
      <c r="A28" s="973">
        <v>23</v>
      </c>
      <c r="B28" s="583" t="s">
        <v>1561</v>
      </c>
      <c r="C28" s="607" t="s">
        <v>1562</v>
      </c>
      <c r="D28" s="963"/>
      <c r="E28" s="611"/>
      <c r="F28" s="611"/>
      <c r="G28" s="611"/>
    </row>
    <row r="29" spans="1:10">
      <c r="A29" s="956">
        <v>24</v>
      </c>
      <c r="B29" s="583" t="s">
        <v>1563</v>
      </c>
      <c r="C29" s="607" t="s">
        <v>1564</v>
      </c>
      <c r="D29" s="963"/>
      <c r="E29" s="582"/>
      <c r="F29" s="582"/>
      <c r="G29" s="582"/>
    </row>
    <row r="30" spans="1:10" ht="31.5">
      <c r="A30" s="973">
        <v>25</v>
      </c>
      <c r="B30" s="980" t="s">
        <v>1565</v>
      </c>
      <c r="C30" s="607" t="s">
        <v>1566</v>
      </c>
      <c r="D30" s="963"/>
    </row>
    <row r="31" spans="1:10" ht="31.5">
      <c r="A31" s="956">
        <v>26</v>
      </c>
      <c r="B31" s="980" t="s">
        <v>1567</v>
      </c>
      <c r="C31" s="607" t="s">
        <v>1568</v>
      </c>
      <c r="D31" s="983"/>
    </row>
    <row r="32" spans="1:10" ht="31.5">
      <c r="A32" s="973">
        <v>27</v>
      </c>
      <c r="B32" s="583" t="s">
        <v>1569</v>
      </c>
      <c r="C32" s="607" t="s">
        <v>1570</v>
      </c>
      <c r="D32" s="963"/>
    </row>
    <row r="33" spans="1:4" ht="31.5">
      <c r="A33" s="956">
        <v>28</v>
      </c>
      <c r="B33" s="584" t="s">
        <v>1571</v>
      </c>
      <c r="C33" s="607" t="s">
        <v>2088</v>
      </c>
      <c r="D33" s="963"/>
    </row>
    <row r="34" spans="1:4" ht="31.5">
      <c r="A34" s="973">
        <v>29</v>
      </c>
      <c r="B34" s="584" t="s">
        <v>1572</v>
      </c>
      <c r="C34" s="607" t="s">
        <v>1573</v>
      </c>
      <c r="D34" s="963"/>
    </row>
    <row r="35" spans="1:4" ht="31.5">
      <c r="A35" s="956">
        <v>30</v>
      </c>
      <c r="B35" s="590" t="s">
        <v>1574</v>
      </c>
      <c r="C35" s="607" t="s">
        <v>1575</v>
      </c>
      <c r="D35" s="963"/>
    </row>
    <row r="36" spans="1:4" ht="31.5">
      <c r="A36" s="973">
        <v>31</v>
      </c>
      <c r="B36" s="583" t="s">
        <v>1576</v>
      </c>
      <c r="C36" s="607" t="s">
        <v>1577</v>
      </c>
      <c r="D36" s="965"/>
    </row>
    <row r="37" spans="1:4" ht="36" customHeight="1">
      <c r="A37" s="960">
        <v>32</v>
      </c>
      <c r="B37" s="606"/>
      <c r="C37" s="984" t="s">
        <v>1578</v>
      </c>
      <c r="D37" s="975"/>
    </row>
    <row r="38" spans="1:4" ht="21" customHeight="1" thickBot="1">
      <c r="A38" s="976">
        <v>33</v>
      </c>
      <c r="B38" s="977"/>
      <c r="C38" s="978" t="s">
        <v>1445</v>
      </c>
      <c r="D38" s="979">
        <v>9313</v>
      </c>
    </row>
  </sheetData>
  <mergeCells count="1">
    <mergeCell ref="E19:J19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opLeftCell="D49" zoomScaleNormal="100" workbookViewId="0">
      <selection activeCell="P55" sqref="P55"/>
    </sheetView>
  </sheetViews>
  <sheetFormatPr defaultColWidth="9.140625" defaultRowHeight="12.75"/>
  <cols>
    <col min="1" max="1" width="4.7109375" style="621" customWidth="1"/>
    <col min="2" max="2" width="5.140625" style="621" customWidth="1"/>
    <col min="3" max="3" width="6" style="621" customWidth="1"/>
    <col min="4" max="4" width="19.5703125" style="621" customWidth="1"/>
    <col min="5" max="5" width="9.140625" style="621"/>
    <col min="6" max="6" width="9.5703125" style="621" customWidth="1"/>
    <col min="7" max="8" width="33.140625" style="621" customWidth="1"/>
    <col min="9" max="9" width="30.28515625" style="621" customWidth="1"/>
    <col min="10" max="10" width="9.140625" style="621" customWidth="1"/>
    <col min="11" max="11" width="9.140625" style="622" customWidth="1"/>
    <col min="12" max="12" width="9.140625" style="623" customWidth="1"/>
    <col min="13" max="14" width="9.140625" style="621" customWidth="1"/>
    <col min="15" max="15" width="10.5703125" style="621" customWidth="1"/>
    <col min="16" max="16384" width="9.140625" style="621"/>
  </cols>
  <sheetData>
    <row r="1" spans="1:15" ht="15">
      <c r="A1" s="1067" t="s">
        <v>1579</v>
      </c>
      <c r="B1" s="1068"/>
      <c r="C1" s="1068"/>
      <c r="D1" s="1068"/>
      <c r="E1" s="1068"/>
      <c r="F1" s="1068"/>
      <c r="G1" s="1068"/>
      <c r="H1" s="1068"/>
      <c r="I1" s="1068"/>
    </row>
    <row r="2" spans="1:15" ht="16.7" customHeight="1" thickBot="1">
      <c r="A2" s="1069" t="s">
        <v>1580</v>
      </c>
      <c r="B2" s="1070"/>
      <c r="C2" s="1070"/>
      <c r="D2" s="1070"/>
      <c r="E2" s="1070"/>
      <c r="F2" s="1070"/>
      <c r="G2" s="1070"/>
      <c r="H2" s="1070"/>
      <c r="I2" s="1070"/>
    </row>
    <row r="3" spans="1:15" ht="30" customHeight="1">
      <c r="A3" s="1071" t="s">
        <v>1581</v>
      </c>
      <c r="B3" s="1073" t="s">
        <v>1581</v>
      </c>
      <c r="C3" s="1073" t="s">
        <v>1582</v>
      </c>
      <c r="D3" s="1075" t="s">
        <v>1583</v>
      </c>
      <c r="E3" s="1078" t="s">
        <v>1584</v>
      </c>
      <c r="F3" s="1081" t="s">
        <v>1585</v>
      </c>
      <c r="G3" s="1084" t="s">
        <v>1586</v>
      </c>
      <c r="H3" s="1084" t="s">
        <v>1587</v>
      </c>
      <c r="I3" s="1108" t="s">
        <v>1588</v>
      </c>
      <c r="J3" s="1087" t="s">
        <v>1589</v>
      </c>
      <c r="K3" s="1088"/>
      <c r="L3" s="1088"/>
      <c r="M3" s="1089"/>
      <c r="N3" s="1090" t="s">
        <v>1590</v>
      </c>
      <c r="O3" s="1091"/>
    </row>
    <row r="4" spans="1:15" ht="29.25" customHeight="1">
      <c r="A4" s="1072"/>
      <c r="B4" s="1074"/>
      <c r="C4" s="1074"/>
      <c r="D4" s="1076"/>
      <c r="E4" s="1079"/>
      <c r="F4" s="1082"/>
      <c r="G4" s="1085"/>
      <c r="H4" s="1085"/>
      <c r="I4" s="1096"/>
      <c r="J4" s="1092" t="s">
        <v>1591</v>
      </c>
      <c r="K4" s="1093"/>
      <c r="L4" s="1094" t="s">
        <v>1592</v>
      </c>
      <c r="M4" s="1096" t="s">
        <v>1593</v>
      </c>
      <c r="N4" s="1098" t="s">
        <v>1592</v>
      </c>
      <c r="O4" s="1096" t="s">
        <v>1593</v>
      </c>
    </row>
    <row r="5" spans="1:15" ht="74.25" customHeight="1" thickBot="1">
      <c r="A5" s="1072"/>
      <c r="B5" s="1074"/>
      <c r="C5" s="1074"/>
      <c r="D5" s="1077"/>
      <c r="E5" s="1080"/>
      <c r="F5" s="1083"/>
      <c r="G5" s="1086"/>
      <c r="H5" s="1086"/>
      <c r="I5" s="1109"/>
      <c r="J5" s="624" t="s">
        <v>1594</v>
      </c>
      <c r="K5" s="625" t="s">
        <v>1595</v>
      </c>
      <c r="L5" s="1095"/>
      <c r="M5" s="1097"/>
      <c r="N5" s="1099"/>
      <c r="O5" s="1097"/>
    </row>
    <row r="6" spans="1:15" ht="18" customHeight="1">
      <c r="A6" s="1100" t="s">
        <v>1596</v>
      </c>
      <c r="B6" s="626" t="s">
        <v>1597</v>
      </c>
      <c r="C6" s="627" t="s">
        <v>1598</v>
      </c>
      <c r="D6" s="628" t="s">
        <v>1599</v>
      </c>
      <c r="E6" s="629">
        <v>7114129</v>
      </c>
      <c r="F6" s="630" t="s">
        <v>1600</v>
      </c>
      <c r="G6" s="631" t="s">
        <v>1601</v>
      </c>
      <c r="H6" s="632" t="s">
        <v>1602</v>
      </c>
      <c r="I6" s="633" t="s">
        <v>1603</v>
      </c>
      <c r="J6" s="634">
        <v>403.2</v>
      </c>
      <c r="K6" s="635">
        <v>443.52</v>
      </c>
      <c r="L6" s="636">
        <v>1</v>
      </c>
      <c r="M6" s="637">
        <v>443.52</v>
      </c>
      <c r="N6" s="638">
        <v>1.5</v>
      </c>
      <c r="O6" s="639">
        <v>665.28</v>
      </c>
    </row>
    <row r="7" spans="1:15" ht="15">
      <c r="A7" s="1101"/>
      <c r="B7" s="640" t="s">
        <v>1597</v>
      </c>
      <c r="C7" s="640" t="s">
        <v>1598</v>
      </c>
      <c r="D7" s="641" t="s">
        <v>1604</v>
      </c>
      <c r="E7" s="642">
        <v>7114725</v>
      </c>
      <c r="F7" s="643" t="s">
        <v>1600</v>
      </c>
      <c r="G7" s="644" t="s">
        <v>1605</v>
      </c>
      <c r="H7" s="645" t="s">
        <v>1606</v>
      </c>
      <c r="I7" s="646" t="s">
        <v>1607</v>
      </c>
      <c r="J7" s="647">
        <v>755.04</v>
      </c>
      <c r="K7" s="648">
        <v>830.54399999999998</v>
      </c>
      <c r="L7" s="649">
        <v>1</v>
      </c>
      <c r="M7" s="650">
        <v>830.54399999999998</v>
      </c>
      <c r="N7" s="651">
        <v>0.5</v>
      </c>
      <c r="O7" s="652">
        <v>415.27</v>
      </c>
    </row>
    <row r="8" spans="1:15" ht="15">
      <c r="A8" s="1101"/>
      <c r="B8" s="640" t="s">
        <v>1597</v>
      </c>
      <c r="C8" s="640" t="s">
        <v>1608</v>
      </c>
      <c r="D8" s="641" t="s">
        <v>1609</v>
      </c>
      <c r="E8" s="642">
        <v>4090121</v>
      </c>
      <c r="F8" s="643" t="s">
        <v>1610</v>
      </c>
      <c r="G8" s="644" t="s">
        <v>1611</v>
      </c>
      <c r="H8" s="645" t="s">
        <v>1612</v>
      </c>
      <c r="I8" s="646" t="s">
        <v>1613</v>
      </c>
      <c r="J8" s="647">
        <v>129.68</v>
      </c>
      <c r="K8" s="648">
        <v>142.64800000000002</v>
      </c>
      <c r="L8" s="649">
        <v>4</v>
      </c>
      <c r="M8" s="650">
        <v>570.5920000000001</v>
      </c>
      <c r="N8" s="651"/>
      <c r="O8" s="652"/>
    </row>
    <row r="9" spans="1:15" ht="15">
      <c r="A9" s="1101"/>
      <c r="B9" s="640" t="s">
        <v>1597</v>
      </c>
      <c r="C9" s="640" t="s">
        <v>1608</v>
      </c>
      <c r="D9" s="641" t="s">
        <v>1614</v>
      </c>
      <c r="E9" s="642">
        <v>4150250</v>
      </c>
      <c r="F9" s="643" t="s">
        <v>1615</v>
      </c>
      <c r="G9" s="644" t="s">
        <v>1616</v>
      </c>
      <c r="H9" s="645" t="s">
        <v>1612</v>
      </c>
      <c r="I9" s="646" t="s">
        <v>1617</v>
      </c>
      <c r="J9" s="647">
        <v>136.1</v>
      </c>
      <c r="K9" s="648">
        <v>149.71</v>
      </c>
      <c r="L9" s="649">
        <v>2</v>
      </c>
      <c r="M9" s="650">
        <v>299.42</v>
      </c>
      <c r="N9" s="651">
        <v>0.7</v>
      </c>
      <c r="O9" s="652">
        <v>104.46</v>
      </c>
    </row>
    <row r="10" spans="1:15" ht="15">
      <c r="A10" s="1101"/>
      <c r="B10" s="640" t="s">
        <v>1597</v>
      </c>
      <c r="C10" s="640" t="s">
        <v>1608</v>
      </c>
      <c r="D10" s="641" t="s">
        <v>1618</v>
      </c>
      <c r="E10" s="642">
        <v>4090620</v>
      </c>
      <c r="F10" s="643" t="s">
        <v>1619</v>
      </c>
      <c r="G10" s="644" t="s">
        <v>1620</v>
      </c>
      <c r="H10" s="645" t="s">
        <v>1612</v>
      </c>
      <c r="I10" s="646" t="s">
        <v>1621</v>
      </c>
      <c r="J10" s="647">
        <v>145.44</v>
      </c>
      <c r="K10" s="648">
        <v>159.98400000000001</v>
      </c>
      <c r="L10" s="649">
        <v>3</v>
      </c>
      <c r="M10" s="650">
        <v>479.952</v>
      </c>
      <c r="N10" s="651">
        <v>0.4</v>
      </c>
      <c r="O10" s="652">
        <v>63.99</v>
      </c>
    </row>
    <row r="11" spans="1:15" ht="15">
      <c r="A11" s="1101"/>
      <c r="B11" s="640" t="s">
        <v>1597</v>
      </c>
      <c r="C11" s="640" t="s">
        <v>1608</v>
      </c>
      <c r="D11" s="641" t="s">
        <v>1622</v>
      </c>
      <c r="E11" s="642">
        <v>7090010</v>
      </c>
      <c r="F11" s="643" t="s">
        <v>1623</v>
      </c>
      <c r="G11" s="644" t="s">
        <v>1624</v>
      </c>
      <c r="H11" s="645" t="s">
        <v>1625</v>
      </c>
      <c r="I11" s="646" t="s">
        <v>1626</v>
      </c>
      <c r="J11" s="647">
        <v>201.88</v>
      </c>
      <c r="K11" s="648">
        <v>222.06799999999998</v>
      </c>
      <c r="L11" s="649">
        <v>2</v>
      </c>
      <c r="M11" s="650">
        <v>444.13599999999997</v>
      </c>
      <c r="N11" s="651">
        <v>1</v>
      </c>
      <c r="O11" s="652">
        <v>221.91</v>
      </c>
    </row>
    <row r="12" spans="1:15" ht="15">
      <c r="A12" s="1101"/>
      <c r="B12" s="640" t="s">
        <v>1597</v>
      </c>
      <c r="C12" s="640" t="s">
        <v>1627</v>
      </c>
      <c r="D12" s="653" t="s">
        <v>1628</v>
      </c>
      <c r="E12" s="642">
        <v>4151050</v>
      </c>
      <c r="F12" s="643" t="s">
        <v>1629</v>
      </c>
      <c r="G12" s="644" t="s">
        <v>1630</v>
      </c>
      <c r="H12" s="654" t="s">
        <v>1631</v>
      </c>
      <c r="I12" s="646" t="s">
        <v>1632</v>
      </c>
      <c r="J12" s="647">
        <v>270.05</v>
      </c>
      <c r="K12" s="648">
        <v>297.05500000000001</v>
      </c>
      <c r="L12" s="649">
        <v>1</v>
      </c>
      <c r="M12" s="650">
        <v>297.05500000000001</v>
      </c>
      <c r="N12" s="651">
        <v>1.5</v>
      </c>
      <c r="O12" s="652">
        <v>446.21</v>
      </c>
    </row>
    <row r="13" spans="1:15" ht="15">
      <c r="A13" s="1101"/>
      <c r="B13" s="640" t="s">
        <v>1597</v>
      </c>
      <c r="C13" s="640" t="s">
        <v>1627</v>
      </c>
      <c r="D13" s="653" t="s">
        <v>1633</v>
      </c>
      <c r="E13" s="655">
        <v>4152192</v>
      </c>
      <c r="F13" s="656" t="s">
        <v>1634</v>
      </c>
      <c r="G13" s="657" t="s">
        <v>1635</v>
      </c>
      <c r="H13" s="654" t="s">
        <v>1636</v>
      </c>
      <c r="I13" s="646" t="s">
        <v>1637</v>
      </c>
      <c r="J13" s="647">
        <v>126.92</v>
      </c>
      <c r="K13" s="648">
        <v>139.61199999999999</v>
      </c>
      <c r="L13" s="649">
        <v>2</v>
      </c>
      <c r="M13" s="650">
        <v>279.22399999999999</v>
      </c>
      <c r="N13" s="651">
        <v>2</v>
      </c>
      <c r="O13" s="652">
        <v>277.31</v>
      </c>
    </row>
    <row r="14" spans="1:15" ht="15">
      <c r="A14" s="1101"/>
      <c r="B14" s="640" t="s">
        <v>1597</v>
      </c>
      <c r="C14" s="640" t="s">
        <v>1627</v>
      </c>
      <c r="D14" s="653" t="s">
        <v>1633</v>
      </c>
      <c r="E14" s="642">
        <v>4152190</v>
      </c>
      <c r="F14" s="656" t="s">
        <v>1634</v>
      </c>
      <c r="G14" s="657" t="s">
        <v>1638</v>
      </c>
      <c r="H14" s="654" t="s">
        <v>1631</v>
      </c>
      <c r="I14" s="646" t="s">
        <v>1639</v>
      </c>
      <c r="J14" s="647">
        <v>78</v>
      </c>
      <c r="K14" s="648">
        <v>85.8</v>
      </c>
      <c r="L14" s="649">
        <v>2</v>
      </c>
      <c r="M14" s="650">
        <v>171.6</v>
      </c>
      <c r="N14" s="651">
        <v>1</v>
      </c>
      <c r="O14" s="652">
        <v>91.04</v>
      </c>
    </row>
    <row r="15" spans="1:15" ht="15">
      <c r="A15" s="1101"/>
      <c r="B15" s="640" t="s">
        <v>1597</v>
      </c>
      <c r="C15" s="640" t="s">
        <v>1598</v>
      </c>
      <c r="D15" s="653" t="s">
        <v>1640</v>
      </c>
      <c r="E15" s="642">
        <v>7114462</v>
      </c>
      <c r="F15" s="643" t="s">
        <v>1641</v>
      </c>
      <c r="G15" s="644" t="s">
        <v>1642</v>
      </c>
      <c r="H15" s="654" t="s">
        <v>1643</v>
      </c>
      <c r="I15" s="646" t="s">
        <v>1644</v>
      </c>
      <c r="J15" s="647">
        <v>207.34</v>
      </c>
      <c r="K15" s="648">
        <v>228.07400000000001</v>
      </c>
      <c r="L15" s="649"/>
      <c r="M15" s="650">
        <v>0</v>
      </c>
      <c r="N15" s="651"/>
      <c r="O15" s="652"/>
    </row>
    <row r="16" spans="1:15" ht="15.75" thickBot="1">
      <c r="A16" s="1101"/>
      <c r="B16" s="658" t="s">
        <v>1597</v>
      </c>
      <c r="C16" s="658" t="s">
        <v>1627</v>
      </c>
      <c r="D16" s="659" t="s">
        <v>1645</v>
      </c>
      <c r="E16" s="660">
        <v>4150023</v>
      </c>
      <c r="F16" s="661" t="s">
        <v>1646</v>
      </c>
      <c r="G16" s="662" t="s">
        <v>1647</v>
      </c>
      <c r="H16" s="663" t="s">
        <v>1648</v>
      </c>
      <c r="I16" s="664" t="s">
        <v>1649</v>
      </c>
      <c r="J16" s="665">
        <v>233</v>
      </c>
      <c r="K16" s="666">
        <v>256.3</v>
      </c>
      <c r="L16" s="667">
        <v>14</v>
      </c>
      <c r="M16" s="668">
        <v>3588.2000000000003</v>
      </c>
      <c r="N16" s="669">
        <v>8</v>
      </c>
      <c r="O16" s="670">
        <v>2049.4899999999998</v>
      </c>
    </row>
    <row r="17" spans="1:15" ht="15">
      <c r="A17" s="1102" t="s">
        <v>1650</v>
      </c>
      <c r="B17" s="626" t="s">
        <v>1651</v>
      </c>
      <c r="C17" s="626" t="s">
        <v>1608</v>
      </c>
      <c r="D17" s="631" t="s">
        <v>1652</v>
      </c>
      <c r="E17" s="671">
        <v>7090791</v>
      </c>
      <c r="F17" s="630" t="s">
        <v>1653</v>
      </c>
      <c r="G17" s="631" t="s">
        <v>1654</v>
      </c>
      <c r="H17" s="672" t="s">
        <v>1655</v>
      </c>
      <c r="I17" s="633" t="s">
        <v>1656</v>
      </c>
      <c r="J17" s="673">
        <v>211.65</v>
      </c>
      <c r="K17" s="674">
        <v>232.815</v>
      </c>
      <c r="L17" s="675">
        <v>10</v>
      </c>
      <c r="M17" s="676">
        <v>2328.15</v>
      </c>
      <c r="N17" s="677">
        <v>5</v>
      </c>
      <c r="O17" s="678">
        <v>1165.73</v>
      </c>
    </row>
    <row r="18" spans="1:15" ht="15">
      <c r="A18" s="1103"/>
      <c r="B18" s="640" t="s">
        <v>1657</v>
      </c>
      <c r="C18" s="640" t="s">
        <v>1627</v>
      </c>
      <c r="D18" s="644" t="s">
        <v>1658</v>
      </c>
      <c r="E18" s="679">
        <v>4153440</v>
      </c>
      <c r="F18" s="643" t="s">
        <v>1659</v>
      </c>
      <c r="G18" s="644" t="s">
        <v>1660</v>
      </c>
      <c r="H18" s="645" t="s">
        <v>1631</v>
      </c>
      <c r="I18" s="646" t="s">
        <v>1661</v>
      </c>
      <c r="J18" s="647">
        <v>243.4</v>
      </c>
      <c r="K18" s="648">
        <v>267.74</v>
      </c>
      <c r="L18" s="649">
        <v>2</v>
      </c>
      <c r="M18" s="650">
        <v>535.48</v>
      </c>
      <c r="N18" s="651">
        <v>0.65</v>
      </c>
      <c r="O18" s="652">
        <v>174.13</v>
      </c>
    </row>
    <row r="19" spans="1:15" ht="15">
      <c r="A19" s="1103"/>
      <c r="B19" s="640" t="s">
        <v>1657</v>
      </c>
      <c r="C19" s="640" t="s">
        <v>1627</v>
      </c>
      <c r="D19" s="644" t="s">
        <v>1658</v>
      </c>
      <c r="E19" s="679">
        <v>4153441</v>
      </c>
      <c r="F19" s="643" t="s">
        <v>1659</v>
      </c>
      <c r="G19" s="644" t="s">
        <v>1660</v>
      </c>
      <c r="H19" s="645" t="s">
        <v>1662</v>
      </c>
      <c r="I19" s="646" t="s">
        <v>1663</v>
      </c>
      <c r="J19" s="647">
        <v>243.4</v>
      </c>
      <c r="K19" s="648">
        <v>267.74</v>
      </c>
      <c r="L19" s="649">
        <v>1</v>
      </c>
      <c r="M19" s="650">
        <v>267.74</v>
      </c>
      <c r="N19" s="651">
        <v>0.7</v>
      </c>
      <c r="O19" s="652">
        <v>188.18</v>
      </c>
    </row>
    <row r="20" spans="1:15" ht="15.75" thickBot="1">
      <c r="A20" s="1104"/>
      <c r="B20" s="680" t="s">
        <v>1651</v>
      </c>
      <c r="C20" s="680" t="s">
        <v>1608</v>
      </c>
      <c r="D20" s="681" t="s">
        <v>1664</v>
      </c>
      <c r="E20" s="682" t="s">
        <v>1665</v>
      </c>
      <c r="F20" s="683" t="s">
        <v>1666</v>
      </c>
      <c r="G20" s="684" t="s">
        <v>1667</v>
      </c>
      <c r="H20" s="684" t="s">
        <v>1625</v>
      </c>
      <c r="I20" s="681" t="s">
        <v>1668</v>
      </c>
      <c r="J20" s="685">
        <v>0</v>
      </c>
      <c r="K20" s="686">
        <v>0</v>
      </c>
      <c r="L20" s="687"/>
      <c r="M20" s="688">
        <v>0</v>
      </c>
      <c r="N20" s="689"/>
      <c r="O20" s="690"/>
    </row>
    <row r="21" spans="1:15" ht="15">
      <c r="A21" s="1105" t="s">
        <v>1669</v>
      </c>
      <c r="B21" s="691" t="s">
        <v>1627</v>
      </c>
      <c r="C21" s="691" t="s">
        <v>1670</v>
      </c>
      <c r="D21" s="692" t="s">
        <v>1671</v>
      </c>
      <c r="E21" s="693"/>
      <c r="F21" s="694" t="s">
        <v>1672</v>
      </c>
      <c r="G21" s="695" t="s">
        <v>1673</v>
      </c>
      <c r="H21" s="696" t="s">
        <v>1674</v>
      </c>
      <c r="I21" s="697" t="s">
        <v>1675</v>
      </c>
      <c r="J21" s="634"/>
      <c r="K21" s="635">
        <v>24.65</v>
      </c>
      <c r="L21" s="636"/>
      <c r="M21" s="637">
        <v>0</v>
      </c>
      <c r="N21" s="638"/>
      <c r="O21" s="639"/>
    </row>
    <row r="22" spans="1:15" ht="15.75">
      <c r="A22" s="1105"/>
      <c r="B22" s="691" t="s">
        <v>1627</v>
      </c>
      <c r="C22" s="691" t="s">
        <v>1598</v>
      </c>
      <c r="D22" s="698" t="s">
        <v>1676</v>
      </c>
      <c r="E22" s="693">
        <v>3483</v>
      </c>
      <c r="F22" s="694" t="s">
        <v>1677</v>
      </c>
      <c r="G22" s="699" t="s">
        <v>1676</v>
      </c>
      <c r="H22" s="696"/>
      <c r="I22" s="697"/>
      <c r="J22" s="647"/>
      <c r="K22" s="648">
        <v>38.5</v>
      </c>
      <c r="L22" s="649"/>
      <c r="M22" s="650">
        <v>0</v>
      </c>
      <c r="N22" s="651"/>
      <c r="O22" s="652"/>
    </row>
    <row r="23" spans="1:15" ht="15">
      <c r="A23" s="1105"/>
      <c r="B23" s="700" t="s">
        <v>1678</v>
      </c>
      <c r="C23" s="700" t="s">
        <v>1679</v>
      </c>
      <c r="D23" s="701" t="s">
        <v>1680</v>
      </c>
      <c r="E23" s="702">
        <v>71123</v>
      </c>
      <c r="F23" s="703" t="s">
        <v>1681</v>
      </c>
      <c r="G23" s="704" t="s">
        <v>1682</v>
      </c>
      <c r="H23" s="705" t="s">
        <v>1674</v>
      </c>
      <c r="I23" s="706" t="s">
        <v>1683</v>
      </c>
      <c r="J23" s="647">
        <v>25.89</v>
      </c>
      <c r="K23" s="648">
        <v>28.478999999999999</v>
      </c>
      <c r="L23" s="649">
        <v>90</v>
      </c>
      <c r="M23" s="650">
        <v>2563.11</v>
      </c>
      <c r="N23" s="651">
        <v>116</v>
      </c>
      <c r="O23" s="652">
        <v>3297.45</v>
      </c>
    </row>
    <row r="24" spans="1:15" ht="15">
      <c r="A24" s="1105"/>
      <c r="B24" s="700" t="s">
        <v>1678</v>
      </c>
      <c r="C24" s="700" t="s">
        <v>1597</v>
      </c>
      <c r="D24" s="701" t="s">
        <v>1684</v>
      </c>
      <c r="E24" s="702">
        <v>123140</v>
      </c>
      <c r="F24" s="703" t="s">
        <v>1685</v>
      </c>
      <c r="G24" s="704" t="s">
        <v>1686</v>
      </c>
      <c r="H24" s="705" t="s">
        <v>1674</v>
      </c>
      <c r="I24" s="706" t="s">
        <v>1687</v>
      </c>
      <c r="J24" s="647">
        <v>33.28</v>
      </c>
      <c r="K24" s="648">
        <v>36.608000000000004</v>
      </c>
      <c r="L24" s="649">
        <v>6</v>
      </c>
      <c r="M24" s="650">
        <v>219.64800000000002</v>
      </c>
      <c r="N24" s="651">
        <v>20</v>
      </c>
      <c r="O24" s="652">
        <v>733.08</v>
      </c>
    </row>
    <row r="25" spans="1:15" ht="15">
      <c r="A25" s="1105"/>
      <c r="B25" s="700" t="s">
        <v>1678</v>
      </c>
      <c r="C25" s="700" t="s">
        <v>1678</v>
      </c>
      <c r="D25" s="701" t="s">
        <v>1688</v>
      </c>
      <c r="E25" s="702">
        <v>62206</v>
      </c>
      <c r="F25" s="703" t="s">
        <v>1689</v>
      </c>
      <c r="G25" s="704" t="s">
        <v>1690</v>
      </c>
      <c r="H25" s="705" t="s">
        <v>1691</v>
      </c>
      <c r="I25" s="706" t="s">
        <v>1692</v>
      </c>
      <c r="J25" s="647">
        <v>377.31</v>
      </c>
      <c r="K25" s="648">
        <v>415.041</v>
      </c>
      <c r="L25" s="649">
        <v>1</v>
      </c>
      <c r="M25" s="650">
        <v>415.041</v>
      </c>
      <c r="N25" s="651"/>
      <c r="O25" s="652"/>
    </row>
    <row r="26" spans="1:15" ht="15">
      <c r="A26" s="1105"/>
      <c r="B26" s="700" t="s">
        <v>1678</v>
      </c>
      <c r="C26" s="700" t="s">
        <v>1678</v>
      </c>
      <c r="D26" s="701" t="s">
        <v>1688</v>
      </c>
      <c r="E26" s="702">
        <v>62207</v>
      </c>
      <c r="F26" s="703" t="s">
        <v>1689</v>
      </c>
      <c r="G26" s="704" t="s">
        <v>1693</v>
      </c>
      <c r="H26" s="705" t="s">
        <v>1691</v>
      </c>
      <c r="I26" s="706" t="s">
        <v>1694</v>
      </c>
      <c r="J26" s="647">
        <v>496.48</v>
      </c>
      <c r="K26" s="648">
        <v>546.12800000000004</v>
      </c>
      <c r="L26" s="649">
        <v>1</v>
      </c>
      <c r="M26" s="650">
        <v>546.12800000000004</v>
      </c>
      <c r="N26" s="651"/>
      <c r="O26" s="652"/>
    </row>
    <row r="27" spans="1:15" ht="15">
      <c r="A27" s="1105"/>
      <c r="B27" s="700" t="s">
        <v>1678</v>
      </c>
      <c r="C27" s="700" t="s">
        <v>1597</v>
      </c>
      <c r="D27" s="701" t="s">
        <v>1695</v>
      </c>
      <c r="E27" s="702">
        <v>122751</v>
      </c>
      <c r="F27" s="703" t="s">
        <v>1696</v>
      </c>
      <c r="G27" s="704" t="s">
        <v>1697</v>
      </c>
      <c r="H27" s="705" t="s">
        <v>1698</v>
      </c>
      <c r="I27" s="706" t="s">
        <v>1699</v>
      </c>
      <c r="J27" s="647">
        <v>229.34</v>
      </c>
      <c r="K27" s="648">
        <v>252.274</v>
      </c>
      <c r="L27" s="649">
        <v>30</v>
      </c>
      <c r="M27" s="650">
        <v>7568.22</v>
      </c>
      <c r="N27" s="651">
        <v>54</v>
      </c>
      <c r="O27" s="652">
        <v>13025.57</v>
      </c>
    </row>
    <row r="28" spans="1:15" ht="15">
      <c r="A28" s="1105"/>
      <c r="B28" s="700" t="s">
        <v>1678</v>
      </c>
      <c r="C28" s="700" t="s">
        <v>1700</v>
      </c>
      <c r="D28" s="701" t="s">
        <v>1701</v>
      </c>
      <c r="E28" s="702">
        <v>47140</v>
      </c>
      <c r="F28" s="703" t="s">
        <v>1702</v>
      </c>
      <c r="G28" s="704" t="s">
        <v>1703</v>
      </c>
      <c r="H28" s="705" t="s">
        <v>1674</v>
      </c>
      <c r="I28" s="706" t="s">
        <v>1704</v>
      </c>
      <c r="J28" s="647">
        <v>40</v>
      </c>
      <c r="K28" s="648">
        <v>44</v>
      </c>
      <c r="L28" s="649">
        <v>500</v>
      </c>
      <c r="M28" s="650">
        <v>22000</v>
      </c>
      <c r="N28" s="651">
        <v>575</v>
      </c>
      <c r="O28" s="652">
        <v>25548.66</v>
      </c>
    </row>
    <row r="29" spans="1:15" ht="15">
      <c r="A29" s="1105"/>
      <c r="B29" s="700" t="s">
        <v>1678</v>
      </c>
      <c r="C29" s="700" t="s">
        <v>1678</v>
      </c>
      <c r="D29" s="701" t="s">
        <v>1705</v>
      </c>
      <c r="E29" s="702">
        <v>66070</v>
      </c>
      <c r="F29" s="703" t="s">
        <v>1706</v>
      </c>
      <c r="G29" s="704" t="s">
        <v>1707</v>
      </c>
      <c r="H29" s="705" t="s">
        <v>1674</v>
      </c>
      <c r="I29" s="706" t="s">
        <v>1708</v>
      </c>
      <c r="J29" s="647">
        <v>115.87</v>
      </c>
      <c r="K29" s="648">
        <v>127.45700000000001</v>
      </c>
      <c r="L29" s="649"/>
      <c r="M29" s="650">
        <v>0</v>
      </c>
      <c r="N29" s="651"/>
      <c r="O29" s="652"/>
    </row>
    <row r="30" spans="1:15" ht="15">
      <c r="A30" s="1105"/>
      <c r="B30" s="700" t="s">
        <v>1678</v>
      </c>
      <c r="C30" s="700" t="s">
        <v>1709</v>
      </c>
      <c r="D30" s="701" t="s">
        <v>1710</v>
      </c>
      <c r="E30" s="702">
        <v>162440</v>
      </c>
      <c r="F30" s="703" t="s">
        <v>1711</v>
      </c>
      <c r="G30" s="704" t="s">
        <v>1712</v>
      </c>
      <c r="H30" s="705" t="s">
        <v>1674</v>
      </c>
      <c r="I30" s="706" t="s">
        <v>1713</v>
      </c>
      <c r="J30" s="647">
        <v>21.1</v>
      </c>
      <c r="K30" s="648">
        <v>23.21</v>
      </c>
      <c r="L30" s="649"/>
      <c r="M30" s="650">
        <v>0</v>
      </c>
      <c r="N30" s="651">
        <v>50</v>
      </c>
      <c r="O30" s="652">
        <v>1160.5</v>
      </c>
    </row>
    <row r="31" spans="1:15" ht="15">
      <c r="A31" s="1105"/>
      <c r="B31" s="700" t="s">
        <v>1678</v>
      </c>
      <c r="C31" s="700" t="s">
        <v>1709</v>
      </c>
      <c r="D31" s="701" t="s">
        <v>1710</v>
      </c>
      <c r="E31" s="702">
        <v>162192</v>
      </c>
      <c r="F31" s="703" t="s">
        <v>1711</v>
      </c>
      <c r="G31" s="704" t="s">
        <v>1714</v>
      </c>
      <c r="H31" s="705" t="s">
        <v>1674</v>
      </c>
      <c r="I31" s="706" t="s">
        <v>1713</v>
      </c>
      <c r="J31" s="647">
        <v>21.1</v>
      </c>
      <c r="K31" s="648">
        <v>23.21</v>
      </c>
      <c r="L31" s="649">
        <v>561</v>
      </c>
      <c r="M31" s="650">
        <v>13020.810000000001</v>
      </c>
      <c r="N31" s="651">
        <v>657</v>
      </c>
      <c r="O31" s="652">
        <v>15204.31</v>
      </c>
    </row>
    <row r="32" spans="1:15" ht="15">
      <c r="A32" s="1105"/>
      <c r="B32" s="700" t="s">
        <v>1678</v>
      </c>
      <c r="C32" s="700" t="s">
        <v>1700</v>
      </c>
      <c r="D32" s="701" t="s">
        <v>1715</v>
      </c>
      <c r="E32" s="702">
        <v>47286</v>
      </c>
      <c r="F32" s="703" t="s">
        <v>1716</v>
      </c>
      <c r="G32" s="704" t="s">
        <v>1717</v>
      </c>
      <c r="H32" s="705" t="s">
        <v>1718</v>
      </c>
      <c r="I32" s="706" t="s">
        <v>1719</v>
      </c>
      <c r="J32" s="647">
        <v>288.33</v>
      </c>
      <c r="K32" s="648">
        <v>317.16300000000001</v>
      </c>
      <c r="L32" s="649">
        <v>15</v>
      </c>
      <c r="M32" s="650">
        <v>4757.4449999999997</v>
      </c>
      <c r="N32" s="651">
        <v>25</v>
      </c>
      <c r="O32" s="652">
        <v>7940.65</v>
      </c>
    </row>
    <row r="33" spans="1:15" ht="15">
      <c r="A33" s="1105"/>
      <c r="B33" s="700" t="s">
        <v>1678</v>
      </c>
      <c r="C33" s="700" t="s">
        <v>1678</v>
      </c>
      <c r="D33" s="701" t="s">
        <v>1720</v>
      </c>
      <c r="E33" s="702">
        <v>62400</v>
      </c>
      <c r="F33" s="703" t="s">
        <v>1721</v>
      </c>
      <c r="G33" s="704" t="s">
        <v>1722</v>
      </c>
      <c r="H33" s="705" t="s">
        <v>1674</v>
      </c>
      <c r="I33" s="706" t="s">
        <v>1723</v>
      </c>
      <c r="J33" s="647">
        <v>313.86</v>
      </c>
      <c r="K33" s="648">
        <v>345.24599999999998</v>
      </c>
      <c r="L33" s="649">
        <v>299</v>
      </c>
      <c r="M33" s="650">
        <v>103228.55399999999</v>
      </c>
      <c r="N33" s="651">
        <v>257</v>
      </c>
      <c r="O33" s="652">
        <v>87234.96</v>
      </c>
    </row>
    <row r="34" spans="1:15" ht="15">
      <c r="A34" s="1105"/>
      <c r="B34" s="700" t="s">
        <v>1678</v>
      </c>
      <c r="C34" s="700" t="s">
        <v>1678</v>
      </c>
      <c r="D34" s="701" t="s">
        <v>1720</v>
      </c>
      <c r="E34" s="702">
        <v>62302</v>
      </c>
      <c r="F34" s="703" t="s">
        <v>1721</v>
      </c>
      <c r="G34" s="704" t="s">
        <v>1724</v>
      </c>
      <c r="H34" s="705" t="s">
        <v>1674</v>
      </c>
      <c r="I34" s="706" t="s">
        <v>1725</v>
      </c>
      <c r="J34" s="647">
        <v>367.35</v>
      </c>
      <c r="K34" s="648">
        <v>404.08499999999998</v>
      </c>
      <c r="L34" s="649">
        <v>349</v>
      </c>
      <c r="M34" s="650">
        <v>141025.66499999998</v>
      </c>
      <c r="N34" s="651">
        <v>233</v>
      </c>
      <c r="O34" s="652">
        <v>91598.67</v>
      </c>
    </row>
    <row r="35" spans="1:15" ht="15">
      <c r="A35" s="1105"/>
      <c r="B35" s="700" t="s">
        <v>1678</v>
      </c>
      <c r="C35" s="700" t="s">
        <v>1678</v>
      </c>
      <c r="D35" s="701" t="s">
        <v>1720</v>
      </c>
      <c r="E35" s="702">
        <v>62300</v>
      </c>
      <c r="F35" s="703" t="s">
        <v>1721</v>
      </c>
      <c r="G35" s="704" t="s">
        <v>1726</v>
      </c>
      <c r="H35" s="705" t="s">
        <v>1674</v>
      </c>
      <c r="I35" s="706" t="s">
        <v>1727</v>
      </c>
      <c r="J35" s="647">
        <v>254.76</v>
      </c>
      <c r="K35" s="648">
        <v>280.23599999999999</v>
      </c>
      <c r="L35" s="649">
        <v>299</v>
      </c>
      <c r="M35" s="650">
        <v>83790.563999999998</v>
      </c>
      <c r="N35" s="651">
        <v>116</v>
      </c>
      <c r="O35" s="652">
        <v>29344.61</v>
      </c>
    </row>
    <row r="36" spans="1:15" ht="15">
      <c r="A36" s="1105"/>
      <c r="B36" s="700" t="s">
        <v>1678</v>
      </c>
      <c r="C36" s="700" t="s">
        <v>1728</v>
      </c>
      <c r="D36" s="701" t="s">
        <v>1729</v>
      </c>
      <c r="E36" s="702">
        <v>24552</v>
      </c>
      <c r="F36" s="703" t="s">
        <v>1730</v>
      </c>
      <c r="G36" s="704" t="s">
        <v>1731</v>
      </c>
      <c r="H36" s="705" t="s">
        <v>1674</v>
      </c>
      <c r="I36" s="706" t="s">
        <v>1732</v>
      </c>
      <c r="J36" s="647">
        <v>33.950000000000003</v>
      </c>
      <c r="K36" s="648">
        <v>37.345000000000006</v>
      </c>
      <c r="L36" s="649">
        <v>30</v>
      </c>
      <c r="M36" s="650">
        <v>1120.3500000000001</v>
      </c>
      <c r="N36" s="651">
        <v>40</v>
      </c>
      <c r="O36" s="652">
        <v>1533.61</v>
      </c>
    </row>
    <row r="37" spans="1:15" ht="15">
      <c r="A37" s="1105"/>
      <c r="B37" s="700" t="s">
        <v>1678</v>
      </c>
      <c r="C37" s="700" t="s">
        <v>1728</v>
      </c>
      <c r="D37" s="701" t="s">
        <v>1729</v>
      </c>
      <c r="E37" s="702" t="s">
        <v>1733</v>
      </c>
      <c r="F37" s="703" t="s">
        <v>1730</v>
      </c>
      <c r="G37" s="704" t="s">
        <v>1731</v>
      </c>
      <c r="H37" s="705" t="s">
        <v>1674</v>
      </c>
      <c r="I37" s="706"/>
      <c r="J37" s="647">
        <v>33.950000000000003</v>
      </c>
      <c r="K37" s="648">
        <v>37.345000000000006</v>
      </c>
      <c r="L37" s="649"/>
      <c r="M37" s="650">
        <v>0</v>
      </c>
      <c r="N37" s="651">
        <v>12</v>
      </c>
      <c r="O37" s="652">
        <v>472.87</v>
      </c>
    </row>
    <row r="38" spans="1:15" ht="15">
      <c r="A38" s="1105"/>
      <c r="B38" s="700" t="s">
        <v>1678</v>
      </c>
      <c r="C38" s="700" t="s">
        <v>1728</v>
      </c>
      <c r="D38" s="701" t="s">
        <v>1729</v>
      </c>
      <c r="E38" s="702">
        <v>24582</v>
      </c>
      <c r="F38" s="703" t="s">
        <v>1730</v>
      </c>
      <c r="G38" s="704" t="s">
        <v>1734</v>
      </c>
      <c r="H38" s="705" t="s">
        <v>1674</v>
      </c>
      <c r="I38" s="706" t="s">
        <v>1735</v>
      </c>
      <c r="J38" s="647">
        <v>56.77</v>
      </c>
      <c r="K38" s="648">
        <v>62.44700000000001</v>
      </c>
      <c r="L38" s="649"/>
      <c r="M38" s="650">
        <v>0</v>
      </c>
      <c r="N38" s="651">
        <v>43</v>
      </c>
      <c r="O38" s="652">
        <v>2681.94</v>
      </c>
    </row>
    <row r="39" spans="1:15" ht="15">
      <c r="A39" s="1105"/>
      <c r="B39" s="700" t="s">
        <v>1678</v>
      </c>
      <c r="C39" s="700" t="s">
        <v>1728</v>
      </c>
      <c r="D39" s="701" t="s">
        <v>1729</v>
      </c>
      <c r="E39" s="702">
        <v>24553</v>
      </c>
      <c r="F39" s="703" t="s">
        <v>1730</v>
      </c>
      <c r="G39" s="704" t="s">
        <v>1734</v>
      </c>
      <c r="H39" s="705" t="s">
        <v>1674</v>
      </c>
      <c r="I39" s="706" t="s">
        <v>1735</v>
      </c>
      <c r="J39" s="647">
        <v>56.77</v>
      </c>
      <c r="K39" s="648">
        <v>62.44700000000001</v>
      </c>
      <c r="L39" s="649">
        <v>110</v>
      </c>
      <c r="M39" s="650">
        <v>6869.170000000001</v>
      </c>
      <c r="N39" s="651">
        <v>20</v>
      </c>
      <c r="O39" s="652">
        <v>1245.02</v>
      </c>
    </row>
    <row r="40" spans="1:15" ht="15">
      <c r="A40" s="1105"/>
      <c r="B40" s="700" t="s">
        <v>1678</v>
      </c>
      <c r="C40" s="700" t="s">
        <v>1678</v>
      </c>
      <c r="D40" s="701" t="s">
        <v>1736</v>
      </c>
      <c r="E40" s="702">
        <v>173225</v>
      </c>
      <c r="F40" s="703" t="s">
        <v>1737</v>
      </c>
      <c r="G40" s="704" t="s">
        <v>1738</v>
      </c>
      <c r="H40" s="705" t="s">
        <v>1739</v>
      </c>
      <c r="I40" s="706" t="s">
        <v>1740</v>
      </c>
      <c r="J40" s="647">
        <v>81.650000000000006</v>
      </c>
      <c r="K40" s="648">
        <v>89.814999999999998</v>
      </c>
      <c r="L40" s="649"/>
      <c r="M40" s="650">
        <v>0</v>
      </c>
      <c r="N40" s="651"/>
      <c r="O40" s="652"/>
    </row>
    <row r="41" spans="1:15" ht="15">
      <c r="A41" s="1105"/>
      <c r="B41" s="700" t="s">
        <v>1678</v>
      </c>
      <c r="C41" s="700" t="s">
        <v>1678</v>
      </c>
      <c r="D41" s="701" t="s">
        <v>1736</v>
      </c>
      <c r="E41" s="702" t="s">
        <v>1741</v>
      </c>
      <c r="F41" s="703" t="s">
        <v>1737</v>
      </c>
      <c r="G41" s="704" t="s">
        <v>1742</v>
      </c>
      <c r="H41" s="705" t="s">
        <v>1739</v>
      </c>
      <c r="I41" s="706" t="s">
        <v>1743</v>
      </c>
      <c r="J41" s="647">
        <v>65.8</v>
      </c>
      <c r="K41" s="648">
        <v>72.38</v>
      </c>
      <c r="L41" s="649">
        <v>50</v>
      </c>
      <c r="M41" s="650">
        <v>3619</v>
      </c>
      <c r="N41" s="651">
        <v>16</v>
      </c>
      <c r="O41" s="652">
        <v>1153</v>
      </c>
    </row>
    <row r="42" spans="1:15" ht="15">
      <c r="A42" s="1105"/>
      <c r="B42" s="700" t="s">
        <v>1678</v>
      </c>
      <c r="C42" s="700" t="s">
        <v>1678</v>
      </c>
      <c r="D42" s="701" t="s">
        <v>1744</v>
      </c>
      <c r="E42" s="702">
        <v>175185</v>
      </c>
      <c r="F42" s="703" t="s">
        <v>1745</v>
      </c>
      <c r="G42" s="704" t="s">
        <v>1746</v>
      </c>
      <c r="H42" s="705" t="s">
        <v>1739</v>
      </c>
      <c r="I42" s="706" t="s">
        <v>1747</v>
      </c>
      <c r="J42" s="647">
        <v>76.400000000000006</v>
      </c>
      <c r="K42" s="648">
        <v>84.04</v>
      </c>
      <c r="L42" s="649">
        <v>0</v>
      </c>
      <c r="M42" s="650">
        <v>0</v>
      </c>
      <c r="N42" s="651"/>
      <c r="O42" s="652"/>
    </row>
    <row r="43" spans="1:15" ht="15">
      <c r="A43" s="1105"/>
      <c r="B43" s="700" t="s">
        <v>1678</v>
      </c>
      <c r="C43" s="700" t="s">
        <v>1627</v>
      </c>
      <c r="D43" s="701" t="s">
        <v>1748</v>
      </c>
      <c r="E43" s="702">
        <v>4156474</v>
      </c>
      <c r="F43" s="703" t="s">
        <v>1749</v>
      </c>
      <c r="G43" s="704" t="s">
        <v>1750</v>
      </c>
      <c r="H43" s="705" t="s">
        <v>1751</v>
      </c>
      <c r="I43" s="706" t="s">
        <v>1752</v>
      </c>
      <c r="J43" s="647">
        <v>301.77999999999997</v>
      </c>
      <c r="K43" s="648">
        <v>331.95799999999997</v>
      </c>
      <c r="L43" s="649">
        <v>7</v>
      </c>
      <c r="M43" s="650">
        <v>2323.7059999999997</v>
      </c>
      <c r="N43" s="651">
        <v>3.9</v>
      </c>
      <c r="O43" s="652">
        <v>1416.67</v>
      </c>
    </row>
    <row r="44" spans="1:15" ht="15">
      <c r="A44" s="1105"/>
      <c r="B44" s="700" t="s">
        <v>1678</v>
      </c>
      <c r="C44" s="700" t="s">
        <v>1627</v>
      </c>
      <c r="D44" s="701" t="s">
        <v>1748</v>
      </c>
      <c r="E44" s="702">
        <v>4156150</v>
      </c>
      <c r="F44" s="703" t="s">
        <v>1749</v>
      </c>
      <c r="G44" s="704" t="s">
        <v>1753</v>
      </c>
      <c r="H44" s="705" t="s">
        <v>1751</v>
      </c>
      <c r="I44" s="706" t="s">
        <v>1754</v>
      </c>
      <c r="J44" s="647"/>
      <c r="K44" s="648"/>
      <c r="L44" s="649"/>
      <c r="M44" s="650"/>
      <c r="N44" s="651">
        <v>1.2</v>
      </c>
      <c r="O44" s="652">
        <v>406.9</v>
      </c>
    </row>
    <row r="45" spans="1:15" ht="15">
      <c r="A45" s="1105"/>
      <c r="B45" s="700" t="s">
        <v>1678</v>
      </c>
      <c r="C45" s="700" t="s">
        <v>1597</v>
      </c>
      <c r="D45" s="701" t="s">
        <v>1755</v>
      </c>
      <c r="E45" s="702" t="s">
        <v>1756</v>
      </c>
      <c r="F45" s="703" t="s">
        <v>1757</v>
      </c>
      <c r="G45" s="704" t="s">
        <v>1758</v>
      </c>
      <c r="H45" s="705" t="s">
        <v>1674</v>
      </c>
      <c r="I45" s="706" t="s">
        <v>1759</v>
      </c>
      <c r="J45" s="647">
        <v>20.57</v>
      </c>
      <c r="K45" s="648">
        <v>22.626999999999999</v>
      </c>
      <c r="L45" s="649">
        <v>50</v>
      </c>
      <c r="M45" s="650">
        <v>1131.3499999999999</v>
      </c>
      <c r="N45" s="651">
        <v>82</v>
      </c>
      <c r="O45" s="652">
        <v>1851.08</v>
      </c>
    </row>
    <row r="46" spans="1:15" ht="15">
      <c r="A46" s="1105"/>
      <c r="B46" s="700" t="s">
        <v>1678</v>
      </c>
      <c r="C46" s="700" t="s">
        <v>1670</v>
      </c>
      <c r="D46" s="701" t="s">
        <v>1760</v>
      </c>
      <c r="E46" s="702">
        <v>400411</v>
      </c>
      <c r="F46" s="703" t="s">
        <v>1761</v>
      </c>
      <c r="G46" s="704" t="s">
        <v>1762</v>
      </c>
      <c r="H46" s="705" t="s">
        <v>1674</v>
      </c>
      <c r="I46" s="706"/>
      <c r="J46" s="647">
        <v>37.53</v>
      </c>
      <c r="K46" s="648">
        <v>41.283000000000001</v>
      </c>
      <c r="L46" s="649"/>
      <c r="M46" s="650">
        <v>0</v>
      </c>
      <c r="N46" s="651"/>
      <c r="O46" s="652"/>
    </row>
    <row r="47" spans="1:15" ht="15">
      <c r="A47" s="1105"/>
      <c r="B47" s="700" t="s">
        <v>1678</v>
      </c>
      <c r="C47" s="700" t="s">
        <v>1700</v>
      </c>
      <c r="D47" s="701" t="s">
        <v>1763</v>
      </c>
      <c r="E47" s="702">
        <v>47218</v>
      </c>
      <c r="F47" s="703" t="s">
        <v>1764</v>
      </c>
      <c r="G47" s="704" t="s">
        <v>1765</v>
      </c>
      <c r="H47" s="705" t="s">
        <v>1766</v>
      </c>
      <c r="I47" s="706" t="s">
        <v>1767</v>
      </c>
      <c r="J47" s="647">
        <v>98.98</v>
      </c>
      <c r="K47" s="648">
        <v>108.87800000000001</v>
      </c>
      <c r="L47" s="649">
        <v>1050</v>
      </c>
      <c r="M47" s="650">
        <v>114321.90000000001</v>
      </c>
      <c r="N47" s="651">
        <v>1190</v>
      </c>
      <c r="O47" s="652">
        <v>129606.75</v>
      </c>
    </row>
    <row r="48" spans="1:15" ht="15">
      <c r="A48" s="1105"/>
      <c r="B48" s="700" t="s">
        <v>1678</v>
      </c>
      <c r="C48" s="700" t="s">
        <v>1700</v>
      </c>
      <c r="D48" s="701" t="s">
        <v>1763</v>
      </c>
      <c r="E48" s="702">
        <v>47220</v>
      </c>
      <c r="F48" s="703" t="s">
        <v>1764</v>
      </c>
      <c r="G48" s="704" t="s">
        <v>1768</v>
      </c>
      <c r="H48" s="705" t="s">
        <v>1766</v>
      </c>
      <c r="I48" s="706" t="s">
        <v>1769</v>
      </c>
      <c r="J48" s="647">
        <v>656.89</v>
      </c>
      <c r="K48" s="648">
        <v>722.57899999999995</v>
      </c>
      <c r="L48" s="649"/>
      <c r="M48" s="650">
        <v>0</v>
      </c>
      <c r="N48" s="651"/>
      <c r="O48" s="652"/>
    </row>
    <row r="49" spans="1:15" ht="15">
      <c r="A49" s="1105"/>
      <c r="B49" s="700" t="s">
        <v>1678</v>
      </c>
      <c r="C49" s="700" t="s">
        <v>1679</v>
      </c>
      <c r="D49" s="701" t="s">
        <v>1770</v>
      </c>
      <c r="E49" s="702">
        <v>81222</v>
      </c>
      <c r="F49" s="703" t="s">
        <v>1771</v>
      </c>
      <c r="G49" s="704" t="s">
        <v>1772</v>
      </c>
      <c r="H49" s="705" t="s">
        <v>1674</v>
      </c>
      <c r="I49" s="706" t="s">
        <v>1773</v>
      </c>
      <c r="J49" s="647">
        <v>21.88</v>
      </c>
      <c r="K49" s="648">
        <v>24.067999999999998</v>
      </c>
      <c r="L49" s="649">
        <v>2</v>
      </c>
      <c r="M49" s="650">
        <v>48.135999999999996</v>
      </c>
      <c r="N49" s="651"/>
      <c r="O49" s="652"/>
    </row>
    <row r="50" spans="1:15" ht="15">
      <c r="A50" s="1105"/>
      <c r="B50" s="700" t="s">
        <v>1678</v>
      </c>
      <c r="C50" s="700" t="s">
        <v>1679</v>
      </c>
      <c r="D50" s="701" t="s">
        <v>1770</v>
      </c>
      <c r="E50" s="702" t="s">
        <v>1774</v>
      </c>
      <c r="F50" s="703" t="s">
        <v>1771</v>
      </c>
      <c r="G50" s="704" t="s">
        <v>1775</v>
      </c>
      <c r="H50" s="705" t="s">
        <v>1674</v>
      </c>
      <c r="I50" s="706"/>
      <c r="J50" s="647">
        <v>25.34</v>
      </c>
      <c r="K50" s="648">
        <v>27.874000000000002</v>
      </c>
      <c r="L50" s="649"/>
      <c r="M50" s="650">
        <v>0</v>
      </c>
      <c r="N50" s="651"/>
      <c r="O50" s="652"/>
    </row>
    <row r="51" spans="1:15" ht="15">
      <c r="A51" s="1105"/>
      <c r="B51" s="700" t="s">
        <v>1678</v>
      </c>
      <c r="C51" s="700" t="s">
        <v>1776</v>
      </c>
      <c r="D51" s="701" t="s">
        <v>1777</v>
      </c>
      <c r="E51" s="702">
        <v>34151</v>
      </c>
      <c r="F51" s="703" t="s">
        <v>1778</v>
      </c>
      <c r="G51" s="704" t="s">
        <v>1779</v>
      </c>
      <c r="H51" s="705" t="s">
        <v>1780</v>
      </c>
      <c r="I51" s="706" t="s">
        <v>1781</v>
      </c>
      <c r="J51" s="647">
        <v>947.4</v>
      </c>
      <c r="K51" s="648">
        <v>1042.1400000000001</v>
      </c>
      <c r="L51" s="649">
        <v>50</v>
      </c>
      <c r="M51" s="650">
        <v>52107.000000000007</v>
      </c>
      <c r="N51" s="651">
        <v>54</v>
      </c>
      <c r="O51" s="652">
        <v>56045.43</v>
      </c>
    </row>
    <row r="52" spans="1:15" ht="15">
      <c r="A52" s="1105"/>
      <c r="B52" s="700" t="s">
        <v>1678</v>
      </c>
      <c r="C52" s="700" t="s">
        <v>1776</v>
      </c>
      <c r="D52" s="701" t="s">
        <v>1777</v>
      </c>
      <c r="E52" s="702">
        <v>34153</v>
      </c>
      <c r="F52" s="703" t="s">
        <v>1782</v>
      </c>
      <c r="G52" s="704" t="s">
        <v>1783</v>
      </c>
      <c r="H52" s="705" t="s">
        <v>1780</v>
      </c>
      <c r="I52" s="706" t="s">
        <v>1784</v>
      </c>
      <c r="J52" s="647">
        <v>1230.5999999999999</v>
      </c>
      <c r="K52" s="648">
        <v>1353.66</v>
      </c>
      <c r="L52" s="649">
        <v>30</v>
      </c>
      <c r="M52" s="650">
        <v>40609.800000000003</v>
      </c>
      <c r="N52" s="651"/>
      <c r="O52" s="652"/>
    </row>
    <row r="53" spans="1:15" ht="15">
      <c r="A53" s="1105"/>
      <c r="B53" s="700" t="s">
        <v>1678</v>
      </c>
      <c r="C53" s="700" t="s">
        <v>1776</v>
      </c>
      <c r="D53" s="701" t="s">
        <v>1777</v>
      </c>
      <c r="E53" s="702">
        <v>34154</v>
      </c>
      <c r="F53" s="707" t="s">
        <v>1782</v>
      </c>
      <c r="G53" s="704" t="s">
        <v>1785</v>
      </c>
      <c r="H53" s="705" t="s">
        <v>1780</v>
      </c>
      <c r="I53" s="706" t="s">
        <v>1786</v>
      </c>
      <c r="J53" s="647">
        <v>0</v>
      </c>
      <c r="K53" s="648"/>
      <c r="L53" s="649"/>
      <c r="M53" s="650"/>
      <c r="N53" s="651"/>
      <c r="O53" s="652"/>
    </row>
    <row r="54" spans="1:15" ht="15">
      <c r="A54" s="1105"/>
      <c r="B54" s="700" t="s">
        <v>1678</v>
      </c>
      <c r="C54" s="700" t="s">
        <v>1776</v>
      </c>
      <c r="D54" s="701" t="s">
        <v>1777</v>
      </c>
      <c r="E54" s="702">
        <v>34332</v>
      </c>
      <c r="F54" s="703" t="s">
        <v>1782</v>
      </c>
      <c r="G54" s="704" t="s">
        <v>1787</v>
      </c>
      <c r="H54" s="705" t="s">
        <v>1780</v>
      </c>
      <c r="I54" s="706" t="s">
        <v>1788</v>
      </c>
      <c r="J54" s="647">
        <v>0</v>
      </c>
      <c r="K54" s="648"/>
      <c r="L54" s="649"/>
      <c r="M54" s="650"/>
      <c r="N54" s="651"/>
      <c r="O54" s="652"/>
    </row>
    <row r="55" spans="1:15" ht="15">
      <c r="A55" s="1105"/>
      <c r="B55" s="700" t="s">
        <v>1678</v>
      </c>
      <c r="C55" s="700" t="s">
        <v>1776</v>
      </c>
      <c r="D55" s="701" t="s">
        <v>1777</v>
      </c>
      <c r="E55" s="702" t="s">
        <v>1789</v>
      </c>
      <c r="F55" s="703" t="s">
        <v>1782</v>
      </c>
      <c r="G55" s="704" t="s">
        <v>1790</v>
      </c>
      <c r="H55" s="705" t="s">
        <v>1780</v>
      </c>
      <c r="I55" s="706" t="s">
        <v>1791</v>
      </c>
      <c r="J55" s="647">
        <v>947.4</v>
      </c>
      <c r="K55" s="648">
        <v>1042.1400000000001</v>
      </c>
      <c r="L55" s="649"/>
      <c r="M55" s="650">
        <v>0</v>
      </c>
      <c r="N55" s="651">
        <v>22</v>
      </c>
      <c r="O55" s="652">
        <v>22859.759999999998</v>
      </c>
    </row>
    <row r="56" spans="1:15" ht="15">
      <c r="A56" s="1105"/>
      <c r="B56" s="700" t="s">
        <v>1678</v>
      </c>
      <c r="C56" s="700" t="s">
        <v>1678</v>
      </c>
      <c r="D56" s="701" t="s">
        <v>1792</v>
      </c>
      <c r="E56" s="702">
        <v>175240</v>
      </c>
      <c r="F56" s="703" t="s">
        <v>1793</v>
      </c>
      <c r="G56" s="704" t="s">
        <v>1794</v>
      </c>
      <c r="H56" s="705" t="s">
        <v>1739</v>
      </c>
      <c r="I56" s="706" t="s">
        <v>1795</v>
      </c>
      <c r="J56" s="647">
        <v>70.45</v>
      </c>
      <c r="K56" s="648">
        <v>77.495000000000005</v>
      </c>
      <c r="L56" s="649">
        <v>179</v>
      </c>
      <c r="M56" s="650">
        <v>13871.605000000001</v>
      </c>
      <c r="N56" s="651">
        <v>73.5</v>
      </c>
      <c r="O56" s="652">
        <v>5688.03</v>
      </c>
    </row>
    <row r="57" spans="1:15" ht="15">
      <c r="A57" s="1105"/>
      <c r="B57" s="700" t="s">
        <v>1678</v>
      </c>
      <c r="C57" s="700" t="s">
        <v>1678</v>
      </c>
      <c r="D57" s="701" t="s">
        <v>1792</v>
      </c>
      <c r="E57" s="702">
        <v>175312</v>
      </c>
      <c r="F57" s="703" t="s">
        <v>1796</v>
      </c>
      <c r="G57" s="704" t="s">
        <v>1797</v>
      </c>
      <c r="H57" s="705" t="s">
        <v>1739</v>
      </c>
      <c r="I57" s="706" t="s">
        <v>1798</v>
      </c>
      <c r="J57" s="647">
        <v>0</v>
      </c>
      <c r="K57" s="648"/>
      <c r="L57" s="649"/>
      <c r="M57" s="650"/>
      <c r="N57" s="651">
        <v>36.700000000000003</v>
      </c>
      <c r="O57" s="652">
        <v>2179.98</v>
      </c>
    </row>
    <row r="58" spans="1:15" ht="15">
      <c r="A58" s="1105"/>
      <c r="B58" s="700" t="s">
        <v>1678</v>
      </c>
      <c r="C58" s="700" t="s">
        <v>1678</v>
      </c>
      <c r="D58" s="701" t="s">
        <v>1799</v>
      </c>
      <c r="E58" s="702">
        <v>175260</v>
      </c>
      <c r="F58" s="703" t="s">
        <v>1745</v>
      </c>
      <c r="G58" s="704" t="s">
        <v>1800</v>
      </c>
      <c r="H58" s="705" t="s">
        <v>1739</v>
      </c>
      <c r="I58" s="706" t="s">
        <v>1801</v>
      </c>
      <c r="J58" s="647">
        <v>77.400000000000006</v>
      </c>
      <c r="K58" s="648">
        <v>85.14</v>
      </c>
      <c r="L58" s="649">
        <v>1</v>
      </c>
      <c r="M58" s="650">
        <v>85.14</v>
      </c>
      <c r="N58" s="651"/>
      <c r="O58" s="652"/>
    </row>
    <row r="59" spans="1:15" ht="15">
      <c r="A59" s="1105"/>
      <c r="B59" s="700" t="s">
        <v>1678</v>
      </c>
      <c r="C59" s="700" t="s">
        <v>1679</v>
      </c>
      <c r="D59" s="701" t="s">
        <v>1802</v>
      </c>
      <c r="E59" s="702">
        <v>86431</v>
      </c>
      <c r="F59" s="703" t="s">
        <v>1803</v>
      </c>
      <c r="G59" s="704" t="s">
        <v>1804</v>
      </c>
      <c r="H59" s="705" t="s">
        <v>1805</v>
      </c>
      <c r="I59" s="706" t="s">
        <v>1806</v>
      </c>
      <c r="J59" s="647">
        <v>27.74</v>
      </c>
      <c r="K59" s="648">
        <v>30.513999999999996</v>
      </c>
      <c r="L59" s="649"/>
      <c r="M59" s="650">
        <v>0</v>
      </c>
      <c r="N59" s="651"/>
      <c r="O59" s="652"/>
    </row>
    <row r="60" spans="1:15" ht="15">
      <c r="A60" s="1105"/>
      <c r="B60" s="700" t="s">
        <v>1678</v>
      </c>
      <c r="C60" s="700" t="s">
        <v>1678</v>
      </c>
      <c r="D60" s="701" t="s">
        <v>1807</v>
      </c>
      <c r="E60" s="702">
        <v>51560</v>
      </c>
      <c r="F60" s="703" t="s">
        <v>1808</v>
      </c>
      <c r="G60" s="704" t="s">
        <v>1809</v>
      </c>
      <c r="H60" s="705" t="s">
        <v>1780</v>
      </c>
      <c r="I60" s="706" t="s">
        <v>1810</v>
      </c>
      <c r="J60" s="647">
        <v>75.23</v>
      </c>
      <c r="K60" s="648">
        <v>82.753000000000014</v>
      </c>
      <c r="L60" s="649">
        <v>50</v>
      </c>
      <c r="M60" s="650">
        <v>4137.6500000000005</v>
      </c>
      <c r="N60" s="651">
        <v>15</v>
      </c>
      <c r="O60" s="652">
        <v>1240.8599999999999</v>
      </c>
    </row>
    <row r="61" spans="1:15" ht="15">
      <c r="A61" s="1105"/>
      <c r="B61" s="700" t="s">
        <v>1678</v>
      </c>
      <c r="C61" s="700" t="s">
        <v>1728</v>
      </c>
      <c r="D61" s="701" t="s">
        <v>1811</v>
      </c>
      <c r="E61" s="702">
        <v>20056</v>
      </c>
      <c r="F61" s="703" t="s">
        <v>1812</v>
      </c>
      <c r="G61" s="704" t="s">
        <v>1813</v>
      </c>
      <c r="H61" s="705" t="s">
        <v>1814</v>
      </c>
      <c r="I61" s="706" t="s">
        <v>1815</v>
      </c>
      <c r="J61" s="647">
        <v>49.75</v>
      </c>
      <c r="K61" s="648">
        <v>54.725000000000001</v>
      </c>
      <c r="L61" s="649">
        <v>1850</v>
      </c>
      <c r="M61" s="650">
        <v>101241.25</v>
      </c>
      <c r="N61" s="651">
        <v>1624</v>
      </c>
      <c r="O61" s="652">
        <v>88880.4</v>
      </c>
    </row>
    <row r="62" spans="1:15" ht="15">
      <c r="A62" s="1105"/>
      <c r="B62" s="700" t="s">
        <v>1678</v>
      </c>
      <c r="C62" s="700" t="s">
        <v>1670</v>
      </c>
      <c r="D62" s="701" t="s">
        <v>1816</v>
      </c>
      <c r="E62" s="702">
        <v>107497</v>
      </c>
      <c r="F62" s="703" t="s">
        <v>1817</v>
      </c>
      <c r="G62" s="704" t="s">
        <v>1818</v>
      </c>
      <c r="H62" s="705" t="s">
        <v>1674</v>
      </c>
      <c r="I62" s="706" t="s">
        <v>1819</v>
      </c>
      <c r="J62" s="647">
        <v>68.62</v>
      </c>
      <c r="K62" s="648">
        <v>75.482000000000014</v>
      </c>
      <c r="L62" s="649"/>
      <c r="M62" s="650">
        <v>0</v>
      </c>
      <c r="N62" s="651"/>
      <c r="O62" s="652"/>
    </row>
    <row r="63" spans="1:15" ht="15">
      <c r="A63" s="1105"/>
      <c r="B63" s="700" t="s">
        <v>1678</v>
      </c>
      <c r="C63" s="700" t="s">
        <v>1820</v>
      </c>
      <c r="D63" s="701" t="s">
        <v>1821</v>
      </c>
      <c r="E63" s="702">
        <v>48468</v>
      </c>
      <c r="F63" s="703" t="s">
        <v>1822</v>
      </c>
      <c r="G63" s="704" t="s">
        <v>1823</v>
      </c>
      <c r="H63" s="705" t="s">
        <v>1824</v>
      </c>
      <c r="I63" s="706" t="s">
        <v>1825</v>
      </c>
      <c r="J63" s="647">
        <v>192.41</v>
      </c>
      <c r="K63" s="648">
        <v>211.65099999999998</v>
      </c>
      <c r="L63" s="649">
        <v>5</v>
      </c>
      <c r="M63" s="650">
        <v>1058.2549999999999</v>
      </c>
      <c r="N63" s="651"/>
      <c r="O63" s="652"/>
    </row>
    <row r="64" spans="1:15" ht="15">
      <c r="A64" s="1105"/>
      <c r="B64" s="700"/>
      <c r="C64" s="700"/>
      <c r="D64" s="701"/>
      <c r="E64" s="702">
        <v>128620</v>
      </c>
      <c r="F64" s="703"/>
      <c r="G64" s="704" t="s">
        <v>1826</v>
      </c>
      <c r="H64" s="705"/>
      <c r="I64" s="706"/>
      <c r="J64" s="647"/>
      <c r="K64" s="648"/>
      <c r="L64" s="649"/>
      <c r="M64" s="650"/>
      <c r="N64" s="651">
        <v>1</v>
      </c>
      <c r="O64" s="652">
        <v>43.31</v>
      </c>
    </row>
    <row r="65" spans="1:15" ht="15">
      <c r="A65" s="1105"/>
      <c r="B65" s="700" t="s">
        <v>1678</v>
      </c>
      <c r="C65" s="700" t="s">
        <v>1598</v>
      </c>
      <c r="D65" s="701" t="s">
        <v>1827</v>
      </c>
      <c r="E65" s="702">
        <v>58334</v>
      </c>
      <c r="F65" s="703" t="s">
        <v>1828</v>
      </c>
      <c r="G65" s="704" t="s">
        <v>1829</v>
      </c>
      <c r="H65" s="705" t="s">
        <v>1674</v>
      </c>
      <c r="I65" s="706" t="s">
        <v>1830</v>
      </c>
      <c r="J65" s="647">
        <v>82.15</v>
      </c>
      <c r="K65" s="648">
        <v>90.364999999999995</v>
      </c>
      <c r="L65" s="649">
        <v>150</v>
      </c>
      <c r="M65" s="650">
        <v>13554.75</v>
      </c>
      <c r="N65" s="651">
        <v>113</v>
      </c>
      <c r="O65" s="652">
        <v>9900.67</v>
      </c>
    </row>
    <row r="66" spans="1:15" ht="15">
      <c r="A66" s="1105"/>
      <c r="B66" s="700" t="s">
        <v>1678</v>
      </c>
      <c r="C66" s="700" t="s">
        <v>1820</v>
      </c>
      <c r="D66" s="701" t="s">
        <v>1831</v>
      </c>
      <c r="E66" s="702">
        <v>48619</v>
      </c>
      <c r="F66" s="703" t="s">
        <v>1832</v>
      </c>
      <c r="G66" s="704" t="s">
        <v>1833</v>
      </c>
      <c r="H66" s="705" t="s">
        <v>1834</v>
      </c>
      <c r="I66" s="706" t="s">
        <v>1835</v>
      </c>
      <c r="J66" s="647">
        <v>209.42</v>
      </c>
      <c r="K66" s="648">
        <v>230.36199999999997</v>
      </c>
      <c r="L66" s="649">
        <v>70</v>
      </c>
      <c r="M66" s="650">
        <v>16125.339999999998</v>
      </c>
      <c r="N66" s="651">
        <v>74</v>
      </c>
      <c r="O66" s="652">
        <v>17022.689999999999</v>
      </c>
    </row>
    <row r="67" spans="1:15" ht="15">
      <c r="A67" s="1105"/>
      <c r="B67" s="700" t="s">
        <v>1678</v>
      </c>
      <c r="C67" s="700" t="s">
        <v>1728</v>
      </c>
      <c r="D67" s="701" t="s">
        <v>1836</v>
      </c>
      <c r="E67" s="702">
        <v>13168</v>
      </c>
      <c r="F67" s="703" t="s">
        <v>1837</v>
      </c>
      <c r="G67" s="704" t="s">
        <v>1838</v>
      </c>
      <c r="H67" s="705" t="s">
        <v>1780</v>
      </c>
      <c r="I67" s="706" t="s">
        <v>1839</v>
      </c>
      <c r="J67" s="647">
        <v>982.6</v>
      </c>
      <c r="K67" s="648">
        <v>1080.8599999999999</v>
      </c>
      <c r="L67" s="649">
        <v>132</v>
      </c>
      <c r="M67" s="650">
        <v>142673.51999999999</v>
      </c>
      <c r="N67" s="651">
        <v>129</v>
      </c>
      <c r="O67" s="652">
        <v>139430.65</v>
      </c>
    </row>
    <row r="68" spans="1:15" ht="15">
      <c r="A68" s="1105"/>
      <c r="B68" s="700" t="s">
        <v>1678</v>
      </c>
      <c r="C68" s="700" t="s">
        <v>1840</v>
      </c>
      <c r="D68" s="701" t="s">
        <v>1841</v>
      </c>
      <c r="E68" s="702">
        <v>176042</v>
      </c>
      <c r="F68" s="703" t="s">
        <v>1842</v>
      </c>
      <c r="G68" s="704" t="s">
        <v>1843</v>
      </c>
      <c r="H68" s="705" t="s">
        <v>1674</v>
      </c>
      <c r="I68" s="706" t="s">
        <v>1844</v>
      </c>
      <c r="J68" s="647">
        <v>13.73</v>
      </c>
      <c r="K68" s="648">
        <v>15.103</v>
      </c>
      <c r="L68" s="649">
        <v>1550</v>
      </c>
      <c r="M68" s="650">
        <v>23409.649999999998</v>
      </c>
      <c r="N68" s="651">
        <v>832</v>
      </c>
      <c r="O68" s="652">
        <v>12626.34</v>
      </c>
    </row>
    <row r="69" spans="1:15" ht="15.75" thickBot="1">
      <c r="A69" s="1106"/>
      <c r="B69" s="708" t="s">
        <v>1678</v>
      </c>
      <c r="C69" s="708" t="s">
        <v>1670</v>
      </c>
      <c r="D69" s="709" t="s">
        <v>1845</v>
      </c>
      <c r="E69" s="710">
        <v>402721</v>
      </c>
      <c r="F69" s="711" t="s">
        <v>1846</v>
      </c>
      <c r="G69" s="684" t="s">
        <v>1847</v>
      </c>
      <c r="H69" s="709" t="s">
        <v>1848</v>
      </c>
      <c r="I69" s="712" t="s">
        <v>1849</v>
      </c>
      <c r="J69" s="685">
        <v>29.93</v>
      </c>
      <c r="K69" s="686">
        <v>32.923000000000002</v>
      </c>
      <c r="L69" s="687"/>
      <c r="M69" s="688">
        <v>0</v>
      </c>
      <c r="N69" s="689"/>
      <c r="O69" s="690"/>
    </row>
    <row r="70" spans="1:15" s="718" customFormat="1" ht="15.75" thickBot="1">
      <c r="A70" s="1107"/>
      <c r="B70" s="1107"/>
      <c r="C70" s="1107"/>
      <c r="D70" s="1107"/>
      <c r="E70" s="1107"/>
      <c r="F70" s="1107"/>
      <c r="G70" s="1107"/>
      <c r="H70" s="1107"/>
      <c r="I70" s="1107"/>
      <c r="J70" s="713"/>
      <c r="K70" s="714"/>
      <c r="L70" s="715"/>
      <c r="M70" s="716">
        <v>927978.37</v>
      </c>
      <c r="N70" s="713"/>
      <c r="O70" s="717">
        <f>SUM(O6:O69)</f>
        <v>777237.42</v>
      </c>
    </row>
    <row r="71" spans="1:15" ht="13.5" thickBot="1">
      <c r="M71" s="719">
        <v>928000</v>
      </c>
      <c r="O71" s="985">
        <v>777237.42</v>
      </c>
    </row>
  </sheetData>
  <mergeCells count="22">
    <mergeCell ref="A6:A16"/>
    <mergeCell ref="A17:A20"/>
    <mergeCell ref="A21:A69"/>
    <mergeCell ref="A70:I70"/>
    <mergeCell ref="I3:I5"/>
    <mergeCell ref="J3:M3"/>
    <mergeCell ref="N3:O3"/>
    <mergeCell ref="J4:K4"/>
    <mergeCell ref="L4:L5"/>
    <mergeCell ref="M4:M5"/>
    <mergeCell ref="N4:N5"/>
    <mergeCell ref="O4:O5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rintOptions horizontalCentered="1"/>
  <pageMargins left="0" right="0" top="0" bottom="0" header="0" footer="0"/>
  <pageSetup paperSize="9" scale="60" orientation="landscape" r:id="rId1"/>
  <rowBreaks count="1" manualBreakCount="1">
    <brk id="47" max="1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opLeftCell="B89" zoomScaleNormal="100" workbookViewId="0">
      <selection activeCell="O107" sqref="O107"/>
    </sheetView>
  </sheetViews>
  <sheetFormatPr defaultColWidth="9.140625" defaultRowHeight="12.75"/>
  <cols>
    <col min="1" max="1" width="4" style="724" customWidth="1"/>
    <col min="2" max="2" width="5.28515625" style="724" customWidth="1"/>
    <col min="3" max="3" width="4.28515625" style="724" customWidth="1"/>
    <col min="4" max="4" width="28.42578125" style="724" customWidth="1"/>
    <col min="5" max="5" width="9.140625" style="724"/>
    <col min="6" max="6" width="10" style="724" customWidth="1"/>
    <col min="7" max="7" width="50.85546875" style="724" customWidth="1"/>
    <col min="8" max="8" width="18" style="724" customWidth="1"/>
    <col min="9" max="9" width="23" style="724" customWidth="1"/>
    <col min="10" max="14" width="9.140625" style="724" customWidth="1"/>
    <col min="15" max="15" width="9.140625" style="823" customWidth="1"/>
    <col min="16" max="16384" width="9.140625" style="724"/>
  </cols>
  <sheetData>
    <row r="1" spans="1:15" ht="17.25" customHeight="1" thickBot="1">
      <c r="A1" s="720" t="s">
        <v>1850</v>
      </c>
      <c r="B1" s="721"/>
      <c r="C1" s="721"/>
      <c r="D1" s="721"/>
      <c r="E1" s="721"/>
      <c r="F1" s="721"/>
      <c r="G1" s="721"/>
      <c r="H1" s="721"/>
      <c r="I1" s="721"/>
      <c r="J1" s="722"/>
      <c r="K1" s="722"/>
      <c r="L1" s="722"/>
      <c r="M1" s="722"/>
      <c r="N1" s="722"/>
      <c r="O1" s="723"/>
    </row>
    <row r="2" spans="1:15" ht="35.25" customHeight="1">
      <c r="A2" s="1140" t="s">
        <v>1581</v>
      </c>
      <c r="B2" s="1142" t="s">
        <v>1581</v>
      </c>
      <c r="C2" s="1144" t="s">
        <v>1582</v>
      </c>
      <c r="D2" s="1146" t="s">
        <v>1583</v>
      </c>
      <c r="E2" s="1148" t="s">
        <v>1584</v>
      </c>
      <c r="F2" s="1151" t="s">
        <v>1585</v>
      </c>
      <c r="G2" s="1134" t="s">
        <v>1586</v>
      </c>
      <c r="H2" s="1137" t="s">
        <v>1587</v>
      </c>
      <c r="I2" s="1134" t="s">
        <v>1588</v>
      </c>
      <c r="J2" s="1110" t="s">
        <v>1589</v>
      </c>
      <c r="K2" s="1111"/>
      <c r="L2" s="1111"/>
      <c r="M2" s="1112"/>
      <c r="N2" s="1113" t="s">
        <v>1590</v>
      </c>
      <c r="O2" s="1114"/>
    </row>
    <row r="3" spans="1:15" ht="15" customHeight="1">
      <c r="A3" s="1141"/>
      <c r="B3" s="1143"/>
      <c r="C3" s="1145"/>
      <c r="D3" s="1147"/>
      <c r="E3" s="1149"/>
      <c r="F3" s="1152"/>
      <c r="G3" s="1135"/>
      <c r="H3" s="1138"/>
      <c r="I3" s="1135"/>
      <c r="J3" s="1115" t="s">
        <v>1591</v>
      </c>
      <c r="K3" s="1116"/>
      <c r="L3" s="1117" t="s">
        <v>1592</v>
      </c>
      <c r="M3" s="1119" t="s">
        <v>1593</v>
      </c>
      <c r="N3" s="1121" t="s">
        <v>1592</v>
      </c>
      <c r="O3" s="1123" t="s">
        <v>1593</v>
      </c>
    </row>
    <row r="4" spans="1:15" ht="45.75" thickBot="1">
      <c r="A4" s="1141"/>
      <c r="B4" s="1143"/>
      <c r="C4" s="1145"/>
      <c r="D4" s="1147"/>
      <c r="E4" s="1150"/>
      <c r="F4" s="1153"/>
      <c r="G4" s="1136"/>
      <c r="H4" s="1139"/>
      <c r="I4" s="1136"/>
      <c r="J4" s="725" t="s">
        <v>1594</v>
      </c>
      <c r="K4" s="726" t="s">
        <v>1595</v>
      </c>
      <c r="L4" s="1118"/>
      <c r="M4" s="1120"/>
      <c r="N4" s="1122"/>
      <c r="O4" s="1124"/>
    </row>
    <row r="5" spans="1:15" ht="15">
      <c r="A5" s="1125" t="s">
        <v>1596</v>
      </c>
      <c r="B5" s="727" t="s">
        <v>1597</v>
      </c>
      <c r="C5" s="727" t="s">
        <v>1728</v>
      </c>
      <c r="D5" s="728" t="s">
        <v>1851</v>
      </c>
      <c r="E5" s="729">
        <v>1021965</v>
      </c>
      <c r="F5" s="730" t="s">
        <v>1852</v>
      </c>
      <c r="G5" s="728" t="s">
        <v>1853</v>
      </c>
      <c r="H5" s="730" t="s">
        <v>1854</v>
      </c>
      <c r="I5" s="728" t="s">
        <v>1855</v>
      </c>
      <c r="J5" s="731">
        <v>116.01</v>
      </c>
      <c r="K5" s="732">
        <v>127.611</v>
      </c>
      <c r="L5" s="732">
        <v>2</v>
      </c>
      <c r="M5" s="733">
        <v>255.22200000000001</v>
      </c>
      <c r="N5" s="734"/>
      <c r="O5" s="735"/>
    </row>
    <row r="6" spans="1:15" ht="15">
      <c r="A6" s="1126"/>
      <c r="B6" s="736"/>
      <c r="C6" s="736"/>
      <c r="D6" s="737"/>
      <c r="E6" s="738" t="s">
        <v>1856</v>
      </c>
      <c r="F6" s="739" t="s">
        <v>1696</v>
      </c>
      <c r="G6" s="737" t="s">
        <v>1857</v>
      </c>
      <c r="H6" s="739" t="s">
        <v>1858</v>
      </c>
      <c r="I6" s="737" t="s">
        <v>1859</v>
      </c>
      <c r="J6" s="731"/>
      <c r="K6" s="732"/>
      <c r="L6" s="732"/>
      <c r="M6" s="733"/>
      <c r="N6" s="740"/>
      <c r="O6" s="741"/>
    </row>
    <row r="7" spans="1:15" ht="15">
      <c r="A7" s="1126"/>
      <c r="B7" s="742" t="s">
        <v>1597</v>
      </c>
      <c r="C7" s="742" t="s">
        <v>1728</v>
      </c>
      <c r="D7" s="743" t="s">
        <v>1860</v>
      </c>
      <c r="E7" s="744">
        <v>1026211</v>
      </c>
      <c r="F7" s="745" t="s">
        <v>1861</v>
      </c>
      <c r="G7" s="743" t="s">
        <v>1862</v>
      </c>
      <c r="H7" s="745" t="s">
        <v>1863</v>
      </c>
      <c r="I7" s="743" t="s">
        <v>1864</v>
      </c>
      <c r="J7" s="746">
        <v>171.24</v>
      </c>
      <c r="K7" s="747">
        <v>188.364</v>
      </c>
      <c r="L7" s="747">
        <v>2</v>
      </c>
      <c r="M7" s="748">
        <v>376.72800000000001</v>
      </c>
      <c r="N7" s="749"/>
      <c r="O7" s="750"/>
    </row>
    <row r="8" spans="1:15" ht="15">
      <c r="A8" s="1126"/>
      <c r="B8" s="742" t="s">
        <v>1597</v>
      </c>
      <c r="C8" s="742" t="s">
        <v>1679</v>
      </c>
      <c r="D8" s="743" t="s">
        <v>1680</v>
      </c>
      <c r="E8" s="744">
        <v>1071121</v>
      </c>
      <c r="F8" s="745" t="s">
        <v>1681</v>
      </c>
      <c r="G8" s="743" t="s">
        <v>1682</v>
      </c>
      <c r="H8" s="745" t="s">
        <v>1863</v>
      </c>
      <c r="I8" s="743" t="s">
        <v>1865</v>
      </c>
      <c r="J8" s="746">
        <v>88.26</v>
      </c>
      <c r="K8" s="747">
        <v>97.085999999999999</v>
      </c>
      <c r="L8" s="747">
        <v>1</v>
      </c>
      <c r="M8" s="748">
        <v>97.085999999999999</v>
      </c>
      <c r="N8" s="749">
        <v>0.5</v>
      </c>
      <c r="O8" s="750">
        <v>48.98</v>
      </c>
    </row>
    <row r="9" spans="1:15" ht="15">
      <c r="A9" s="1126"/>
      <c r="B9" s="742" t="s">
        <v>1597</v>
      </c>
      <c r="C9" s="742" t="s">
        <v>1598</v>
      </c>
      <c r="D9" s="743" t="s">
        <v>1599</v>
      </c>
      <c r="E9" s="744">
        <v>7114129</v>
      </c>
      <c r="F9" s="745" t="s">
        <v>1600</v>
      </c>
      <c r="G9" s="743" t="s">
        <v>1601</v>
      </c>
      <c r="H9" s="745" t="s">
        <v>1602</v>
      </c>
      <c r="I9" s="743" t="s">
        <v>1603</v>
      </c>
      <c r="J9" s="746">
        <v>403.2</v>
      </c>
      <c r="K9" s="747">
        <v>443.52</v>
      </c>
      <c r="L9" s="747">
        <v>1</v>
      </c>
      <c r="M9" s="748">
        <v>443.52</v>
      </c>
      <c r="N9" s="749"/>
      <c r="O9" s="750"/>
    </row>
    <row r="10" spans="1:15" ht="15">
      <c r="A10" s="1126"/>
      <c r="B10" s="751" t="s">
        <v>1597</v>
      </c>
      <c r="C10" s="751" t="s">
        <v>1598</v>
      </c>
      <c r="D10" s="752" t="s">
        <v>1604</v>
      </c>
      <c r="E10" s="753">
        <v>7114725</v>
      </c>
      <c r="F10" s="754" t="s">
        <v>1600</v>
      </c>
      <c r="G10" s="743" t="s">
        <v>1605</v>
      </c>
      <c r="H10" s="755" t="s">
        <v>1606</v>
      </c>
      <c r="I10" s="743"/>
      <c r="J10" s="746">
        <v>755.04</v>
      </c>
      <c r="K10" s="747">
        <v>830.54399999999998</v>
      </c>
      <c r="L10" s="747">
        <v>1</v>
      </c>
      <c r="M10" s="748"/>
      <c r="N10" s="749"/>
      <c r="O10" s="750"/>
    </row>
    <row r="11" spans="1:15" ht="15">
      <c r="A11" s="1126"/>
      <c r="B11" s="742" t="s">
        <v>1597</v>
      </c>
      <c r="C11" s="742" t="s">
        <v>1728</v>
      </c>
      <c r="D11" s="743" t="s">
        <v>1622</v>
      </c>
      <c r="E11" s="744">
        <v>1329192</v>
      </c>
      <c r="F11" s="745" t="s">
        <v>1866</v>
      </c>
      <c r="G11" s="743" t="s">
        <v>1867</v>
      </c>
      <c r="H11" s="745" t="s">
        <v>1868</v>
      </c>
      <c r="I11" s="743" t="s">
        <v>1869</v>
      </c>
      <c r="J11" s="746">
        <v>299.3</v>
      </c>
      <c r="K11" s="747">
        <v>329.23</v>
      </c>
      <c r="L11" s="747">
        <v>5</v>
      </c>
      <c r="M11" s="748">
        <v>1646.15</v>
      </c>
      <c r="N11" s="749">
        <v>7</v>
      </c>
      <c r="O11" s="750">
        <v>2308.34</v>
      </c>
    </row>
    <row r="12" spans="1:15" ht="15">
      <c r="A12" s="1126"/>
      <c r="B12" s="742" t="s">
        <v>1597</v>
      </c>
      <c r="C12" s="742" t="s">
        <v>1728</v>
      </c>
      <c r="D12" s="743" t="s">
        <v>1870</v>
      </c>
      <c r="E12" s="744">
        <v>1326222</v>
      </c>
      <c r="F12" s="745" t="s">
        <v>1871</v>
      </c>
      <c r="G12" s="743" t="s">
        <v>1872</v>
      </c>
      <c r="H12" s="745" t="s">
        <v>1868</v>
      </c>
      <c r="I12" s="743" t="s">
        <v>1873</v>
      </c>
      <c r="J12" s="746">
        <v>1102.94</v>
      </c>
      <c r="K12" s="747">
        <v>1213.2340000000002</v>
      </c>
      <c r="L12" s="747">
        <v>2</v>
      </c>
      <c r="M12" s="748">
        <v>2426.4680000000003</v>
      </c>
      <c r="N12" s="749">
        <v>0.8</v>
      </c>
      <c r="O12" s="750">
        <v>991.22</v>
      </c>
    </row>
    <row r="13" spans="1:15" ht="15">
      <c r="A13" s="1126"/>
      <c r="B13" s="742" t="s">
        <v>1597</v>
      </c>
      <c r="C13" s="742" t="s">
        <v>1728</v>
      </c>
      <c r="D13" s="743" t="s">
        <v>1874</v>
      </c>
      <c r="E13" s="744">
        <v>1325482</v>
      </c>
      <c r="F13" s="745" t="s">
        <v>1875</v>
      </c>
      <c r="G13" s="743" t="s">
        <v>1876</v>
      </c>
      <c r="H13" s="745" t="s">
        <v>1868</v>
      </c>
      <c r="I13" s="743" t="s">
        <v>1877</v>
      </c>
      <c r="J13" s="746">
        <v>167.77</v>
      </c>
      <c r="K13" s="747">
        <v>184.547</v>
      </c>
      <c r="L13" s="747">
        <v>40</v>
      </c>
      <c r="M13" s="748">
        <v>7381.88</v>
      </c>
      <c r="N13" s="749">
        <v>25</v>
      </c>
      <c r="O13" s="750">
        <v>4609.3999999999996</v>
      </c>
    </row>
    <row r="14" spans="1:15" ht="15">
      <c r="A14" s="1126"/>
      <c r="B14" s="742" t="s">
        <v>1597</v>
      </c>
      <c r="C14" s="742" t="s">
        <v>1670</v>
      </c>
      <c r="D14" s="743" t="s">
        <v>1878</v>
      </c>
      <c r="E14" s="756">
        <v>1103220</v>
      </c>
      <c r="F14" s="757" t="s">
        <v>1879</v>
      </c>
      <c r="G14" s="743" t="s">
        <v>1880</v>
      </c>
      <c r="H14" s="758" t="s">
        <v>1863</v>
      </c>
      <c r="I14" s="757" t="s">
        <v>1881</v>
      </c>
      <c r="J14" s="746">
        <v>127.86</v>
      </c>
      <c r="K14" s="747">
        <v>140.64600000000002</v>
      </c>
      <c r="L14" s="747">
        <v>1</v>
      </c>
      <c r="M14" s="748">
        <v>140.64600000000002</v>
      </c>
      <c r="N14" s="749">
        <v>0.3</v>
      </c>
      <c r="O14" s="750">
        <v>42.2</v>
      </c>
    </row>
    <row r="15" spans="1:15" ht="15">
      <c r="A15" s="1126"/>
      <c r="B15" s="742" t="s">
        <v>1597</v>
      </c>
      <c r="C15" s="742" t="s">
        <v>1728</v>
      </c>
      <c r="D15" s="743" t="s">
        <v>1882</v>
      </c>
      <c r="E15" s="744">
        <v>1325527</v>
      </c>
      <c r="F15" s="745" t="s">
        <v>1883</v>
      </c>
      <c r="G15" s="743" t="s">
        <v>1884</v>
      </c>
      <c r="H15" s="745" t="s">
        <v>1868</v>
      </c>
      <c r="I15" s="743" t="s">
        <v>1885</v>
      </c>
      <c r="J15" s="746">
        <v>192.35</v>
      </c>
      <c r="K15" s="747">
        <v>211.58500000000001</v>
      </c>
      <c r="L15" s="747">
        <v>1</v>
      </c>
      <c r="M15" s="748">
        <v>211.58500000000001</v>
      </c>
      <c r="N15" s="749">
        <v>2</v>
      </c>
      <c r="O15" s="750">
        <v>422.07</v>
      </c>
    </row>
    <row r="16" spans="1:15" ht="15">
      <c r="A16" s="1126"/>
      <c r="B16" s="742" t="s">
        <v>1597</v>
      </c>
      <c r="C16" s="742" t="s">
        <v>1670</v>
      </c>
      <c r="D16" s="743" t="s">
        <v>1886</v>
      </c>
      <c r="E16" s="744" t="s">
        <v>1887</v>
      </c>
      <c r="F16" s="745" t="s">
        <v>1761</v>
      </c>
      <c r="G16" s="743" t="s">
        <v>1888</v>
      </c>
      <c r="H16" s="745" t="s">
        <v>1868</v>
      </c>
      <c r="I16" s="743" t="s">
        <v>1889</v>
      </c>
      <c r="J16" s="746">
        <v>57.56</v>
      </c>
      <c r="K16" s="747">
        <v>63.316000000000003</v>
      </c>
      <c r="L16" s="747">
        <v>1</v>
      </c>
      <c r="M16" s="748">
        <v>63.316000000000003</v>
      </c>
      <c r="N16" s="749"/>
      <c r="O16" s="750"/>
    </row>
    <row r="17" spans="1:15" ht="15">
      <c r="A17" s="1126"/>
      <c r="B17" s="742" t="s">
        <v>1597</v>
      </c>
      <c r="C17" s="742" t="s">
        <v>1890</v>
      </c>
      <c r="D17" s="743" t="s">
        <v>1891</v>
      </c>
      <c r="E17" s="744">
        <v>1029082</v>
      </c>
      <c r="F17" s="745" t="s">
        <v>1892</v>
      </c>
      <c r="G17" s="743" t="s">
        <v>1893</v>
      </c>
      <c r="H17" s="745" t="s">
        <v>1894</v>
      </c>
      <c r="I17" s="743" t="s">
        <v>1895</v>
      </c>
      <c r="J17" s="746">
        <v>219.48</v>
      </c>
      <c r="K17" s="747">
        <v>241.428</v>
      </c>
      <c r="L17" s="747">
        <v>10</v>
      </c>
      <c r="M17" s="748">
        <v>2414.2799999999997</v>
      </c>
      <c r="N17" s="749">
        <v>6</v>
      </c>
      <c r="O17" s="750">
        <v>1447.49</v>
      </c>
    </row>
    <row r="18" spans="1:15" ht="15">
      <c r="A18" s="1126"/>
      <c r="B18" s="742" t="s">
        <v>1597</v>
      </c>
      <c r="C18" s="742" t="s">
        <v>1728</v>
      </c>
      <c r="D18" s="743" t="s">
        <v>1896</v>
      </c>
      <c r="E18" s="744">
        <v>1021007</v>
      </c>
      <c r="F18" s="745" t="s">
        <v>1897</v>
      </c>
      <c r="G18" s="743" t="s">
        <v>1898</v>
      </c>
      <c r="H18" s="745" t="s">
        <v>1854</v>
      </c>
      <c r="I18" s="743" t="s">
        <v>1899</v>
      </c>
      <c r="J18" s="746">
        <v>243.09</v>
      </c>
      <c r="K18" s="747">
        <v>267.399</v>
      </c>
      <c r="L18" s="747">
        <v>4</v>
      </c>
      <c r="M18" s="748">
        <v>1069.596</v>
      </c>
      <c r="N18" s="749">
        <v>1.4</v>
      </c>
      <c r="O18" s="750">
        <v>374.9</v>
      </c>
    </row>
    <row r="19" spans="1:15" ht="15">
      <c r="A19" s="1126"/>
      <c r="B19" s="742" t="s">
        <v>1597</v>
      </c>
      <c r="C19" s="742" t="s">
        <v>1728</v>
      </c>
      <c r="D19" s="743" t="s">
        <v>1900</v>
      </c>
      <c r="E19" s="744">
        <v>1321872</v>
      </c>
      <c r="F19" s="745" t="s">
        <v>1901</v>
      </c>
      <c r="G19" s="743" t="s">
        <v>1902</v>
      </c>
      <c r="H19" s="759" t="s">
        <v>1854</v>
      </c>
      <c r="I19" s="743" t="s">
        <v>1855</v>
      </c>
      <c r="J19" s="746">
        <v>204.36</v>
      </c>
      <c r="K19" s="747">
        <v>224.79600000000002</v>
      </c>
      <c r="L19" s="747">
        <v>3</v>
      </c>
      <c r="M19" s="748">
        <v>674.38800000000003</v>
      </c>
      <c r="N19" s="749">
        <v>2</v>
      </c>
      <c r="O19" s="750">
        <v>452.7</v>
      </c>
    </row>
    <row r="20" spans="1:15" ht="15">
      <c r="A20" s="1126"/>
      <c r="B20" s="742" t="s">
        <v>1597</v>
      </c>
      <c r="C20" s="742" t="s">
        <v>1728</v>
      </c>
      <c r="D20" s="745" t="s">
        <v>1903</v>
      </c>
      <c r="E20" s="744">
        <v>1321622</v>
      </c>
      <c r="F20" s="745" t="s">
        <v>1904</v>
      </c>
      <c r="G20" s="743" t="s">
        <v>1905</v>
      </c>
      <c r="H20" s="743" t="s">
        <v>1868</v>
      </c>
      <c r="I20" s="743" t="s">
        <v>1906</v>
      </c>
      <c r="J20" s="746">
        <v>251.69</v>
      </c>
      <c r="K20" s="747">
        <v>276.85900000000004</v>
      </c>
      <c r="L20" s="747">
        <v>2</v>
      </c>
      <c r="M20" s="748">
        <v>553.71800000000007</v>
      </c>
      <c r="N20" s="749">
        <v>1.5</v>
      </c>
      <c r="O20" s="750">
        <v>413.59</v>
      </c>
    </row>
    <row r="21" spans="1:15" ht="15">
      <c r="A21" s="1126"/>
      <c r="B21" s="742" t="s">
        <v>1597</v>
      </c>
      <c r="C21" s="742" t="s">
        <v>1700</v>
      </c>
      <c r="D21" s="745" t="s">
        <v>1907</v>
      </c>
      <c r="E21" s="744">
        <v>1047632</v>
      </c>
      <c r="F21" s="745" t="s">
        <v>1908</v>
      </c>
      <c r="G21" s="743" t="s">
        <v>1909</v>
      </c>
      <c r="H21" s="759" t="s">
        <v>1863</v>
      </c>
      <c r="I21" s="743" t="s">
        <v>1910</v>
      </c>
      <c r="J21" s="746">
        <v>296.52</v>
      </c>
      <c r="K21" s="747">
        <v>326.17199999999997</v>
      </c>
      <c r="L21" s="747"/>
      <c r="M21" s="748">
        <v>0</v>
      </c>
      <c r="N21" s="749"/>
      <c r="O21" s="750"/>
    </row>
    <row r="22" spans="1:15" ht="15">
      <c r="A22" s="1126"/>
      <c r="B22" s="742" t="s">
        <v>1597</v>
      </c>
      <c r="C22" s="742" t="s">
        <v>1670</v>
      </c>
      <c r="D22" s="745" t="s">
        <v>1911</v>
      </c>
      <c r="E22" s="744">
        <v>1107183</v>
      </c>
      <c r="F22" s="745" t="s">
        <v>1912</v>
      </c>
      <c r="G22" s="743" t="s">
        <v>1913</v>
      </c>
      <c r="H22" s="759" t="s">
        <v>1914</v>
      </c>
      <c r="I22" s="743" t="s">
        <v>1915</v>
      </c>
      <c r="J22" s="746"/>
      <c r="K22" s="747"/>
      <c r="L22" s="747"/>
      <c r="M22" s="748"/>
      <c r="N22" s="749">
        <v>0.3</v>
      </c>
      <c r="O22" s="750">
        <v>43.65</v>
      </c>
    </row>
    <row r="23" spans="1:15" ht="15">
      <c r="A23" s="1126"/>
      <c r="B23" s="742" t="s">
        <v>1597</v>
      </c>
      <c r="C23" s="742" t="s">
        <v>1627</v>
      </c>
      <c r="D23" s="743" t="s">
        <v>1645</v>
      </c>
      <c r="E23" s="744">
        <v>4150023</v>
      </c>
      <c r="F23" s="745" t="s">
        <v>1646</v>
      </c>
      <c r="G23" s="743" t="s">
        <v>1647</v>
      </c>
      <c r="H23" s="760" t="s">
        <v>1648</v>
      </c>
      <c r="I23" s="743" t="s">
        <v>1649</v>
      </c>
      <c r="J23" s="746">
        <v>233</v>
      </c>
      <c r="K23" s="747">
        <v>256.3</v>
      </c>
      <c r="L23" s="747">
        <v>1</v>
      </c>
      <c r="M23" s="748">
        <v>256.3</v>
      </c>
      <c r="N23" s="749">
        <v>1</v>
      </c>
      <c r="O23" s="750">
        <v>256.3</v>
      </c>
    </row>
    <row r="24" spans="1:15" ht="15">
      <c r="A24" s="1126"/>
      <c r="B24" s="742" t="s">
        <v>1597</v>
      </c>
      <c r="C24" s="742" t="s">
        <v>1627</v>
      </c>
      <c r="D24" s="743" t="s">
        <v>1628</v>
      </c>
      <c r="E24" s="744">
        <v>4151050</v>
      </c>
      <c r="F24" s="745" t="s">
        <v>1629</v>
      </c>
      <c r="G24" s="743" t="s">
        <v>1630</v>
      </c>
      <c r="H24" s="760" t="s">
        <v>1631</v>
      </c>
      <c r="I24" s="743" t="s">
        <v>1632</v>
      </c>
      <c r="J24" s="746">
        <v>270.05</v>
      </c>
      <c r="K24" s="747">
        <v>297.05500000000001</v>
      </c>
      <c r="L24" s="747">
        <v>1</v>
      </c>
      <c r="M24" s="748">
        <v>297.05500000000001</v>
      </c>
      <c r="N24" s="749">
        <v>1</v>
      </c>
      <c r="O24" s="761">
        <v>297.06</v>
      </c>
    </row>
    <row r="25" spans="1:15" ht="15">
      <c r="A25" s="1126"/>
      <c r="B25" s="742" t="s">
        <v>1597</v>
      </c>
      <c r="C25" s="742" t="s">
        <v>1598</v>
      </c>
      <c r="D25" s="762" t="s">
        <v>1640</v>
      </c>
      <c r="E25" s="763">
        <v>7114462</v>
      </c>
      <c r="F25" s="763" t="s">
        <v>1641</v>
      </c>
      <c r="G25" s="743" t="s">
        <v>1642</v>
      </c>
      <c r="H25" s="760" t="s">
        <v>1643</v>
      </c>
      <c r="I25" s="743" t="s">
        <v>1916</v>
      </c>
      <c r="J25" s="746">
        <v>0</v>
      </c>
      <c r="K25" s="747"/>
      <c r="L25" s="747"/>
      <c r="M25" s="748"/>
      <c r="N25" s="749"/>
      <c r="O25" s="764"/>
    </row>
    <row r="26" spans="1:15" ht="15">
      <c r="A26" s="1126"/>
      <c r="B26" s="742" t="s">
        <v>1597</v>
      </c>
      <c r="C26" s="742" t="s">
        <v>1670</v>
      </c>
      <c r="D26" s="745" t="s">
        <v>1917</v>
      </c>
      <c r="E26" s="744">
        <v>1402704</v>
      </c>
      <c r="F26" s="745" t="s">
        <v>1846</v>
      </c>
      <c r="G26" s="743" t="s">
        <v>1918</v>
      </c>
      <c r="H26" s="759" t="s">
        <v>1868</v>
      </c>
      <c r="I26" s="743" t="s">
        <v>1919</v>
      </c>
      <c r="J26" s="746">
        <v>152.35</v>
      </c>
      <c r="K26" s="747">
        <v>167.58500000000001</v>
      </c>
      <c r="L26" s="747"/>
      <c r="M26" s="748">
        <v>0</v>
      </c>
      <c r="N26" s="749">
        <v>1</v>
      </c>
      <c r="O26" s="750">
        <v>297.06</v>
      </c>
    </row>
    <row r="27" spans="1:15" ht="15.75" thickBot="1">
      <c r="A27" s="1126"/>
      <c r="B27" s="765" t="s">
        <v>1597</v>
      </c>
      <c r="C27" s="765" t="s">
        <v>1598</v>
      </c>
      <c r="D27" s="766" t="s">
        <v>1920</v>
      </c>
      <c r="E27" s="767" t="s">
        <v>1921</v>
      </c>
      <c r="F27" s="766" t="s">
        <v>1922</v>
      </c>
      <c r="G27" s="768" t="s">
        <v>1923</v>
      </c>
      <c r="H27" s="769" t="s">
        <v>1868</v>
      </c>
      <c r="I27" s="768" t="s">
        <v>1924</v>
      </c>
      <c r="J27" s="770">
        <v>363.46</v>
      </c>
      <c r="K27" s="771">
        <v>399.80599999999998</v>
      </c>
      <c r="L27" s="771"/>
      <c r="M27" s="772">
        <v>0</v>
      </c>
      <c r="N27" s="773"/>
      <c r="O27" s="774"/>
    </row>
    <row r="28" spans="1:15" ht="15">
      <c r="A28" s="1127"/>
      <c r="B28" s="775" t="s">
        <v>1651</v>
      </c>
      <c r="C28" s="727" t="s">
        <v>1597</v>
      </c>
      <c r="D28" s="730" t="s">
        <v>1925</v>
      </c>
      <c r="E28" s="729">
        <v>1050101</v>
      </c>
      <c r="F28" s="730" t="s">
        <v>1926</v>
      </c>
      <c r="G28" s="728" t="s">
        <v>1927</v>
      </c>
      <c r="H28" s="776" t="s">
        <v>1928</v>
      </c>
      <c r="I28" s="728" t="s">
        <v>1929</v>
      </c>
      <c r="J28" s="777">
        <v>1005.05</v>
      </c>
      <c r="K28" s="778">
        <v>1100.1099999999999</v>
      </c>
      <c r="L28" s="778"/>
      <c r="M28" s="779">
        <v>1100.1099999999999</v>
      </c>
      <c r="N28" s="734"/>
      <c r="O28" s="735"/>
    </row>
    <row r="29" spans="1:15" ht="15">
      <c r="A29" s="1128"/>
      <c r="B29" s="780" t="s">
        <v>1651</v>
      </c>
      <c r="C29" s="742" t="s">
        <v>1679</v>
      </c>
      <c r="D29" s="745" t="s">
        <v>1930</v>
      </c>
      <c r="E29" s="744">
        <v>1071721</v>
      </c>
      <c r="F29" s="745" t="s">
        <v>1931</v>
      </c>
      <c r="G29" s="743" t="s">
        <v>1932</v>
      </c>
      <c r="H29" s="759" t="s">
        <v>1894</v>
      </c>
      <c r="I29" s="743" t="s">
        <v>1933</v>
      </c>
      <c r="J29" s="746">
        <v>93.2</v>
      </c>
      <c r="K29" s="747">
        <v>102.52</v>
      </c>
      <c r="L29" s="747">
        <v>1</v>
      </c>
      <c r="M29" s="748">
        <v>102.52</v>
      </c>
      <c r="N29" s="749">
        <v>0.8</v>
      </c>
      <c r="O29" s="750">
        <v>81.87</v>
      </c>
    </row>
    <row r="30" spans="1:15" ht="15">
      <c r="A30" s="1128"/>
      <c r="B30" s="780" t="s">
        <v>1651</v>
      </c>
      <c r="C30" s="742" t="s">
        <v>1728</v>
      </c>
      <c r="D30" s="781" t="s">
        <v>1934</v>
      </c>
      <c r="E30" s="744">
        <v>1329001</v>
      </c>
      <c r="F30" s="745" t="s">
        <v>1935</v>
      </c>
      <c r="G30" s="743" t="s">
        <v>1936</v>
      </c>
      <c r="H30" s="759" t="s">
        <v>1868</v>
      </c>
      <c r="I30" s="743" t="s">
        <v>1937</v>
      </c>
      <c r="J30" s="746">
        <v>665.13</v>
      </c>
      <c r="K30" s="747">
        <v>731.64300000000003</v>
      </c>
      <c r="L30" s="747">
        <v>1</v>
      </c>
      <c r="M30" s="748">
        <v>731.64300000000003</v>
      </c>
      <c r="N30" s="749"/>
      <c r="O30" s="750"/>
    </row>
    <row r="31" spans="1:15" ht="13.9" customHeight="1">
      <c r="A31" s="1128"/>
      <c r="B31" s="780" t="s">
        <v>1651</v>
      </c>
      <c r="C31" s="742" t="s">
        <v>1728</v>
      </c>
      <c r="D31" s="745" t="s">
        <v>1938</v>
      </c>
      <c r="E31" s="744">
        <v>1329456</v>
      </c>
      <c r="F31" s="745" t="s">
        <v>1939</v>
      </c>
      <c r="G31" s="743" t="s">
        <v>1940</v>
      </c>
      <c r="H31" s="759" t="s">
        <v>1868</v>
      </c>
      <c r="I31" s="743" t="s">
        <v>1941</v>
      </c>
      <c r="J31" s="746">
        <v>671.93</v>
      </c>
      <c r="K31" s="747">
        <v>739.12299999999993</v>
      </c>
      <c r="L31" s="747">
        <v>18</v>
      </c>
      <c r="M31" s="748">
        <v>13304.213999999998</v>
      </c>
      <c r="N31" s="749">
        <v>5</v>
      </c>
      <c r="O31" s="750">
        <v>3694.22</v>
      </c>
    </row>
    <row r="32" spans="1:15" ht="15">
      <c r="A32" s="1128"/>
      <c r="B32" s="780" t="s">
        <v>1651</v>
      </c>
      <c r="C32" s="742" t="s">
        <v>1728</v>
      </c>
      <c r="D32" s="782" t="s">
        <v>1942</v>
      </c>
      <c r="E32" s="744">
        <v>3029730</v>
      </c>
      <c r="F32" s="745" t="s">
        <v>1943</v>
      </c>
      <c r="G32" s="743" t="s">
        <v>1944</v>
      </c>
      <c r="H32" s="759" t="s">
        <v>1945</v>
      </c>
      <c r="I32" s="743" t="s">
        <v>1946</v>
      </c>
      <c r="J32" s="746">
        <v>277.83</v>
      </c>
      <c r="K32" s="747">
        <v>305.613</v>
      </c>
      <c r="L32" s="747"/>
      <c r="M32" s="748">
        <v>0</v>
      </c>
      <c r="N32" s="749"/>
      <c r="O32" s="750"/>
    </row>
    <row r="33" spans="1:15" ht="15.75" thickBot="1">
      <c r="A33" s="1129"/>
      <c r="B33" s="783" t="s">
        <v>1651</v>
      </c>
      <c r="C33" s="784" t="s">
        <v>1728</v>
      </c>
      <c r="D33" s="785" t="s">
        <v>1947</v>
      </c>
      <c r="E33" s="786">
        <v>1021607</v>
      </c>
      <c r="F33" s="787" t="s">
        <v>1948</v>
      </c>
      <c r="G33" s="785" t="s">
        <v>1949</v>
      </c>
      <c r="H33" s="788" t="s">
        <v>1950</v>
      </c>
      <c r="I33" s="785" t="s">
        <v>1951</v>
      </c>
      <c r="J33" s="789">
        <v>343.76</v>
      </c>
      <c r="K33" s="790">
        <v>378.13599999999997</v>
      </c>
      <c r="L33" s="790">
        <v>2</v>
      </c>
      <c r="M33" s="791">
        <v>756.27199999999993</v>
      </c>
      <c r="N33" s="792">
        <v>2.2000000000000002</v>
      </c>
      <c r="O33" s="793">
        <v>831.9</v>
      </c>
    </row>
    <row r="34" spans="1:15" ht="15">
      <c r="A34" s="794"/>
      <c r="B34" s="795" t="s">
        <v>1627</v>
      </c>
      <c r="C34" s="795" t="s">
        <v>1670</v>
      </c>
      <c r="D34" s="796" t="s">
        <v>1671</v>
      </c>
      <c r="E34" s="797"/>
      <c r="F34" s="798" t="s">
        <v>1672</v>
      </c>
      <c r="G34" s="796" t="s">
        <v>1952</v>
      </c>
      <c r="H34" s="799"/>
      <c r="I34" s="796"/>
      <c r="J34" s="731"/>
      <c r="K34" s="732">
        <v>24.65</v>
      </c>
      <c r="L34" s="732">
        <v>0</v>
      </c>
      <c r="M34" s="733">
        <v>0</v>
      </c>
      <c r="N34" s="740"/>
      <c r="O34" s="741"/>
    </row>
    <row r="35" spans="1:15" ht="15">
      <c r="A35" s="1130"/>
      <c r="B35" s="742" t="s">
        <v>1678</v>
      </c>
      <c r="C35" s="742" t="s">
        <v>1728</v>
      </c>
      <c r="D35" s="745" t="s">
        <v>1953</v>
      </c>
      <c r="E35" s="744">
        <v>24282</v>
      </c>
      <c r="F35" s="800" t="s">
        <v>1954</v>
      </c>
      <c r="G35" s="743" t="s">
        <v>1955</v>
      </c>
      <c r="H35" s="743" t="s">
        <v>1956</v>
      </c>
      <c r="I35" s="743" t="s">
        <v>1957</v>
      </c>
      <c r="J35" s="746">
        <v>61.73</v>
      </c>
      <c r="K35" s="747">
        <v>67.902999999999992</v>
      </c>
      <c r="L35" s="747"/>
      <c r="M35" s="748">
        <v>0</v>
      </c>
      <c r="N35" s="749"/>
      <c r="O35" s="750"/>
    </row>
    <row r="36" spans="1:15" ht="15">
      <c r="A36" s="1130"/>
      <c r="B36" s="742" t="s">
        <v>1678</v>
      </c>
      <c r="C36" s="742" t="s">
        <v>1728</v>
      </c>
      <c r="D36" s="743" t="s">
        <v>1953</v>
      </c>
      <c r="E36" s="744">
        <v>24283</v>
      </c>
      <c r="F36" s="745" t="s">
        <v>1954</v>
      </c>
      <c r="G36" s="743" t="s">
        <v>1955</v>
      </c>
      <c r="H36" s="743" t="s">
        <v>1848</v>
      </c>
      <c r="I36" s="743" t="s">
        <v>1958</v>
      </c>
      <c r="J36" s="746">
        <v>162.72999999999999</v>
      </c>
      <c r="K36" s="747">
        <v>179.00299999999999</v>
      </c>
      <c r="L36" s="747">
        <v>10</v>
      </c>
      <c r="M36" s="748">
        <v>1790.0299999999997</v>
      </c>
      <c r="N36" s="749"/>
      <c r="O36" s="750"/>
    </row>
    <row r="37" spans="1:15" ht="15">
      <c r="A37" s="1130"/>
      <c r="B37" s="742" t="s">
        <v>1678</v>
      </c>
      <c r="C37" s="742" t="s">
        <v>1728</v>
      </c>
      <c r="D37" s="743" t="s">
        <v>1953</v>
      </c>
      <c r="E37" s="744">
        <v>24621</v>
      </c>
      <c r="F37" s="745" t="s">
        <v>1954</v>
      </c>
      <c r="G37" s="743" t="s">
        <v>1959</v>
      </c>
      <c r="H37" s="743"/>
      <c r="I37" s="743"/>
      <c r="J37" s="746"/>
      <c r="K37" s="747"/>
      <c r="L37" s="747"/>
      <c r="M37" s="748"/>
      <c r="N37" s="749">
        <v>20</v>
      </c>
      <c r="O37" s="750">
        <v>3580.07</v>
      </c>
    </row>
    <row r="38" spans="1:15" ht="15">
      <c r="A38" s="1130"/>
      <c r="B38" s="742" t="s">
        <v>1678</v>
      </c>
      <c r="C38" s="742" t="s">
        <v>1728</v>
      </c>
      <c r="D38" s="743" t="s">
        <v>1953</v>
      </c>
      <c r="E38" s="744">
        <v>24633</v>
      </c>
      <c r="F38" s="745" t="s">
        <v>1954</v>
      </c>
      <c r="G38" s="743" t="s">
        <v>1960</v>
      </c>
      <c r="H38" s="743"/>
      <c r="I38" s="743" t="s">
        <v>1957</v>
      </c>
      <c r="J38" s="746"/>
      <c r="K38" s="747">
        <v>0</v>
      </c>
      <c r="L38" s="747"/>
      <c r="M38" s="748">
        <v>0</v>
      </c>
      <c r="N38" s="749"/>
      <c r="O38" s="750"/>
    </row>
    <row r="39" spans="1:15" ht="15">
      <c r="A39" s="1130"/>
      <c r="B39" s="742" t="s">
        <v>1627</v>
      </c>
      <c r="C39" s="742" t="s">
        <v>1598</v>
      </c>
      <c r="D39" s="745" t="s">
        <v>1676</v>
      </c>
      <c r="E39" s="744">
        <v>3483</v>
      </c>
      <c r="F39" s="745" t="s">
        <v>1677</v>
      </c>
      <c r="G39" s="743" t="s">
        <v>1961</v>
      </c>
      <c r="H39" s="743" t="s">
        <v>1848</v>
      </c>
      <c r="I39" s="743" t="s">
        <v>1962</v>
      </c>
      <c r="J39" s="746"/>
      <c r="K39" s="747">
        <v>38.5</v>
      </c>
      <c r="L39" s="747">
        <v>0</v>
      </c>
      <c r="M39" s="748">
        <v>0</v>
      </c>
      <c r="N39" s="749"/>
      <c r="O39" s="750"/>
    </row>
    <row r="40" spans="1:15" ht="15">
      <c r="A40" s="1130"/>
      <c r="B40" s="801" t="s">
        <v>1678</v>
      </c>
      <c r="C40" s="801" t="s">
        <v>1728</v>
      </c>
      <c r="D40" s="802" t="s">
        <v>1963</v>
      </c>
      <c r="E40" s="803">
        <v>321758</v>
      </c>
      <c r="F40" s="804" t="s">
        <v>1964</v>
      </c>
      <c r="G40" s="805" t="s">
        <v>1965</v>
      </c>
      <c r="H40" s="806" t="s">
        <v>1966</v>
      </c>
      <c r="I40" s="806" t="s">
        <v>1967</v>
      </c>
      <c r="J40" s="746">
        <v>95.11</v>
      </c>
      <c r="K40" s="747">
        <v>104.62100000000001</v>
      </c>
      <c r="L40" s="747"/>
      <c r="M40" s="748">
        <v>0</v>
      </c>
      <c r="N40" s="749">
        <v>274</v>
      </c>
      <c r="O40" s="750">
        <v>28304.66</v>
      </c>
    </row>
    <row r="41" spans="1:15" ht="15">
      <c r="A41" s="1130"/>
      <c r="B41" s="742" t="s">
        <v>1678</v>
      </c>
      <c r="C41" s="742" t="s">
        <v>1679</v>
      </c>
      <c r="D41" s="745" t="s">
        <v>1680</v>
      </c>
      <c r="E41" s="744">
        <v>71123</v>
      </c>
      <c r="F41" s="745" t="s">
        <v>1681</v>
      </c>
      <c r="G41" s="743" t="s">
        <v>1682</v>
      </c>
      <c r="H41" s="759" t="s">
        <v>1674</v>
      </c>
      <c r="I41" s="743" t="s">
        <v>1683</v>
      </c>
      <c r="J41" s="746">
        <v>25.89</v>
      </c>
      <c r="K41" s="747">
        <v>28.478999999999999</v>
      </c>
      <c r="L41" s="747">
        <v>20</v>
      </c>
      <c r="M41" s="748">
        <v>569.57999999999993</v>
      </c>
      <c r="N41" s="749">
        <v>21</v>
      </c>
      <c r="O41" s="750">
        <v>606.75</v>
      </c>
    </row>
    <row r="42" spans="1:15" ht="15">
      <c r="A42" s="1130"/>
      <c r="B42" s="742" t="s">
        <v>1678</v>
      </c>
      <c r="C42" s="742" t="s">
        <v>1597</v>
      </c>
      <c r="D42" s="743" t="s">
        <v>1684</v>
      </c>
      <c r="E42" s="744">
        <v>123140</v>
      </c>
      <c r="F42" s="745" t="s">
        <v>1685</v>
      </c>
      <c r="G42" s="743" t="s">
        <v>1686</v>
      </c>
      <c r="H42" s="759" t="s">
        <v>1674</v>
      </c>
      <c r="I42" s="743" t="s">
        <v>1687</v>
      </c>
      <c r="J42" s="746">
        <v>33.28</v>
      </c>
      <c r="K42" s="747">
        <v>36.608000000000004</v>
      </c>
      <c r="L42" s="747">
        <v>6</v>
      </c>
      <c r="M42" s="748">
        <v>219.64800000000002</v>
      </c>
      <c r="N42" s="749">
        <v>9</v>
      </c>
      <c r="O42" s="750">
        <v>330.48</v>
      </c>
    </row>
    <row r="43" spans="1:15" ht="15">
      <c r="A43" s="1130"/>
      <c r="B43" s="742" t="s">
        <v>1678</v>
      </c>
      <c r="C43" s="742" t="s">
        <v>1728</v>
      </c>
      <c r="D43" s="743" t="s">
        <v>1968</v>
      </c>
      <c r="E43" s="744">
        <v>321854</v>
      </c>
      <c r="F43" s="745" t="s">
        <v>1969</v>
      </c>
      <c r="G43" s="807" t="s">
        <v>1970</v>
      </c>
      <c r="H43" s="759" t="s">
        <v>1966</v>
      </c>
      <c r="I43" s="808" t="s">
        <v>1971</v>
      </c>
      <c r="J43" s="746">
        <v>100.81</v>
      </c>
      <c r="K43" s="747">
        <v>110.89100000000001</v>
      </c>
      <c r="L43" s="747"/>
      <c r="M43" s="748">
        <v>0</v>
      </c>
      <c r="N43" s="749">
        <v>33</v>
      </c>
      <c r="O43" s="750">
        <v>3439.06</v>
      </c>
    </row>
    <row r="44" spans="1:15" ht="15">
      <c r="A44" s="1130"/>
      <c r="B44" s="742" t="s">
        <v>1678</v>
      </c>
      <c r="C44" s="742" t="s">
        <v>1728</v>
      </c>
      <c r="D44" s="743" t="s">
        <v>1968</v>
      </c>
      <c r="E44" s="744">
        <v>321962</v>
      </c>
      <c r="F44" s="745" t="s">
        <v>1969</v>
      </c>
      <c r="G44" s="807" t="s">
        <v>1972</v>
      </c>
      <c r="H44" s="759" t="s">
        <v>1966</v>
      </c>
      <c r="I44" s="808" t="s">
        <v>1973</v>
      </c>
      <c r="J44" s="746"/>
      <c r="K44" s="747"/>
      <c r="L44" s="747"/>
      <c r="M44" s="748"/>
      <c r="N44" s="749">
        <v>44</v>
      </c>
      <c r="O44" s="750">
        <v>4589.7700000000004</v>
      </c>
    </row>
    <row r="45" spans="1:15" ht="15">
      <c r="A45" s="1130"/>
      <c r="B45" s="742" t="s">
        <v>1678</v>
      </c>
      <c r="C45" s="742" t="s">
        <v>1728</v>
      </c>
      <c r="D45" s="743" t="s">
        <v>1974</v>
      </c>
      <c r="E45" s="744">
        <v>321983</v>
      </c>
      <c r="F45" s="745" t="s">
        <v>1975</v>
      </c>
      <c r="G45" s="807" t="s">
        <v>1976</v>
      </c>
      <c r="H45" s="759"/>
      <c r="I45" s="808"/>
      <c r="J45" s="746"/>
      <c r="K45" s="747"/>
      <c r="L45" s="747"/>
      <c r="M45" s="748"/>
      <c r="N45" s="749">
        <v>16</v>
      </c>
      <c r="O45" s="750">
        <v>1005.31</v>
      </c>
    </row>
    <row r="46" spans="1:15" ht="15">
      <c r="A46" s="1130"/>
      <c r="B46" s="742" t="s">
        <v>1678</v>
      </c>
      <c r="C46" s="742" t="s">
        <v>1728</v>
      </c>
      <c r="D46" s="745" t="s">
        <v>1977</v>
      </c>
      <c r="E46" s="744">
        <v>321989</v>
      </c>
      <c r="F46" s="745" t="s">
        <v>1964</v>
      </c>
      <c r="G46" s="745" t="s">
        <v>1978</v>
      </c>
      <c r="H46" s="743" t="s">
        <v>1979</v>
      </c>
      <c r="I46" s="743" t="s">
        <v>1971</v>
      </c>
      <c r="J46" s="746">
        <v>95.11</v>
      </c>
      <c r="K46" s="747">
        <v>104.62100000000001</v>
      </c>
      <c r="L46" s="747">
        <v>420</v>
      </c>
      <c r="M46" s="748">
        <v>43940.820000000007</v>
      </c>
      <c r="N46" s="749"/>
      <c r="O46" s="750"/>
    </row>
    <row r="47" spans="1:15" ht="15">
      <c r="A47" s="1130"/>
      <c r="B47" s="742" t="s">
        <v>1678</v>
      </c>
      <c r="C47" s="742" t="s">
        <v>1728</v>
      </c>
      <c r="D47" s="743" t="s">
        <v>1622</v>
      </c>
      <c r="E47" s="744">
        <v>329403</v>
      </c>
      <c r="F47" s="745" t="s">
        <v>1866</v>
      </c>
      <c r="G47" s="743" t="s">
        <v>1980</v>
      </c>
      <c r="H47" s="759" t="s">
        <v>1981</v>
      </c>
      <c r="I47" s="743" t="s">
        <v>1982</v>
      </c>
      <c r="J47" s="746">
        <v>155.54</v>
      </c>
      <c r="K47" s="747">
        <v>171.09399999999997</v>
      </c>
      <c r="L47" s="747">
        <v>40</v>
      </c>
      <c r="M47" s="748">
        <v>6843.7599999999984</v>
      </c>
      <c r="N47" s="749"/>
      <c r="O47" s="750"/>
    </row>
    <row r="48" spans="1:15" ht="15">
      <c r="A48" s="1130"/>
      <c r="B48" s="742" t="s">
        <v>1678</v>
      </c>
      <c r="C48" s="742" t="s">
        <v>1678</v>
      </c>
      <c r="D48" s="745" t="s">
        <v>1688</v>
      </c>
      <c r="E48" s="744">
        <v>62206</v>
      </c>
      <c r="F48" s="745" t="s">
        <v>1689</v>
      </c>
      <c r="G48" s="806" t="s">
        <v>1690</v>
      </c>
      <c r="H48" s="743" t="s">
        <v>1691</v>
      </c>
      <c r="I48" s="743" t="s">
        <v>1692</v>
      </c>
      <c r="J48" s="746">
        <v>377.31</v>
      </c>
      <c r="K48" s="747">
        <v>415.041</v>
      </c>
      <c r="L48" s="747">
        <v>1</v>
      </c>
      <c r="M48" s="748">
        <v>415.041</v>
      </c>
      <c r="N48" s="749"/>
      <c r="O48" s="750"/>
    </row>
    <row r="49" spans="1:15" ht="15">
      <c r="A49" s="1130"/>
      <c r="B49" s="742" t="s">
        <v>1678</v>
      </c>
      <c r="C49" s="742" t="s">
        <v>1678</v>
      </c>
      <c r="D49" s="745" t="s">
        <v>1688</v>
      </c>
      <c r="E49" s="744">
        <v>62207</v>
      </c>
      <c r="F49" s="745" t="s">
        <v>1689</v>
      </c>
      <c r="G49" s="806" t="s">
        <v>1693</v>
      </c>
      <c r="H49" s="806" t="s">
        <v>1691</v>
      </c>
      <c r="I49" s="743" t="s">
        <v>1694</v>
      </c>
      <c r="J49" s="746">
        <v>496.48</v>
      </c>
      <c r="K49" s="747">
        <v>546.12800000000004</v>
      </c>
      <c r="L49" s="747">
        <v>1</v>
      </c>
      <c r="M49" s="748">
        <v>546.12800000000004</v>
      </c>
      <c r="N49" s="749"/>
      <c r="O49" s="750"/>
    </row>
    <row r="50" spans="1:15" ht="15">
      <c r="A50" s="1130"/>
      <c r="B50" s="742" t="s">
        <v>1678</v>
      </c>
      <c r="C50" s="742" t="s">
        <v>1728</v>
      </c>
      <c r="D50" s="745" t="s">
        <v>1870</v>
      </c>
      <c r="E50" s="744">
        <v>326223</v>
      </c>
      <c r="F50" s="745" t="s">
        <v>1871</v>
      </c>
      <c r="G50" s="743" t="s">
        <v>1983</v>
      </c>
      <c r="H50" s="759" t="s">
        <v>1674</v>
      </c>
      <c r="I50" s="743" t="s">
        <v>1984</v>
      </c>
      <c r="J50" s="746"/>
      <c r="K50" s="747">
        <v>0</v>
      </c>
      <c r="L50" s="747">
        <v>10</v>
      </c>
      <c r="M50" s="748">
        <v>0</v>
      </c>
      <c r="N50" s="749"/>
      <c r="O50" s="750"/>
    </row>
    <row r="51" spans="1:15" ht="15">
      <c r="A51" s="1130"/>
      <c r="B51" s="801" t="s">
        <v>1678</v>
      </c>
      <c r="C51" s="801" t="s">
        <v>1597</v>
      </c>
      <c r="D51" s="806" t="s">
        <v>1695</v>
      </c>
      <c r="E51" s="803">
        <v>122751</v>
      </c>
      <c r="F51" s="804" t="s">
        <v>1696</v>
      </c>
      <c r="G51" s="809" t="s">
        <v>1697</v>
      </c>
      <c r="H51" s="806" t="s">
        <v>1698</v>
      </c>
      <c r="I51" s="806" t="s">
        <v>1699</v>
      </c>
      <c r="J51" s="746">
        <v>229.34</v>
      </c>
      <c r="K51" s="747">
        <v>252.274</v>
      </c>
      <c r="L51" s="747">
        <v>60</v>
      </c>
      <c r="M51" s="748">
        <v>15136.44</v>
      </c>
      <c r="N51" s="749">
        <v>79</v>
      </c>
      <c r="O51" s="750">
        <v>19723.830000000002</v>
      </c>
    </row>
    <row r="52" spans="1:15" ht="15">
      <c r="A52" s="1130"/>
      <c r="B52" s="742" t="s">
        <v>1678</v>
      </c>
      <c r="C52" s="742" t="s">
        <v>1700</v>
      </c>
      <c r="D52" s="810" t="s">
        <v>1701</v>
      </c>
      <c r="E52" s="744">
        <v>47140</v>
      </c>
      <c r="F52" s="745" t="s">
        <v>1702</v>
      </c>
      <c r="G52" s="743" t="s">
        <v>1703</v>
      </c>
      <c r="H52" s="759" t="s">
        <v>1674</v>
      </c>
      <c r="I52" s="743" t="s">
        <v>1704</v>
      </c>
      <c r="J52" s="746">
        <v>40</v>
      </c>
      <c r="K52" s="747">
        <v>44</v>
      </c>
      <c r="L52" s="747">
        <v>25</v>
      </c>
      <c r="M52" s="748">
        <v>1100</v>
      </c>
      <c r="N52" s="749">
        <v>21</v>
      </c>
      <c r="O52" s="750">
        <v>973.01</v>
      </c>
    </row>
    <row r="53" spans="1:15" ht="15">
      <c r="A53" s="1130"/>
      <c r="B53" s="742" t="s">
        <v>1678</v>
      </c>
      <c r="C53" s="742" t="s">
        <v>1678</v>
      </c>
      <c r="D53" s="782" t="s">
        <v>1705</v>
      </c>
      <c r="E53" s="744">
        <v>66070</v>
      </c>
      <c r="F53" s="745" t="s">
        <v>1706</v>
      </c>
      <c r="G53" s="743" t="s">
        <v>1707</v>
      </c>
      <c r="H53" s="743" t="s">
        <v>1674</v>
      </c>
      <c r="I53" s="743" t="s">
        <v>1708</v>
      </c>
      <c r="J53" s="746">
        <v>115.87</v>
      </c>
      <c r="K53" s="747">
        <v>127.45700000000001</v>
      </c>
      <c r="L53" s="747">
        <v>1</v>
      </c>
      <c r="M53" s="748">
        <v>127.45700000000001</v>
      </c>
      <c r="N53" s="749"/>
      <c r="O53" s="750"/>
    </row>
    <row r="54" spans="1:15" ht="15">
      <c r="A54" s="1130"/>
      <c r="B54" s="742" t="s">
        <v>1678</v>
      </c>
      <c r="C54" s="742" t="s">
        <v>1709</v>
      </c>
      <c r="D54" s="745" t="s">
        <v>1710</v>
      </c>
      <c r="E54" s="744">
        <v>162440</v>
      </c>
      <c r="F54" s="745" t="s">
        <v>1985</v>
      </c>
      <c r="G54" s="743" t="s">
        <v>1986</v>
      </c>
      <c r="H54" s="759" t="s">
        <v>1674</v>
      </c>
      <c r="I54" s="743" t="s">
        <v>1713</v>
      </c>
      <c r="J54" s="746">
        <v>21.1</v>
      </c>
      <c r="K54" s="747">
        <v>23.21</v>
      </c>
      <c r="L54" s="747"/>
      <c r="M54" s="748">
        <v>0</v>
      </c>
      <c r="N54" s="749">
        <v>46</v>
      </c>
      <c r="O54" s="750">
        <v>1141.43</v>
      </c>
    </row>
    <row r="55" spans="1:15" ht="15">
      <c r="A55" s="1130"/>
      <c r="B55" s="742" t="s">
        <v>1678</v>
      </c>
      <c r="C55" s="742" t="s">
        <v>1709</v>
      </c>
      <c r="D55" s="745" t="s">
        <v>1710</v>
      </c>
      <c r="E55" s="744">
        <v>1162441</v>
      </c>
      <c r="F55" s="745" t="s">
        <v>1987</v>
      </c>
      <c r="G55" s="811" t="s">
        <v>1986</v>
      </c>
      <c r="H55" s="808" t="s">
        <v>1858</v>
      </c>
      <c r="I55" s="743" t="s">
        <v>1988</v>
      </c>
      <c r="J55" s="746"/>
      <c r="K55" s="747"/>
      <c r="L55" s="747"/>
      <c r="M55" s="748"/>
      <c r="N55" s="749"/>
      <c r="O55" s="750"/>
    </row>
    <row r="56" spans="1:15" ht="15">
      <c r="A56" s="1130"/>
      <c r="B56" s="742" t="s">
        <v>1678</v>
      </c>
      <c r="C56" s="742" t="s">
        <v>1709</v>
      </c>
      <c r="D56" s="745" t="s">
        <v>1710</v>
      </c>
      <c r="E56" s="744">
        <v>162192</v>
      </c>
      <c r="F56" s="745" t="s">
        <v>1711</v>
      </c>
      <c r="G56" s="743" t="s">
        <v>1714</v>
      </c>
      <c r="H56" s="759" t="s">
        <v>1674</v>
      </c>
      <c r="I56" s="743" t="s">
        <v>1713</v>
      </c>
      <c r="J56" s="746">
        <v>21.1</v>
      </c>
      <c r="K56" s="747">
        <v>23.21</v>
      </c>
      <c r="L56" s="747">
        <v>200</v>
      </c>
      <c r="M56" s="748">
        <v>4642</v>
      </c>
      <c r="N56" s="749">
        <v>87</v>
      </c>
      <c r="O56" s="750">
        <v>2015.21</v>
      </c>
    </row>
    <row r="57" spans="1:15" ht="15">
      <c r="A57" s="1130"/>
      <c r="B57" s="742" t="s">
        <v>1678</v>
      </c>
      <c r="C57" s="742" t="s">
        <v>1709</v>
      </c>
      <c r="D57" s="743" t="s">
        <v>1710</v>
      </c>
      <c r="E57" s="744">
        <v>1162442</v>
      </c>
      <c r="F57" s="745" t="s">
        <v>1711</v>
      </c>
      <c r="G57" s="743" t="s">
        <v>1712</v>
      </c>
      <c r="H57" s="745" t="s">
        <v>1989</v>
      </c>
      <c r="I57" s="743" t="s">
        <v>1990</v>
      </c>
      <c r="J57" s="746">
        <v>7.39</v>
      </c>
      <c r="K57" s="812">
        <v>8.1289999999999996</v>
      </c>
      <c r="L57" s="812">
        <v>1</v>
      </c>
      <c r="M57" s="813">
        <v>8.1289999999999996</v>
      </c>
      <c r="N57" s="749"/>
      <c r="O57" s="814"/>
    </row>
    <row r="58" spans="1:15" ht="15">
      <c r="A58" s="1130"/>
      <c r="B58" s="742" t="s">
        <v>1678</v>
      </c>
      <c r="C58" s="742" t="s">
        <v>1709</v>
      </c>
      <c r="D58" s="743" t="s">
        <v>1710</v>
      </c>
      <c r="E58" s="744" t="s">
        <v>1991</v>
      </c>
      <c r="F58" s="745" t="s">
        <v>1711</v>
      </c>
      <c r="G58" s="743" t="s">
        <v>1992</v>
      </c>
      <c r="H58" s="745"/>
      <c r="I58" s="743"/>
      <c r="J58" s="746">
        <v>7.39</v>
      </c>
      <c r="K58" s="812">
        <v>8.1289999999999996</v>
      </c>
      <c r="L58" s="812"/>
      <c r="M58" s="813">
        <v>0</v>
      </c>
      <c r="N58" s="749">
        <v>1</v>
      </c>
      <c r="O58" s="814">
        <v>148.72</v>
      </c>
    </row>
    <row r="59" spans="1:15" ht="15">
      <c r="A59" s="1130"/>
      <c r="B59" s="742" t="s">
        <v>1678</v>
      </c>
      <c r="C59" s="742" t="s">
        <v>1670</v>
      </c>
      <c r="D59" s="743" t="s">
        <v>1760</v>
      </c>
      <c r="E59" s="744">
        <v>400413</v>
      </c>
      <c r="F59" s="808" t="s">
        <v>1761</v>
      </c>
      <c r="G59" s="743" t="s">
        <v>1993</v>
      </c>
      <c r="H59" s="745" t="s">
        <v>1674</v>
      </c>
      <c r="I59" s="743" t="s">
        <v>1994</v>
      </c>
      <c r="J59" s="746">
        <v>0</v>
      </c>
      <c r="K59" s="747"/>
      <c r="L59" s="747"/>
      <c r="M59" s="748"/>
      <c r="N59" s="749"/>
      <c r="O59" s="750"/>
    </row>
    <row r="60" spans="1:15" ht="15">
      <c r="A60" s="1130"/>
      <c r="B60" s="742" t="s">
        <v>1678</v>
      </c>
      <c r="C60" s="742" t="s">
        <v>1678</v>
      </c>
      <c r="D60" s="743" t="s">
        <v>1720</v>
      </c>
      <c r="E60" s="744">
        <v>62302</v>
      </c>
      <c r="F60" s="745" t="s">
        <v>1721</v>
      </c>
      <c r="G60" s="743" t="s">
        <v>1724</v>
      </c>
      <c r="H60" s="759" t="s">
        <v>1674</v>
      </c>
      <c r="I60" s="743" t="s">
        <v>1725</v>
      </c>
      <c r="J60" s="746">
        <v>367.35</v>
      </c>
      <c r="K60" s="747">
        <v>404.08499999999998</v>
      </c>
      <c r="L60" s="747">
        <v>1</v>
      </c>
      <c r="M60" s="748">
        <v>404.08499999999998</v>
      </c>
      <c r="N60" s="749"/>
      <c r="O60" s="750"/>
    </row>
    <row r="61" spans="1:15" ht="15">
      <c r="A61" s="1130"/>
      <c r="B61" s="742" t="s">
        <v>1678</v>
      </c>
      <c r="C61" s="742" t="s">
        <v>1678</v>
      </c>
      <c r="D61" s="743" t="s">
        <v>1720</v>
      </c>
      <c r="E61" s="744">
        <v>62300</v>
      </c>
      <c r="F61" s="745" t="s">
        <v>1721</v>
      </c>
      <c r="G61" s="743" t="s">
        <v>1726</v>
      </c>
      <c r="H61" s="759" t="s">
        <v>1674</v>
      </c>
      <c r="I61" s="743" t="s">
        <v>1727</v>
      </c>
      <c r="J61" s="746">
        <v>254.76</v>
      </c>
      <c r="K61" s="747">
        <v>280.23599999999999</v>
      </c>
      <c r="L61" s="747">
        <v>1</v>
      </c>
      <c r="M61" s="748">
        <v>280.23599999999999</v>
      </c>
      <c r="N61" s="749"/>
      <c r="O61" s="750"/>
    </row>
    <row r="62" spans="1:15" ht="15">
      <c r="A62" s="1130"/>
      <c r="B62" s="742" t="s">
        <v>1678</v>
      </c>
      <c r="C62" s="742" t="s">
        <v>1678</v>
      </c>
      <c r="D62" s="743" t="s">
        <v>1720</v>
      </c>
      <c r="E62" s="744">
        <v>62400</v>
      </c>
      <c r="F62" s="745" t="s">
        <v>1721</v>
      </c>
      <c r="G62" s="743" t="s">
        <v>1995</v>
      </c>
      <c r="H62" s="759" t="s">
        <v>1674</v>
      </c>
      <c r="I62" s="743" t="s">
        <v>1996</v>
      </c>
      <c r="J62" s="746">
        <v>313.86</v>
      </c>
      <c r="K62" s="747">
        <v>345.24599999999998</v>
      </c>
      <c r="L62" s="747">
        <v>1</v>
      </c>
      <c r="M62" s="748">
        <v>345.24599999999998</v>
      </c>
      <c r="N62" s="749"/>
      <c r="O62" s="750"/>
    </row>
    <row r="63" spans="1:15" ht="15">
      <c r="A63" s="1130"/>
      <c r="B63" s="742" t="s">
        <v>1678</v>
      </c>
      <c r="C63" s="742" t="s">
        <v>1728</v>
      </c>
      <c r="D63" s="745" t="s">
        <v>1729</v>
      </c>
      <c r="E63" s="744">
        <v>24552</v>
      </c>
      <c r="F63" s="745" t="s">
        <v>1730</v>
      </c>
      <c r="G63" s="743" t="s">
        <v>1731</v>
      </c>
      <c r="H63" s="759" t="s">
        <v>1674</v>
      </c>
      <c r="I63" s="743" t="s">
        <v>1732</v>
      </c>
      <c r="J63" s="746">
        <v>33.950000000000003</v>
      </c>
      <c r="K63" s="747">
        <v>37.345000000000006</v>
      </c>
      <c r="L63" s="747">
        <v>70</v>
      </c>
      <c r="M63" s="748">
        <v>2614.1500000000005</v>
      </c>
      <c r="N63" s="749">
        <v>40</v>
      </c>
      <c r="O63" s="750">
        <v>1493.98</v>
      </c>
    </row>
    <row r="64" spans="1:15" ht="15">
      <c r="A64" s="1130"/>
      <c r="B64" s="742" t="s">
        <v>1678</v>
      </c>
      <c r="C64" s="742" t="s">
        <v>1728</v>
      </c>
      <c r="D64" s="745" t="s">
        <v>1729</v>
      </c>
      <c r="E64" s="744">
        <v>24606</v>
      </c>
      <c r="F64" s="745" t="s">
        <v>1730</v>
      </c>
      <c r="G64" s="743" t="s">
        <v>1997</v>
      </c>
      <c r="H64" s="759"/>
      <c r="I64" s="743"/>
      <c r="J64" s="746"/>
      <c r="K64" s="747"/>
      <c r="L64" s="747"/>
      <c r="M64" s="748"/>
      <c r="N64" s="749">
        <v>29</v>
      </c>
      <c r="O64" s="750">
        <v>1083.01</v>
      </c>
    </row>
    <row r="65" spans="1:15" ht="15">
      <c r="A65" s="1130"/>
      <c r="B65" s="742" t="s">
        <v>1678</v>
      </c>
      <c r="C65" s="742" t="s">
        <v>1728</v>
      </c>
      <c r="D65" s="745" t="s">
        <v>1729</v>
      </c>
      <c r="E65" s="744" t="s">
        <v>1733</v>
      </c>
      <c r="F65" s="745" t="s">
        <v>1730</v>
      </c>
      <c r="G65" s="743" t="s">
        <v>1998</v>
      </c>
      <c r="H65" s="759" t="s">
        <v>1674</v>
      </c>
      <c r="I65" s="743" t="s">
        <v>1732</v>
      </c>
      <c r="J65" s="746">
        <v>33.950000000000003</v>
      </c>
      <c r="K65" s="747">
        <v>37.345000000000006</v>
      </c>
      <c r="L65" s="747"/>
      <c r="M65" s="748">
        <v>0</v>
      </c>
      <c r="N65" s="749">
        <v>21</v>
      </c>
      <c r="O65" s="750">
        <v>784.49</v>
      </c>
    </row>
    <row r="66" spans="1:15" ht="15">
      <c r="A66" s="1130"/>
      <c r="B66" s="742" t="s">
        <v>1678</v>
      </c>
      <c r="C66" s="742" t="s">
        <v>1728</v>
      </c>
      <c r="D66" s="745" t="s">
        <v>1729</v>
      </c>
      <c r="E66" s="744">
        <v>24582</v>
      </c>
      <c r="F66" s="745" t="s">
        <v>1730</v>
      </c>
      <c r="G66" s="743" t="s">
        <v>1734</v>
      </c>
      <c r="H66" s="759" t="s">
        <v>1674</v>
      </c>
      <c r="I66" s="743" t="s">
        <v>1735</v>
      </c>
      <c r="J66" s="746">
        <v>56.77</v>
      </c>
      <c r="K66" s="747">
        <v>62.44700000000001</v>
      </c>
      <c r="L66" s="747"/>
      <c r="M66" s="748">
        <v>0</v>
      </c>
      <c r="N66" s="749">
        <v>40</v>
      </c>
      <c r="O66" s="750">
        <v>2497.88</v>
      </c>
    </row>
    <row r="67" spans="1:15" ht="15">
      <c r="A67" s="1130"/>
      <c r="B67" s="742" t="s">
        <v>1678</v>
      </c>
      <c r="C67" s="742" t="s">
        <v>1728</v>
      </c>
      <c r="D67" s="745" t="s">
        <v>1729</v>
      </c>
      <c r="E67" s="744">
        <v>24553</v>
      </c>
      <c r="F67" s="745" t="s">
        <v>1730</v>
      </c>
      <c r="G67" s="743" t="s">
        <v>1734</v>
      </c>
      <c r="H67" s="759" t="s">
        <v>1674</v>
      </c>
      <c r="I67" s="743" t="s">
        <v>1735</v>
      </c>
      <c r="J67" s="746">
        <v>56.77</v>
      </c>
      <c r="K67" s="747">
        <v>62.44700000000001</v>
      </c>
      <c r="L67" s="747">
        <v>100</v>
      </c>
      <c r="M67" s="748">
        <v>6244.7000000000007</v>
      </c>
      <c r="N67" s="749">
        <v>44</v>
      </c>
      <c r="O67" s="750">
        <v>2747.67</v>
      </c>
    </row>
    <row r="68" spans="1:15" ht="15">
      <c r="A68" s="1130"/>
      <c r="B68" s="742" t="s">
        <v>1678</v>
      </c>
      <c r="C68" s="742" t="s">
        <v>1678</v>
      </c>
      <c r="D68" s="743" t="s">
        <v>1736</v>
      </c>
      <c r="E68" s="815" t="s">
        <v>1999</v>
      </c>
      <c r="F68" s="745" t="s">
        <v>1737</v>
      </c>
      <c r="G68" s="743" t="s">
        <v>1738</v>
      </c>
      <c r="H68" s="743" t="s">
        <v>1739</v>
      </c>
      <c r="I68" s="743" t="s">
        <v>1740</v>
      </c>
      <c r="J68" s="746">
        <v>81.650000000000006</v>
      </c>
      <c r="K68" s="747">
        <v>89.814999999999998</v>
      </c>
      <c r="L68" s="747">
        <v>10</v>
      </c>
      <c r="M68" s="748">
        <v>898.15</v>
      </c>
      <c r="N68" s="749">
        <v>16</v>
      </c>
      <c r="O68" s="750">
        <v>1414.56</v>
      </c>
    </row>
    <row r="69" spans="1:15" ht="15">
      <c r="A69" s="1130"/>
      <c r="B69" s="742" t="s">
        <v>1678</v>
      </c>
      <c r="C69" s="742" t="s">
        <v>1678</v>
      </c>
      <c r="D69" s="743" t="s">
        <v>1736</v>
      </c>
      <c r="E69" s="815">
        <v>173300</v>
      </c>
      <c r="F69" s="745" t="s">
        <v>1737</v>
      </c>
      <c r="G69" s="743" t="s">
        <v>2000</v>
      </c>
      <c r="H69" s="743" t="s">
        <v>1739</v>
      </c>
      <c r="I69" s="743" t="s">
        <v>1740</v>
      </c>
      <c r="J69" s="746"/>
      <c r="K69" s="747"/>
      <c r="L69" s="747"/>
      <c r="M69" s="748"/>
      <c r="N69" s="749">
        <v>2</v>
      </c>
      <c r="O69" s="750">
        <v>179.63</v>
      </c>
    </row>
    <row r="70" spans="1:15" ht="15">
      <c r="A70" s="1130"/>
      <c r="B70" s="742" t="s">
        <v>1678</v>
      </c>
      <c r="C70" s="742" t="s">
        <v>1678</v>
      </c>
      <c r="D70" s="743" t="s">
        <v>1736</v>
      </c>
      <c r="E70" s="815">
        <v>173220</v>
      </c>
      <c r="F70" s="745" t="s">
        <v>2001</v>
      </c>
      <c r="G70" s="743" t="s">
        <v>1742</v>
      </c>
      <c r="H70" s="743" t="s">
        <v>1739</v>
      </c>
      <c r="I70" s="743" t="s">
        <v>1743</v>
      </c>
      <c r="J70" s="746">
        <v>65.8</v>
      </c>
      <c r="K70" s="747">
        <v>72.38</v>
      </c>
      <c r="L70" s="747">
        <v>294</v>
      </c>
      <c r="M70" s="748">
        <v>21279.719999999998</v>
      </c>
      <c r="N70" s="749">
        <v>224</v>
      </c>
      <c r="O70" s="750">
        <v>16344.39</v>
      </c>
    </row>
    <row r="71" spans="1:15" ht="15">
      <c r="A71" s="1130"/>
      <c r="B71" s="742" t="s">
        <v>1678</v>
      </c>
      <c r="C71" s="742" t="s">
        <v>1678</v>
      </c>
      <c r="D71" s="743" t="s">
        <v>1736</v>
      </c>
      <c r="E71" s="815">
        <v>173245</v>
      </c>
      <c r="F71" s="745" t="s">
        <v>2001</v>
      </c>
      <c r="G71" s="743" t="s">
        <v>2002</v>
      </c>
      <c r="H71" s="743" t="s">
        <v>1739</v>
      </c>
      <c r="I71" s="743" t="s">
        <v>1743</v>
      </c>
      <c r="J71" s="746"/>
      <c r="K71" s="747"/>
      <c r="L71" s="747"/>
      <c r="M71" s="748"/>
      <c r="N71" s="749">
        <v>41</v>
      </c>
      <c r="O71" s="750">
        <v>2950</v>
      </c>
    </row>
    <row r="72" spans="1:15" ht="15">
      <c r="A72" s="1130"/>
      <c r="B72" s="742" t="s">
        <v>1678</v>
      </c>
      <c r="C72" s="742" t="s">
        <v>1678</v>
      </c>
      <c r="D72" s="743" t="s">
        <v>1736</v>
      </c>
      <c r="E72" s="815">
        <v>173305</v>
      </c>
      <c r="F72" s="745" t="s">
        <v>2001</v>
      </c>
      <c r="G72" s="743" t="s">
        <v>2003</v>
      </c>
      <c r="H72" s="743" t="s">
        <v>1739</v>
      </c>
      <c r="I72" s="743" t="s">
        <v>1743</v>
      </c>
      <c r="J72" s="746"/>
      <c r="K72" s="747"/>
      <c r="L72" s="747"/>
      <c r="M72" s="748"/>
      <c r="N72" s="749">
        <v>30</v>
      </c>
      <c r="O72" s="750">
        <v>2171.4</v>
      </c>
    </row>
    <row r="73" spans="1:15" ht="15">
      <c r="A73" s="1130"/>
      <c r="B73" s="742" t="s">
        <v>1678</v>
      </c>
      <c r="C73" s="742" t="s">
        <v>1678</v>
      </c>
      <c r="D73" s="810" t="s">
        <v>1744</v>
      </c>
      <c r="E73" s="744">
        <v>175185</v>
      </c>
      <c r="F73" s="745" t="s">
        <v>1745</v>
      </c>
      <c r="G73" s="743" t="s">
        <v>1746</v>
      </c>
      <c r="H73" s="743" t="s">
        <v>1739</v>
      </c>
      <c r="I73" s="743" t="s">
        <v>1747</v>
      </c>
      <c r="J73" s="746">
        <v>76.400000000000006</v>
      </c>
      <c r="K73" s="747">
        <v>84.04</v>
      </c>
      <c r="L73" s="747">
        <v>10</v>
      </c>
      <c r="M73" s="748">
        <v>840.40000000000009</v>
      </c>
      <c r="N73" s="749">
        <v>16</v>
      </c>
      <c r="O73" s="750">
        <v>1338.45</v>
      </c>
    </row>
    <row r="74" spans="1:15" ht="15">
      <c r="A74" s="1130"/>
      <c r="B74" s="742" t="s">
        <v>1678</v>
      </c>
      <c r="C74" s="742" t="s">
        <v>1627</v>
      </c>
      <c r="D74" s="743" t="s">
        <v>1748</v>
      </c>
      <c r="E74" s="744">
        <v>4156474</v>
      </c>
      <c r="F74" s="745" t="s">
        <v>1749</v>
      </c>
      <c r="G74" s="743" t="s">
        <v>2004</v>
      </c>
      <c r="H74" s="759" t="s">
        <v>1751</v>
      </c>
      <c r="I74" s="743" t="s">
        <v>1752</v>
      </c>
      <c r="J74" s="746">
        <v>301.77999999999997</v>
      </c>
      <c r="K74" s="747">
        <v>331.95799999999997</v>
      </c>
      <c r="L74" s="747">
        <v>3</v>
      </c>
      <c r="M74" s="748">
        <v>995.87399999999991</v>
      </c>
      <c r="N74" s="749">
        <v>4.2</v>
      </c>
      <c r="O74" s="750">
        <v>1452.16</v>
      </c>
    </row>
    <row r="75" spans="1:15" ht="15">
      <c r="A75" s="1130"/>
      <c r="B75" s="742" t="s">
        <v>1678</v>
      </c>
      <c r="C75" s="742" t="s">
        <v>1597</v>
      </c>
      <c r="D75" s="743" t="s">
        <v>1755</v>
      </c>
      <c r="E75" s="815">
        <v>124302</v>
      </c>
      <c r="F75" s="755" t="s">
        <v>1757</v>
      </c>
      <c r="G75" s="743" t="s">
        <v>1758</v>
      </c>
      <c r="H75" s="743" t="s">
        <v>1674</v>
      </c>
      <c r="I75" s="743" t="s">
        <v>1759</v>
      </c>
      <c r="J75" s="746">
        <v>20.57</v>
      </c>
      <c r="K75" s="747">
        <v>22.626999999999999</v>
      </c>
      <c r="L75" s="747">
        <v>50</v>
      </c>
      <c r="M75" s="748">
        <v>1131.3499999999999</v>
      </c>
      <c r="N75" s="749">
        <v>25</v>
      </c>
      <c r="O75" s="750">
        <v>565.27</v>
      </c>
    </row>
    <row r="76" spans="1:15" ht="15">
      <c r="A76" s="1130"/>
      <c r="B76" s="742" t="s">
        <v>1678</v>
      </c>
      <c r="C76" s="742" t="s">
        <v>1670</v>
      </c>
      <c r="D76" s="743" t="s">
        <v>1886</v>
      </c>
      <c r="E76" s="744">
        <v>400142</v>
      </c>
      <c r="F76" s="745" t="s">
        <v>1761</v>
      </c>
      <c r="G76" s="743" t="s">
        <v>1888</v>
      </c>
      <c r="H76" s="743" t="s">
        <v>1674</v>
      </c>
      <c r="I76" s="743" t="s">
        <v>2005</v>
      </c>
      <c r="J76" s="746">
        <v>57.56</v>
      </c>
      <c r="K76" s="747">
        <v>63.316000000000003</v>
      </c>
      <c r="L76" s="747"/>
      <c r="M76" s="748">
        <v>0</v>
      </c>
      <c r="N76" s="749"/>
      <c r="O76" s="750"/>
    </row>
    <row r="77" spans="1:15" ht="15">
      <c r="A77" s="1130"/>
      <c r="B77" s="742" t="s">
        <v>1678</v>
      </c>
      <c r="C77" s="742" t="s">
        <v>1670</v>
      </c>
      <c r="D77" s="743" t="s">
        <v>1760</v>
      </c>
      <c r="E77" s="744">
        <v>400411</v>
      </c>
      <c r="F77" s="745" t="s">
        <v>1761</v>
      </c>
      <c r="G77" s="743" t="s">
        <v>1762</v>
      </c>
      <c r="H77" s="743" t="s">
        <v>1674</v>
      </c>
      <c r="I77" s="743" t="s">
        <v>2006</v>
      </c>
      <c r="J77" s="746">
        <v>37.53</v>
      </c>
      <c r="K77" s="747">
        <v>41.283000000000001</v>
      </c>
      <c r="L77" s="747">
        <v>10</v>
      </c>
      <c r="M77" s="748">
        <v>412.83000000000004</v>
      </c>
      <c r="N77" s="749"/>
      <c r="O77" s="750"/>
    </row>
    <row r="78" spans="1:15" ht="15">
      <c r="A78" s="1130"/>
      <c r="B78" s="742" t="s">
        <v>1678</v>
      </c>
      <c r="C78" s="742" t="s">
        <v>1700</v>
      </c>
      <c r="D78" s="743" t="s">
        <v>1763</v>
      </c>
      <c r="E78" s="744">
        <v>47218</v>
      </c>
      <c r="F78" s="745" t="s">
        <v>1764</v>
      </c>
      <c r="G78" s="743" t="s">
        <v>1765</v>
      </c>
      <c r="H78" s="743" t="s">
        <v>1766</v>
      </c>
      <c r="I78" s="743" t="s">
        <v>1767</v>
      </c>
      <c r="J78" s="746">
        <v>98.98</v>
      </c>
      <c r="K78" s="747">
        <v>108.87800000000001</v>
      </c>
      <c r="L78" s="747">
        <v>50</v>
      </c>
      <c r="M78" s="748">
        <v>5443.9000000000005</v>
      </c>
      <c r="N78" s="749">
        <v>79</v>
      </c>
      <c r="O78" s="750">
        <v>8613.56</v>
      </c>
    </row>
    <row r="79" spans="1:15" ht="15">
      <c r="A79" s="1130"/>
      <c r="B79" s="742" t="s">
        <v>1678</v>
      </c>
      <c r="C79" s="742" t="s">
        <v>1700</v>
      </c>
      <c r="D79" s="743" t="s">
        <v>1763</v>
      </c>
      <c r="E79" s="744">
        <v>47220</v>
      </c>
      <c r="F79" s="745" t="s">
        <v>1764</v>
      </c>
      <c r="G79" s="743" t="s">
        <v>1768</v>
      </c>
      <c r="H79" s="743" t="s">
        <v>1766</v>
      </c>
      <c r="I79" s="743" t="s">
        <v>1769</v>
      </c>
      <c r="J79" s="746">
        <v>656.89</v>
      </c>
      <c r="K79" s="747">
        <v>722.57899999999995</v>
      </c>
      <c r="L79" s="747"/>
      <c r="M79" s="748">
        <v>0</v>
      </c>
      <c r="N79" s="749"/>
      <c r="O79" s="750"/>
    </row>
    <row r="80" spans="1:15" ht="15">
      <c r="A80" s="1130"/>
      <c r="B80" s="742" t="s">
        <v>1678</v>
      </c>
      <c r="C80" s="742" t="s">
        <v>1700</v>
      </c>
      <c r="D80" s="743" t="s">
        <v>1763</v>
      </c>
      <c r="E80" s="744" t="s">
        <v>2007</v>
      </c>
      <c r="F80" s="745" t="s">
        <v>1764</v>
      </c>
      <c r="G80" s="743" t="s">
        <v>2008</v>
      </c>
      <c r="H80" s="743" t="s">
        <v>1766</v>
      </c>
      <c r="I80" s="743"/>
      <c r="J80" s="746"/>
      <c r="K80" s="747">
        <v>0</v>
      </c>
      <c r="L80" s="747"/>
      <c r="M80" s="748">
        <v>0</v>
      </c>
      <c r="N80" s="749"/>
      <c r="O80" s="750"/>
    </row>
    <row r="81" spans="1:15" ht="15">
      <c r="A81" s="1130"/>
      <c r="B81" s="742" t="s">
        <v>1678</v>
      </c>
      <c r="C81" s="742" t="s">
        <v>1728</v>
      </c>
      <c r="D81" s="743" t="s">
        <v>2009</v>
      </c>
      <c r="E81" s="744" t="s">
        <v>2010</v>
      </c>
      <c r="F81" s="745" t="s">
        <v>1964</v>
      </c>
      <c r="G81" s="743" t="s">
        <v>2011</v>
      </c>
      <c r="H81" s="743" t="s">
        <v>1979</v>
      </c>
      <c r="I81" s="743" t="s">
        <v>2012</v>
      </c>
      <c r="J81" s="746">
        <v>95.11</v>
      </c>
      <c r="K81" s="747">
        <v>104.62100000000001</v>
      </c>
      <c r="L81" s="747"/>
      <c r="M81" s="748">
        <v>0</v>
      </c>
      <c r="N81" s="749"/>
      <c r="O81" s="750"/>
    </row>
    <row r="82" spans="1:15" ht="15">
      <c r="A82" s="1130"/>
      <c r="B82" s="742" t="s">
        <v>1678</v>
      </c>
      <c r="C82" s="742" t="s">
        <v>1679</v>
      </c>
      <c r="D82" s="745" t="s">
        <v>1770</v>
      </c>
      <c r="E82" s="744">
        <v>81222</v>
      </c>
      <c r="F82" s="745" t="s">
        <v>1771</v>
      </c>
      <c r="G82" s="743" t="s">
        <v>1772</v>
      </c>
      <c r="H82" s="759" t="s">
        <v>1674</v>
      </c>
      <c r="I82" s="743" t="s">
        <v>1773</v>
      </c>
      <c r="J82" s="746">
        <v>21.88</v>
      </c>
      <c r="K82" s="747">
        <v>24.067999999999998</v>
      </c>
      <c r="L82" s="747">
        <v>20</v>
      </c>
      <c r="M82" s="748">
        <v>481.35999999999996</v>
      </c>
      <c r="N82" s="749">
        <v>44</v>
      </c>
      <c r="O82" s="750">
        <v>1059</v>
      </c>
    </row>
    <row r="83" spans="1:15" ht="15">
      <c r="A83" s="1130"/>
      <c r="B83" s="742" t="s">
        <v>1678</v>
      </c>
      <c r="C83" s="742" t="s">
        <v>1679</v>
      </c>
      <c r="D83" s="745" t="s">
        <v>1770</v>
      </c>
      <c r="E83" s="744">
        <v>81560</v>
      </c>
      <c r="F83" s="745" t="s">
        <v>1771</v>
      </c>
      <c r="G83" s="743" t="s">
        <v>2013</v>
      </c>
      <c r="H83" s="759" t="s">
        <v>1674</v>
      </c>
      <c r="I83" s="743" t="s">
        <v>2014</v>
      </c>
      <c r="J83" s="746">
        <v>25.34</v>
      </c>
      <c r="K83" s="747">
        <v>27.874000000000002</v>
      </c>
      <c r="L83" s="747">
        <v>590</v>
      </c>
      <c r="M83" s="748">
        <v>16445.66</v>
      </c>
      <c r="N83" s="749">
        <v>269</v>
      </c>
      <c r="O83" s="750">
        <v>7468.03</v>
      </c>
    </row>
    <row r="84" spans="1:15" ht="15">
      <c r="A84" s="1130"/>
      <c r="B84" s="742" t="s">
        <v>1678</v>
      </c>
      <c r="C84" s="742" t="s">
        <v>1679</v>
      </c>
      <c r="D84" s="745" t="s">
        <v>1770</v>
      </c>
      <c r="E84" s="744">
        <v>81626</v>
      </c>
      <c r="F84" s="745" t="s">
        <v>1771</v>
      </c>
      <c r="G84" s="743" t="s">
        <v>2015</v>
      </c>
      <c r="H84" s="759" t="s">
        <v>1674</v>
      </c>
      <c r="I84" s="743" t="s">
        <v>2014</v>
      </c>
      <c r="J84" s="746"/>
      <c r="K84" s="747"/>
      <c r="L84" s="747"/>
      <c r="M84" s="748"/>
      <c r="N84" s="749">
        <v>200</v>
      </c>
      <c r="O84" s="750">
        <v>5531.89</v>
      </c>
    </row>
    <row r="85" spans="1:15" ht="15">
      <c r="A85" s="1130"/>
      <c r="B85" s="742" t="s">
        <v>1678</v>
      </c>
      <c r="C85" s="742" t="s">
        <v>1728</v>
      </c>
      <c r="D85" s="745" t="s">
        <v>2009</v>
      </c>
      <c r="E85" s="744" t="s">
        <v>2016</v>
      </c>
      <c r="F85" s="745" t="s">
        <v>1964</v>
      </c>
      <c r="G85" s="743" t="s">
        <v>2017</v>
      </c>
      <c r="H85" s="759"/>
      <c r="I85" s="743"/>
      <c r="J85" s="746">
        <v>95.11</v>
      </c>
      <c r="K85" s="747">
        <v>104.62100000000001</v>
      </c>
      <c r="L85" s="747"/>
      <c r="M85" s="748">
        <v>0</v>
      </c>
      <c r="N85" s="749">
        <v>50</v>
      </c>
      <c r="O85" s="750">
        <v>5231.05</v>
      </c>
    </row>
    <row r="86" spans="1:15" ht="15">
      <c r="A86" s="1130"/>
      <c r="B86" s="742" t="s">
        <v>1678</v>
      </c>
      <c r="C86" s="742" t="s">
        <v>1678</v>
      </c>
      <c r="D86" s="743" t="s">
        <v>2018</v>
      </c>
      <c r="E86" s="744">
        <v>400430</v>
      </c>
      <c r="F86" s="745" t="s">
        <v>2019</v>
      </c>
      <c r="G86" s="743" t="s">
        <v>2020</v>
      </c>
      <c r="H86" s="743" t="s">
        <v>1739</v>
      </c>
      <c r="I86" s="743" t="s">
        <v>2021</v>
      </c>
      <c r="J86" s="746">
        <v>317.88</v>
      </c>
      <c r="K86" s="747">
        <v>349.66800000000001</v>
      </c>
      <c r="L86" s="747"/>
      <c r="M86" s="748">
        <v>0</v>
      </c>
      <c r="N86" s="749"/>
      <c r="O86" s="750"/>
    </row>
    <row r="87" spans="1:15" ht="15">
      <c r="A87" s="1130"/>
      <c r="B87" s="742" t="s">
        <v>1678</v>
      </c>
      <c r="C87" s="742" t="s">
        <v>1728</v>
      </c>
      <c r="D87" s="743" t="s">
        <v>2022</v>
      </c>
      <c r="E87" s="744">
        <v>329412</v>
      </c>
      <c r="F87" s="745" t="s">
        <v>1866</v>
      </c>
      <c r="G87" s="743" t="s">
        <v>2023</v>
      </c>
      <c r="H87" s="743" t="s">
        <v>1981</v>
      </c>
      <c r="I87" s="743" t="s">
        <v>2024</v>
      </c>
      <c r="J87" s="746">
        <v>155.54</v>
      </c>
      <c r="K87" s="747">
        <v>171.09399999999997</v>
      </c>
      <c r="L87" s="747"/>
      <c r="M87" s="748">
        <v>0</v>
      </c>
      <c r="N87" s="749"/>
      <c r="O87" s="750"/>
    </row>
    <row r="88" spans="1:15" ht="15">
      <c r="A88" s="1130"/>
      <c r="B88" s="742" t="s">
        <v>1678</v>
      </c>
      <c r="C88" s="742" t="s">
        <v>1728</v>
      </c>
      <c r="D88" s="745" t="s">
        <v>2025</v>
      </c>
      <c r="E88" s="744">
        <v>29784</v>
      </c>
      <c r="F88" s="745" t="s">
        <v>2026</v>
      </c>
      <c r="G88" s="743" t="s">
        <v>2027</v>
      </c>
      <c r="H88" s="759" t="s">
        <v>1739</v>
      </c>
      <c r="I88" s="743" t="s">
        <v>2028</v>
      </c>
      <c r="J88" s="746">
        <v>123.48</v>
      </c>
      <c r="K88" s="747">
        <v>135.828</v>
      </c>
      <c r="L88" s="747"/>
      <c r="M88" s="748">
        <v>0</v>
      </c>
      <c r="N88" s="749"/>
      <c r="O88" s="750"/>
    </row>
    <row r="89" spans="1:15" ht="15">
      <c r="A89" s="1130"/>
      <c r="B89" s="742" t="s">
        <v>1678</v>
      </c>
      <c r="C89" s="742" t="s">
        <v>1728</v>
      </c>
      <c r="D89" s="745" t="s">
        <v>2025</v>
      </c>
      <c r="E89" s="744" t="s">
        <v>2029</v>
      </c>
      <c r="F89" s="745" t="s">
        <v>2030</v>
      </c>
      <c r="G89" s="743" t="s">
        <v>2031</v>
      </c>
      <c r="H89" s="759" t="s">
        <v>1739</v>
      </c>
      <c r="I89" s="743" t="s">
        <v>2032</v>
      </c>
      <c r="J89" s="746">
        <v>123.48</v>
      </c>
      <c r="K89" s="747">
        <v>135.828</v>
      </c>
      <c r="L89" s="747">
        <v>10</v>
      </c>
      <c r="M89" s="748">
        <v>1358.28</v>
      </c>
      <c r="N89" s="749"/>
      <c r="O89" s="750"/>
    </row>
    <row r="90" spans="1:15" ht="15">
      <c r="A90" s="1130"/>
      <c r="B90" s="742" t="s">
        <v>1678</v>
      </c>
      <c r="C90" s="742" t="s">
        <v>1678</v>
      </c>
      <c r="D90" s="743" t="s">
        <v>1792</v>
      </c>
      <c r="E90" s="744">
        <v>175240</v>
      </c>
      <c r="F90" s="745" t="s">
        <v>2033</v>
      </c>
      <c r="G90" s="743" t="s">
        <v>1794</v>
      </c>
      <c r="H90" s="743" t="s">
        <v>1739</v>
      </c>
      <c r="I90" s="743" t="s">
        <v>1795</v>
      </c>
      <c r="J90" s="746">
        <v>70.45</v>
      </c>
      <c r="K90" s="747">
        <v>77.495000000000005</v>
      </c>
      <c r="L90" s="747">
        <v>700</v>
      </c>
      <c r="M90" s="748">
        <v>54246.5</v>
      </c>
      <c r="N90" s="749">
        <v>188.5</v>
      </c>
      <c r="O90" s="750">
        <v>14744.75</v>
      </c>
    </row>
    <row r="91" spans="1:15" ht="15">
      <c r="A91" s="1130"/>
      <c r="B91" s="742" t="s">
        <v>1678</v>
      </c>
      <c r="C91" s="742" t="s">
        <v>1678</v>
      </c>
      <c r="D91" s="743" t="s">
        <v>1792</v>
      </c>
      <c r="E91" s="744">
        <v>175310</v>
      </c>
      <c r="F91" s="745" t="s">
        <v>1745</v>
      </c>
      <c r="G91" s="743" t="s">
        <v>2034</v>
      </c>
      <c r="H91" s="743" t="s">
        <v>1739</v>
      </c>
      <c r="I91" s="743" t="s">
        <v>1795</v>
      </c>
      <c r="J91" s="746"/>
      <c r="K91" s="747"/>
      <c r="L91" s="747"/>
      <c r="M91" s="748"/>
      <c r="N91" s="749">
        <v>267</v>
      </c>
      <c r="O91" s="750">
        <v>20671</v>
      </c>
    </row>
    <row r="92" spans="1:15" ht="15">
      <c r="A92" s="1130"/>
      <c r="B92" s="742" t="s">
        <v>1678</v>
      </c>
      <c r="C92" s="742" t="s">
        <v>1678</v>
      </c>
      <c r="D92" s="743" t="s">
        <v>1799</v>
      </c>
      <c r="E92" s="744">
        <v>175260</v>
      </c>
      <c r="F92" s="745" t="s">
        <v>1745</v>
      </c>
      <c r="G92" s="743" t="s">
        <v>1800</v>
      </c>
      <c r="H92" s="743" t="s">
        <v>1739</v>
      </c>
      <c r="I92" s="743" t="s">
        <v>1801</v>
      </c>
      <c r="J92" s="746">
        <v>77.400000000000006</v>
      </c>
      <c r="K92" s="747">
        <v>85.14</v>
      </c>
      <c r="L92" s="747">
        <v>19</v>
      </c>
      <c r="M92" s="748">
        <v>1617.66</v>
      </c>
      <c r="N92" s="749">
        <v>21</v>
      </c>
      <c r="O92" s="750">
        <v>1784.86</v>
      </c>
    </row>
    <row r="93" spans="1:15" ht="15">
      <c r="A93" s="1130"/>
      <c r="B93" s="742" t="s">
        <v>1678</v>
      </c>
      <c r="C93" s="742" t="s">
        <v>1678</v>
      </c>
      <c r="D93" s="743" t="s">
        <v>1792</v>
      </c>
      <c r="E93" s="744">
        <v>175312</v>
      </c>
      <c r="F93" s="745" t="s">
        <v>1796</v>
      </c>
      <c r="G93" s="743" t="s">
        <v>2035</v>
      </c>
      <c r="H93" s="743" t="s">
        <v>1739</v>
      </c>
      <c r="I93" s="743" t="s">
        <v>1798</v>
      </c>
      <c r="J93" s="746">
        <v>0</v>
      </c>
      <c r="K93" s="747"/>
      <c r="L93" s="747"/>
      <c r="M93" s="748"/>
      <c r="N93" s="749">
        <v>50</v>
      </c>
      <c r="O93" s="750">
        <v>3025</v>
      </c>
    </row>
    <row r="94" spans="1:15" ht="15">
      <c r="A94" s="1130"/>
      <c r="B94" s="742" t="s">
        <v>1678</v>
      </c>
      <c r="C94" s="742" t="s">
        <v>1679</v>
      </c>
      <c r="D94" s="743" t="s">
        <v>1802</v>
      </c>
      <c r="E94" s="744">
        <v>86431</v>
      </c>
      <c r="F94" s="745" t="s">
        <v>1803</v>
      </c>
      <c r="G94" s="806" t="s">
        <v>2036</v>
      </c>
      <c r="H94" s="802" t="s">
        <v>1805</v>
      </c>
      <c r="I94" s="743" t="s">
        <v>1806</v>
      </c>
      <c r="J94" s="746">
        <v>27.74</v>
      </c>
      <c r="K94" s="747">
        <v>30.513999999999996</v>
      </c>
      <c r="L94" s="747">
        <v>50</v>
      </c>
      <c r="M94" s="748">
        <v>1525.6999999999998</v>
      </c>
      <c r="N94" s="749">
        <v>43</v>
      </c>
      <c r="O94" s="750">
        <v>1122.42</v>
      </c>
    </row>
    <row r="95" spans="1:15" ht="15">
      <c r="A95" s="1130"/>
      <c r="B95" s="742" t="s">
        <v>1678</v>
      </c>
      <c r="C95" s="742" t="s">
        <v>1597</v>
      </c>
      <c r="D95" s="743" t="s">
        <v>2037</v>
      </c>
      <c r="E95" s="744">
        <v>122120</v>
      </c>
      <c r="F95" s="745" t="s">
        <v>2038</v>
      </c>
      <c r="G95" s="743" t="s">
        <v>2039</v>
      </c>
      <c r="H95" s="759" t="s">
        <v>2040</v>
      </c>
      <c r="I95" s="743" t="s">
        <v>2041</v>
      </c>
      <c r="J95" s="746">
        <v>319.83</v>
      </c>
      <c r="K95" s="747">
        <v>351.81299999999993</v>
      </c>
      <c r="L95" s="747"/>
      <c r="M95" s="748">
        <v>0</v>
      </c>
      <c r="N95" s="749"/>
      <c r="O95" s="750"/>
    </row>
    <row r="96" spans="1:15" ht="15" customHeight="1">
      <c r="A96" s="1130"/>
      <c r="B96" s="742" t="s">
        <v>1678</v>
      </c>
      <c r="C96" s="742" t="s">
        <v>1728</v>
      </c>
      <c r="D96" s="743" t="s">
        <v>2025</v>
      </c>
      <c r="E96" s="744">
        <v>29081</v>
      </c>
      <c r="F96" s="745" t="s">
        <v>2042</v>
      </c>
      <c r="G96" s="743" t="s">
        <v>1893</v>
      </c>
      <c r="H96" s="759" t="s">
        <v>2043</v>
      </c>
      <c r="I96" s="743" t="s">
        <v>2044</v>
      </c>
      <c r="J96" s="746"/>
      <c r="K96" s="747"/>
      <c r="L96" s="747"/>
      <c r="M96" s="748"/>
      <c r="N96" s="749">
        <v>9</v>
      </c>
      <c r="O96" s="750">
        <v>1225.97</v>
      </c>
    </row>
    <row r="97" spans="1:16" ht="15">
      <c r="A97" s="1130"/>
      <c r="B97" s="742" t="s">
        <v>1678</v>
      </c>
      <c r="C97" s="742" t="s">
        <v>1728</v>
      </c>
      <c r="D97" s="816" t="s">
        <v>1811</v>
      </c>
      <c r="E97" s="744">
        <v>20056</v>
      </c>
      <c r="F97" s="745" t="s">
        <v>1812</v>
      </c>
      <c r="G97" s="743" t="s">
        <v>1813</v>
      </c>
      <c r="H97" s="759" t="s">
        <v>1814</v>
      </c>
      <c r="I97" s="743" t="s">
        <v>1815</v>
      </c>
      <c r="J97" s="746">
        <v>49.75</v>
      </c>
      <c r="K97" s="747">
        <v>54.725000000000001</v>
      </c>
      <c r="L97" s="747">
        <v>150</v>
      </c>
      <c r="M97" s="748">
        <v>8208.75</v>
      </c>
      <c r="N97" s="749">
        <v>166</v>
      </c>
      <c r="O97" s="750">
        <v>9087.4699999999993</v>
      </c>
    </row>
    <row r="98" spans="1:16" ht="15">
      <c r="A98" s="1130"/>
      <c r="B98" s="742" t="s">
        <v>1678</v>
      </c>
      <c r="C98" s="742" t="s">
        <v>1670</v>
      </c>
      <c r="D98" s="816" t="s">
        <v>1816</v>
      </c>
      <c r="E98" s="744">
        <v>107497</v>
      </c>
      <c r="F98" s="745" t="s">
        <v>1817</v>
      </c>
      <c r="G98" s="743" t="s">
        <v>1818</v>
      </c>
      <c r="H98" s="759" t="s">
        <v>1674</v>
      </c>
      <c r="I98" s="743" t="s">
        <v>1819</v>
      </c>
      <c r="J98" s="746">
        <v>68.62</v>
      </c>
      <c r="K98" s="747">
        <v>75.482000000000014</v>
      </c>
      <c r="L98" s="747"/>
      <c r="M98" s="748">
        <v>0</v>
      </c>
      <c r="N98" s="749"/>
      <c r="O98" s="750"/>
    </row>
    <row r="99" spans="1:16" ht="15">
      <c r="A99" s="1130"/>
      <c r="B99" s="742" t="s">
        <v>1678</v>
      </c>
      <c r="C99" s="742" t="s">
        <v>1728</v>
      </c>
      <c r="D99" s="816" t="s">
        <v>2045</v>
      </c>
      <c r="E99" s="744">
        <v>321030</v>
      </c>
      <c r="F99" s="745" t="s">
        <v>1969</v>
      </c>
      <c r="G99" s="743" t="s">
        <v>2046</v>
      </c>
      <c r="H99" s="759" t="s">
        <v>2047</v>
      </c>
      <c r="I99" s="743" t="s">
        <v>2048</v>
      </c>
      <c r="J99" s="746">
        <v>100.81</v>
      </c>
      <c r="K99" s="747">
        <v>110.89100000000001</v>
      </c>
      <c r="L99" s="747">
        <v>50</v>
      </c>
      <c r="M99" s="748">
        <v>5544.55</v>
      </c>
      <c r="N99" s="749"/>
      <c r="O99" s="750"/>
    </row>
    <row r="100" spans="1:16" ht="15">
      <c r="A100" s="1130"/>
      <c r="B100" s="742" t="s">
        <v>1678</v>
      </c>
      <c r="C100" s="742" t="s">
        <v>1598</v>
      </c>
      <c r="D100" s="816" t="s">
        <v>1827</v>
      </c>
      <c r="E100" s="744">
        <v>58334</v>
      </c>
      <c r="F100" s="745" t="s">
        <v>1828</v>
      </c>
      <c r="G100" s="743" t="s">
        <v>1829</v>
      </c>
      <c r="H100" s="759" t="s">
        <v>1674</v>
      </c>
      <c r="I100" s="743" t="s">
        <v>1830</v>
      </c>
      <c r="J100" s="746">
        <v>82.15</v>
      </c>
      <c r="K100" s="747">
        <v>90.364999999999995</v>
      </c>
      <c r="L100" s="747">
        <v>10</v>
      </c>
      <c r="M100" s="748">
        <v>903.65</v>
      </c>
      <c r="N100" s="749">
        <v>6</v>
      </c>
      <c r="O100" s="750">
        <v>544</v>
      </c>
    </row>
    <row r="101" spans="1:16" ht="15">
      <c r="A101" s="1130"/>
      <c r="B101" s="742" t="s">
        <v>1678</v>
      </c>
      <c r="C101" s="742" t="s">
        <v>1598</v>
      </c>
      <c r="D101" s="816" t="s">
        <v>2049</v>
      </c>
      <c r="E101" s="744" t="s">
        <v>2050</v>
      </c>
      <c r="F101" s="745" t="s">
        <v>1828</v>
      </c>
      <c r="G101" s="743" t="s">
        <v>2051</v>
      </c>
      <c r="H101" s="759" t="s">
        <v>1674</v>
      </c>
      <c r="I101" s="743" t="s">
        <v>1830</v>
      </c>
      <c r="J101" s="746"/>
      <c r="K101" s="747">
        <v>0</v>
      </c>
      <c r="L101" s="747"/>
      <c r="M101" s="748">
        <v>0</v>
      </c>
      <c r="N101" s="749">
        <v>3</v>
      </c>
      <c r="O101" s="750">
        <v>276.89999999999998</v>
      </c>
    </row>
    <row r="102" spans="1:16" ht="15">
      <c r="A102" s="1130"/>
      <c r="B102" s="742" t="s">
        <v>1678</v>
      </c>
      <c r="C102" s="742" t="s">
        <v>1679</v>
      </c>
      <c r="D102" s="745" t="s">
        <v>2052</v>
      </c>
      <c r="E102" s="744">
        <v>87531</v>
      </c>
      <c r="F102" s="745" t="s">
        <v>2053</v>
      </c>
      <c r="G102" s="743" t="s">
        <v>2054</v>
      </c>
      <c r="H102" s="759" t="s">
        <v>2055</v>
      </c>
      <c r="I102" s="743" t="s">
        <v>2056</v>
      </c>
      <c r="J102" s="746">
        <v>32.909999999999997</v>
      </c>
      <c r="K102" s="747">
        <v>36.200999999999993</v>
      </c>
      <c r="L102" s="747"/>
      <c r="M102" s="748">
        <v>0</v>
      </c>
      <c r="N102" s="749"/>
      <c r="O102" s="750"/>
    </row>
    <row r="103" spans="1:16" ht="15">
      <c r="A103" s="1130"/>
      <c r="B103" s="742" t="s">
        <v>1678</v>
      </c>
      <c r="C103" s="742" t="s">
        <v>1840</v>
      </c>
      <c r="D103" s="745" t="s">
        <v>1841</v>
      </c>
      <c r="E103" s="744">
        <v>176042</v>
      </c>
      <c r="F103" s="745" t="s">
        <v>1842</v>
      </c>
      <c r="G103" s="743" t="s">
        <v>1843</v>
      </c>
      <c r="H103" s="759" t="s">
        <v>1674</v>
      </c>
      <c r="I103" s="743" t="s">
        <v>1844</v>
      </c>
      <c r="J103" s="746">
        <v>13.73</v>
      </c>
      <c r="K103" s="747">
        <v>15.103</v>
      </c>
      <c r="L103" s="747">
        <v>75</v>
      </c>
      <c r="M103" s="748">
        <v>1132.7249999999999</v>
      </c>
      <c r="N103" s="749">
        <v>185</v>
      </c>
      <c r="O103" s="750">
        <v>2803.4</v>
      </c>
    </row>
    <row r="104" spans="1:16" ht="15" customHeight="1">
      <c r="A104" s="1131"/>
      <c r="B104" s="765" t="s">
        <v>1678</v>
      </c>
      <c r="C104" s="765" t="s">
        <v>2057</v>
      </c>
      <c r="D104" s="766" t="s">
        <v>2058</v>
      </c>
      <c r="E104" s="767">
        <v>51845</v>
      </c>
      <c r="F104" s="766" t="s">
        <v>2059</v>
      </c>
      <c r="G104" s="768" t="s">
        <v>2060</v>
      </c>
      <c r="H104" s="769" t="s">
        <v>2055</v>
      </c>
      <c r="I104" s="768" t="s">
        <v>2061</v>
      </c>
      <c r="J104" s="770">
        <v>34.18</v>
      </c>
      <c r="K104" s="771">
        <v>36.799999999999997</v>
      </c>
      <c r="L104" s="771">
        <v>50</v>
      </c>
      <c r="M104" s="772" t="s">
        <v>2062</v>
      </c>
      <c r="N104" s="773">
        <v>49</v>
      </c>
      <c r="O104" s="774">
        <v>1803.5</v>
      </c>
    </row>
    <row r="105" spans="1:16" ht="15.75" thickBot="1">
      <c r="A105" s="1132"/>
      <c r="B105" s="784" t="s">
        <v>1678</v>
      </c>
      <c r="C105" s="784" t="s">
        <v>1670</v>
      </c>
      <c r="D105" s="787" t="s">
        <v>1845</v>
      </c>
      <c r="E105" s="786">
        <v>402721</v>
      </c>
      <c r="F105" s="787" t="s">
        <v>1846</v>
      </c>
      <c r="G105" s="785" t="s">
        <v>1847</v>
      </c>
      <c r="H105" s="788" t="s">
        <v>1848</v>
      </c>
      <c r="I105" s="785" t="s">
        <v>1849</v>
      </c>
      <c r="J105" s="789">
        <v>29.93</v>
      </c>
      <c r="K105" s="790">
        <v>32.923000000000002</v>
      </c>
      <c r="L105" s="790"/>
      <c r="M105" s="791">
        <v>0</v>
      </c>
      <c r="N105" s="792"/>
      <c r="O105" s="817"/>
    </row>
    <row r="106" spans="1:16" ht="15.75" thickBot="1">
      <c r="A106" s="1133"/>
      <c r="B106" s="1133"/>
      <c r="C106" s="1133"/>
      <c r="D106" s="1133"/>
      <c r="E106" s="1133"/>
      <c r="F106" s="1133"/>
      <c r="G106" s="1133"/>
      <c r="H106" s="1133"/>
      <c r="I106" s="1133"/>
      <c r="J106" s="722"/>
      <c r="K106" s="722"/>
      <c r="L106" s="722"/>
      <c r="M106" s="818">
        <v>241997.20599999998</v>
      </c>
      <c r="N106" s="818"/>
      <c r="O106" s="819">
        <f>SUM(O5:O105)</f>
        <v>202486.93999999997</v>
      </c>
    </row>
    <row r="107" spans="1:16" ht="15.75" thickBot="1">
      <c r="A107" s="820"/>
      <c r="B107" s="820"/>
      <c r="C107" s="820"/>
      <c r="D107" s="820"/>
      <c r="E107" s="820"/>
      <c r="F107" s="820"/>
      <c r="G107" s="820"/>
      <c r="H107" s="820"/>
      <c r="I107" s="820"/>
      <c r="M107" s="821">
        <v>242000</v>
      </c>
      <c r="O107" s="985">
        <v>203322.68</v>
      </c>
      <c r="P107" s="822">
        <f>O107/M107*100</f>
        <v>84.017636363636356</v>
      </c>
    </row>
  </sheetData>
  <mergeCells count="20">
    <mergeCell ref="A5:A27"/>
    <mergeCell ref="A28:A33"/>
    <mergeCell ref="A35:A105"/>
    <mergeCell ref="A106:I106"/>
    <mergeCell ref="G2:G4"/>
    <mergeCell ref="H2:H4"/>
    <mergeCell ref="I2:I4"/>
    <mergeCell ref="A2:A4"/>
    <mergeCell ref="B2:B4"/>
    <mergeCell ref="C2:C4"/>
    <mergeCell ref="D2:D4"/>
    <mergeCell ref="E2:E4"/>
    <mergeCell ref="F2:F4"/>
    <mergeCell ref="J2:M2"/>
    <mergeCell ref="N2:O2"/>
    <mergeCell ref="J3:K3"/>
    <mergeCell ref="L3:L4"/>
    <mergeCell ref="M3:M4"/>
    <mergeCell ref="N3:N4"/>
    <mergeCell ref="O3:O4"/>
  </mergeCells>
  <printOptions horizontalCentered="1"/>
  <pageMargins left="0" right="0" top="0" bottom="0" header="0" footer="0"/>
  <pageSetup paperSize="9" scale="60" orientation="landscape" r:id="rId1"/>
  <rowBreaks count="1" manualBreakCount="1">
    <brk id="61" max="18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H1" zoomScaleNormal="100" workbookViewId="0">
      <selection activeCell="R71" sqref="R71"/>
    </sheetView>
  </sheetViews>
  <sheetFormatPr defaultRowHeight="12.75"/>
  <cols>
    <col min="1" max="1" width="7.42578125" customWidth="1"/>
    <col min="2" max="2" width="5.140625" customWidth="1"/>
    <col min="4" max="4" width="16.140625" customWidth="1"/>
    <col min="7" max="7" width="33.5703125" customWidth="1"/>
    <col min="8" max="8" width="16.28515625" customWidth="1"/>
    <col min="9" max="9" width="16.85546875" customWidth="1"/>
    <col min="10" max="12" width="9" bestFit="1" customWidth="1"/>
    <col min="13" max="13" width="10.140625" bestFit="1" customWidth="1"/>
    <col min="14" max="14" width="9" bestFit="1" customWidth="1"/>
    <col min="15" max="15" width="11.7109375" customWidth="1"/>
  </cols>
  <sheetData>
    <row r="1" spans="1:15" ht="15.75" thickBot="1">
      <c r="A1" s="824" t="s">
        <v>2063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6"/>
      <c r="N1" s="827"/>
      <c r="O1" s="827"/>
    </row>
    <row r="2" spans="1:15" ht="31.5" customHeight="1" thickBot="1">
      <c r="A2" s="1154" t="s">
        <v>2064</v>
      </c>
      <c r="B2" s="1155"/>
      <c r="C2" s="1155"/>
      <c r="D2" s="1155"/>
      <c r="E2" s="1155"/>
      <c r="F2" s="1155"/>
      <c r="G2" s="1155"/>
      <c r="H2" s="1155"/>
      <c r="I2" s="1155"/>
      <c r="J2" s="1156" t="s">
        <v>2065</v>
      </c>
      <c r="K2" s="1157"/>
      <c r="L2" s="1157"/>
      <c r="M2" s="1158"/>
      <c r="N2" s="1159" t="s">
        <v>1590</v>
      </c>
      <c r="O2" s="1160"/>
    </row>
    <row r="3" spans="1:15" ht="13.9" customHeight="1">
      <c r="A3" s="1161" t="s">
        <v>1581</v>
      </c>
      <c r="B3" s="1164" t="s">
        <v>1581</v>
      </c>
      <c r="C3" s="1164" t="s">
        <v>1582</v>
      </c>
      <c r="D3" s="1167" t="s">
        <v>1583</v>
      </c>
      <c r="E3" s="1170" t="s">
        <v>1584</v>
      </c>
      <c r="F3" s="1173" t="s">
        <v>1585</v>
      </c>
      <c r="G3" s="1173" t="s">
        <v>1586</v>
      </c>
      <c r="H3" s="1189" t="s">
        <v>1587</v>
      </c>
      <c r="I3" s="1192" t="s">
        <v>1588</v>
      </c>
      <c r="J3" s="1195"/>
      <c r="K3" s="1196"/>
      <c r="L3" s="1197"/>
      <c r="M3" s="1198"/>
      <c r="N3" s="1176"/>
      <c r="O3" s="1177"/>
    </row>
    <row r="4" spans="1:15" ht="13.9" customHeight="1">
      <c r="A4" s="1162"/>
      <c r="B4" s="1165"/>
      <c r="C4" s="1165"/>
      <c r="D4" s="1168"/>
      <c r="E4" s="1171"/>
      <c r="F4" s="1174"/>
      <c r="G4" s="1174"/>
      <c r="H4" s="1190"/>
      <c r="I4" s="1193"/>
      <c r="J4" s="1178" t="s">
        <v>2066</v>
      </c>
      <c r="K4" s="1179"/>
      <c r="L4" s="1180" t="s">
        <v>1592</v>
      </c>
      <c r="M4" s="1181" t="s">
        <v>1593</v>
      </c>
      <c r="N4" s="1182" t="s">
        <v>1592</v>
      </c>
      <c r="O4" s="1183" t="s">
        <v>1593</v>
      </c>
    </row>
    <row r="5" spans="1:15" ht="45.75" thickBot="1">
      <c r="A5" s="1163"/>
      <c r="B5" s="1166"/>
      <c r="C5" s="1166"/>
      <c r="D5" s="1169"/>
      <c r="E5" s="1172"/>
      <c r="F5" s="1175"/>
      <c r="G5" s="1175"/>
      <c r="H5" s="1191"/>
      <c r="I5" s="1194"/>
      <c r="J5" s="828" t="s">
        <v>1594</v>
      </c>
      <c r="K5" s="829" t="s">
        <v>1595</v>
      </c>
      <c r="L5" s="1180"/>
      <c r="M5" s="1181"/>
      <c r="N5" s="1182"/>
      <c r="O5" s="1183"/>
    </row>
    <row r="6" spans="1:15" ht="15">
      <c r="A6" s="830" t="s">
        <v>1678</v>
      </c>
      <c r="B6" s="831" t="s">
        <v>1678</v>
      </c>
      <c r="C6" s="831" t="s">
        <v>1679</v>
      </c>
      <c r="D6" s="831" t="s">
        <v>2067</v>
      </c>
      <c r="E6" s="832">
        <v>81540</v>
      </c>
      <c r="F6" s="831" t="s">
        <v>2068</v>
      </c>
      <c r="G6" s="833" t="s">
        <v>2069</v>
      </c>
      <c r="H6" s="831" t="s">
        <v>1674</v>
      </c>
      <c r="I6" s="834" t="s">
        <v>2070</v>
      </c>
      <c r="J6" s="835">
        <v>17.850000000000001</v>
      </c>
      <c r="K6" s="836">
        <f>J6*110/100</f>
        <v>19.635000000000002</v>
      </c>
      <c r="L6" s="837">
        <v>2000</v>
      </c>
      <c r="M6" s="838">
        <f>K6*L6</f>
        <v>39270</v>
      </c>
      <c r="N6" s="839">
        <v>1525</v>
      </c>
      <c r="O6" s="840">
        <v>29946.81</v>
      </c>
    </row>
    <row r="7" spans="1:15" ht="15.75" thickBot="1">
      <c r="A7" s="841" t="s">
        <v>1678</v>
      </c>
      <c r="B7" s="842" t="s">
        <v>1678</v>
      </c>
      <c r="C7" s="842" t="s">
        <v>1678</v>
      </c>
      <c r="D7" s="842" t="s">
        <v>1792</v>
      </c>
      <c r="E7" s="843">
        <v>175240</v>
      </c>
      <c r="F7" s="787" t="s">
        <v>1793</v>
      </c>
      <c r="G7" s="842" t="s">
        <v>1794</v>
      </c>
      <c r="H7" s="842" t="s">
        <v>1739</v>
      </c>
      <c r="I7" s="844" t="s">
        <v>1795</v>
      </c>
      <c r="J7" s="845">
        <v>70.48</v>
      </c>
      <c r="K7" s="846">
        <v>77.528000000000006</v>
      </c>
      <c r="L7" s="847">
        <v>40</v>
      </c>
      <c r="M7" s="848">
        <f>K7*L7</f>
        <v>3101.1200000000003</v>
      </c>
      <c r="N7" s="849">
        <v>27</v>
      </c>
      <c r="O7" s="850">
        <v>2092.87</v>
      </c>
    </row>
    <row r="8" spans="1:15" ht="15.75" thickBot="1">
      <c r="A8" s="1184" t="s">
        <v>2071</v>
      </c>
      <c r="B8" s="1185"/>
      <c r="C8" s="1185"/>
      <c r="D8" s="1185"/>
      <c r="E8" s="1185"/>
      <c r="F8" s="1185"/>
      <c r="G8" s="1185"/>
      <c r="H8" s="1185"/>
      <c r="I8" s="1185"/>
      <c r="J8" s="1186"/>
      <c r="K8" s="1187"/>
      <c r="L8" s="1188"/>
      <c r="M8" s="851">
        <f>SUM(M6:M7)</f>
        <v>42371.12</v>
      </c>
      <c r="N8" s="852"/>
      <c r="O8" s="853">
        <v>32039.68</v>
      </c>
    </row>
  </sheetData>
  <mergeCells count="22">
    <mergeCell ref="A8:I8"/>
    <mergeCell ref="J8:L8"/>
    <mergeCell ref="H3:H5"/>
    <mergeCell ref="I3:I5"/>
    <mergeCell ref="J3:K3"/>
    <mergeCell ref="L3:M3"/>
    <mergeCell ref="A2:I2"/>
    <mergeCell ref="J2:M2"/>
    <mergeCell ref="N2:O2"/>
    <mergeCell ref="A3:A5"/>
    <mergeCell ref="B3:B5"/>
    <mergeCell ref="C3:C5"/>
    <mergeCell ref="D3:D5"/>
    <mergeCell ref="E3:E5"/>
    <mergeCell ref="F3:F5"/>
    <mergeCell ref="G3:G5"/>
    <mergeCell ref="N3:O3"/>
    <mergeCell ref="J4:K4"/>
    <mergeCell ref="L4:L5"/>
    <mergeCell ref="M4:M5"/>
    <mergeCell ref="N4:N5"/>
    <mergeCell ref="O4:O5"/>
  </mergeCells>
  <printOptions horizontalCentered="1"/>
  <pageMargins left="0" right="0" top="0" bottom="0" header="0" footer="0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H27" sqref="H27"/>
    </sheetView>
  </sheetViews>
  <sheetFormatPr defaultColWidth="10.42578125" defaultRowHeight="12.75"/>
  <cols>
    <col min="1" max="1" width="6.7109375" style="855" customWidth="1"/>
    <col min="2" max="2" width="61.7109375" style="855" customWidth="1"/>
    <col min="3" max="4" width="14.42578125" style="855" customWidth="1"/>
    <col min="5" max="5" width="11" style="855" customWidth="1"/>
    <col min="6" max="16384" width="10.42578125" style="855"/>
  </cols>
  <sheetData>
    <row r="1" spans="1:7">
      <c r="A1" s="1203" t="s">
        <v>2072</v>
      </c>
      <c r="B1" s="1204"/>
      <c r="C1" s="1204"/>
      <c r="D1" s="1204"/>
      <c r="E1" s="854"/>
    </row>
    <row r="2" spans="1:7">
      <c r="A2" s="856"/>
      <c r="B2" s="857"/>
      <c r="C2" s="857"/>
      <c r="D2" s="857"/>
      <c r="E2" s="858" t="s">
        <v>2073</v>
      </c>
    </row>
    <row r="3" spans="1:7" ht="45.2" customHeight="1">
      <c r="A3" s="1205" t="s">
        <v>471</v>
      </c>
      <c r="B3" s="1206" t="s">
        <v>2074</v>
      </c>
      <c r="C3" s="859" t="s">
        <v>1421</v>
      </c>
      <c r="D3" s="859" t="s">
        <v>2075</v>
      </c>
      <c r="E3" s="1207" t="s">
        <v>2076</v>
      </c>
    </row>
    <row r="4" spans="1:7" ht="27" customHeight="1">
      <c r="A4" s="1205"/>
      <c r="B4" s="1206"/>
      <c r="C4" s="859" t="s">
        <v>1593</v>
      </c>
      <c r="D4" s="859" t="s">
        <v>1593</v>
      </c>
      <c r="E4" s="1208"/>
    </row>
    <row r="5" spans="1:7" ht="20.45" customHeight="1">
      <c r="A5" s="860">
        <v>0</v>
      </c>
      <c r="B5" s="861">
        <v>1</v>
      </c>
      <c r="C5" s="861">
        <v>2</v>
      </c>
      <c r="D5" s="861">
        <v>3</v>
      </c>
      <c r="E5" s="862">
        <v>4</v>
      </c>
    </row>
    <row r="6" spans="1:7" ht="18" customHeight="1">
      <c r="A6" s="863"/>
      <c r="B6" s="864" t="s">
        <v>2077</v>
      </c>
      <c r="C6" s="865">
        <f>C17+C28+C39</f>
        <v>1875000</v>
      </c>
      <c r="D6" s="866">
        <f t="shared" ref="D6:D8" si="0">D17+D28+D39</f>
        <v>2166573.2599999998</v>
      </c>
      <c r="E6" s="867">
        <f>D6/C6*100</f>
        <v>115.55057386666665</v>
      </c>
    </row>
    <row r="7" spans="1:7" ht="18" customHeight="1">
      <c r="A7" s="863"/>
      <c r="B7" s="868" t="s">
        <v>2078</v>
      </c>
      <c r="C7" s="865">
        <f>C18+C29+C40</f>
        <v>791000</v>
      </c>
      <c r="D7" s="866">
        <f t="shared" si="0"/>
        <v>790898.92999999993</v>
      </c>
      <c r="E7" s="867">
        <f>D7/C7*100</f>
        <v>99.987222503160538</v>
      </c>
      <c r="G7" s="869"/>
    </row>
    <row r="8" spans="1:7" ht="25.5">
      <c r="A8" s="863"/>
      <c r="B8" s="868" t="s">
        <v>2079</v>
      </c>
      <c r="C8" s="865">
        <f>C19+C30+C41</f>
        <v>500000</v>
      </c>
      <c r="D8" s="866">
        <f t="shared" si="0"/>
        <v>409405.76</v>
      </c>
      <c r="E8" s="867">
        <f>D8/C8*100</f>
        <v>81.881152</v>
      </c>
    </row>
    <row r="9" spans="1:7" ht="18" customHeight="1">
      <c r="A9" s="863"/>
      <c r="B9" s="868" t="s">
        <v>2080</v>
      </c>
      <c r="C9" s="865"/>
      <c r="D9" s="866"/>
      <c r="E9" s="867"/>
    </row>
    <row r="10" spans="1:7" ht="15.75" customHeight="1">
      <c r="A10" s="1209" t="s">
        <v>577</v>
      </c>
      <c r="B10" s="1210"/>
      <c r="C10" s="865">
        <f>C21+C32+C43</f>
        <v>3166000</v>
      </c>
      <c r="D10" s="866">
        <f>D21+D32+D43</f>
        <v>3366877.95</v>
      </c>
      <c r="E10" s="867">
        <f>D10/C10*100</f>
        <v>106.34484996841439</v>
      </c>
      <c r="G10" s="869"/>
    </row>
    <row r="11" spans="1:7">
      <c r="A11" s="870"/>
      <c r="B11" s="871"/>
      <c r="C11" s="872"/>
      <c r="D11" s="871"/>
      <c r="E11" s="873"/>
    </row>
    <row r="12" spans="1:7">
      <c r="A12" s="874" t="s">
        <v>2081</v>
      </c>
      <c r="B12" s="875"/>
      <c r="C12" s="876"/>
      <c r="D12" s="875"/>
      <c r="E12" s="877"/>
    </row>
    <row r="13" spans="1:7">
      <c r="A13" s="870"/>
      <c r="B13" s="871"/>
      <c r="C13" s="872"/>
      <c r="D13" s="871"/>
      <c r="E13" s="873"/>
    </row>
    <row r="14" spans="1:7" ht="37.9" customHeight="1">
      <c r="A14" s="1199" t="s">
        <v>471</v>
      </c>
      <c r="B14" s="1200" t="s">
        <v>2074</v>
      </c>
      <c r="C14" s="859" t="s">
        <v>1421</v>
      </c>
      <c r="D14" s="878" t="s">
        <v>2075</v>
      </c>
      <c r="E14" s="1201" t="s">
        <v>2076</v>
      </c>
    </row>
    <row r="15" spans="1:7" ht="16.899999999999999" customHeight="1">
      <c r="A15" s="1199"/>
      <c r="B15" s="1200"/>
      <c r="C15" s="879" t="s">
        <v>1593</v>
      </c>
      <c r="D15" s="880" t="s">
        <v>1593</v>
      </c>
      <c r="E15" s="1202"/>
    </row>
    <row r="16" spans="1:7">
      <c r="A16" s="881">
        <v>0</v>
      </c>
      <c r="B16" s="882">
        <v>1</v>
      </c>
      <c r="C16" s="883">
        <v>2</v>
      </c>
      <c r="D16" s="882">
        <v>3</v>
      </c>
      <c r="E16" s="884">
        <v>4</v>
      </c>
    </row>
    <row r="17" spans="1:7">
      <c r="A17" s="885"/>
      <c r="B17" s="886" t="s">
        <v>2077</v>
      </c>
      <c r="C17" s="887">
        <v>1715000</v>
      </c>
      <c r="D17" s="888">
        <v>2064727.49</v>
      </c>
      <c r="E17" s="889">
        <f>D17/C17*100</f>
        <v>120.39227346938775</v>
      </c>
    </row>
    <row r="18" spans="1:7">
      <c r="A18" s="885"/>
      <c r="B18" s="890" t="s">
        <v>2078</v>
      </c>
      <c r="C18" s="887">
        <v>450000</v>
      </c>
      <c r="D18" s="888">
        <v>482826</v>
      </c>
      <c r="E18" s="889">
        <f>D18/C18*100</f>
        <v>107.29466666666667</v>
      </c>
    </row>
    <row r="19" spans="1:7" ht="25.5">
      <c r="A19" s="885"/>
      <c r="B19" s="890" t="s">
        <v>2079</v>
      </c>
      <c r="C19" s="887"/>
      <c r="D19" s="888"/>
      <c r="E19" s="889"/>
    </row>
    <row r="20" spans="1:7">
      <c r="A20" s="885"/>
      <c r="B20" s="890" t="s">
        <v>2080</v>
      </c>
      <c r="C20" s="887"/>
      <c r="D20" s="888"/>
      <c r="E20" s="889"/>
    </row>
    <row r="21" spans="1:7">
      <c r="A21" s="1213" t="s">
        <v>577</v>
      </c>
      <c r="B21" s="1214"/>
      <c r="C21" s="887">
        <f>C17+C18+C19</f>
        <v>2165000</v>
      </c>
      <c r="D21" s="888">
        <f>D17+D18+D19</f>
        <v>2547553.4900000002</v>
      </c>
      <c r="E21" s="889">
        <f t="shared" ref="E21" si="1">D21/C21*100</f>
        <v>117.66990715935334</v>
      </c>
    </row>
    <row r="22" spans="1:7">
      <c r="A22" s="870"/>
      <c r="B22" s="871"/>
      <c r="C22" s="872"/>
      <c r="D22" s="871"/>
      <c r="E22" s="873"/>
    </row>
    <row r="23" spans="1:7">
      <c r="A23" s="874" t="s">
        <v>2082</v>
      </c>
      <c r="B23" s="875"/>
      <c r="C23" s="876"/>
      <c r="D23" s="875"/>
      <c r="E23" s="877"/>
    </row>
    <row r="24" spans="1:7">
      <c r="A24" s="870"/>
      <c r="B24" s="871"/>
      <c r="C24" s="872"/>
      <c r="D24" s="871"/>
      <c r="E24" s="873"/>
    </row>
    <row r="25" spans="1:7" ht="51" customHeight="1">
      <c r="A25" s="1199" t="s">
        <v>471</v>
      </c>
      <c r="B25" s="1200" t="s">
        <v>2074</v>
      </c>
      <c r="C25" s="859" t="s">
        <v>1421</v>
      </c>
      <c r="D25" s="878" t="s">
        <v>2075</v>
      </c>
      <c r="E25" s="1201" t="s">
        <v>2076</v>
      </c>
    </row>
    <row r="26" spans="1:7" ht="25.5">
      <c r="A26" s="1199"/>
      <c r="B26" s="1200"/>
      <c r="C26" s="879" t="s">
        <v>1593</v>
      </c>
      <c r="D26" s="880" t="s">
        <v>1593</v>
      </c>
      <c r="E26" s="1202"/>
    </row>
    <row r="27" spans="1:7">
      <c r="A27" s="881">
        <v>0</v>
      </c>
      <c r="B27" s="882">
        <v>1</v>
      </c>
      <c r="C27" s="883">
        <v>2</v>
      </c>
      <c r="D27" s="882">
        <v>3</v>
      </c>
      <c r="E27" s="884">
        <v>4</v>
      </c>
    </row>
    <row r="28" spans="1:7">
      <c r="A28" s="885"/>
      <c r="B28" s="886" t="s">
        <v>2077</v>
      </c>
      <c r="C28" s="887">
        <v>160000</v>
      </c>
      <c r="D28" s="888">
        <v>101845.77</v>
      </c>
      <c r="E28" s="889">
        <f>D28/C28*100</f>
        <v>63.653606250000003</v>
      </c>
    </row>
    <row r="29" spans="1:7">
      <c r="A29" s="885"/>
      <c r="B29" s="890" t="s">
        <v>2078</v>
      </c>
      <c r="C29" s="887">
        <v>141000</v>
      </c>
      <c r="D29" s="888">
        <v>150547</v>
      </c>
      <c r="E29" s="889">
        <f>D29/C29*100</f>
        <v>106.77092198581559</v>
      </c>
    </row>
    <row r="30" spans="1:7" ht="25.5">
      <c r="A30" s="885"/>
      <c r="B30" s="890" t="s">
        <v>2079</v>
      </c>
      <c r="C30" s="887"/>
      <c r="D30" s="888"/>
      <c r="E30" s="889"/>
    </row>
    <row r="31" spans="1:7">
      <c r="A31" s="885"/>
      <c r="B31" s="890" t="s">
        <v>2080</v>
      </c>
      <c r="C31" s="887"/>
      <c r="D31" s="888"/>
      <c r="E31" s="889"/>
      <c r="G31" s="869"/>
    </row>
    <row r="32" spans="1:7">
      <c r="A32" s="1213" t="s">
        <v>577</v>
      </c>
      <c r="B32" s="1214"/>
      <c r="C32" s="887">
        <f>C28+C29+C30</f>
        <v>301000</v>
      </c>
      <c r="D32" s="888">
        <f>D28+D29+D30</f>
        <v>252392.77000000002</v>
      </c>
      <c r="E32" s="889">
        <f>D32/C32*100</f>
        <v>83.851418604651172</v>
      </c>
    </row>
    <row r="33" spans="1:5">
      <c r="A33" s="870"/>
      <c r="B33" s="871"/>
      <c r="C33" s="872"/>
      <c r="D33" s="871"/>
      <c r="E33" s="873"/>
    </row>
    <row r="34" spans="1:5">
      <c r="A34" s="874" t="s">
        <v>2083</v>
      </c>
      <c r="B34" s="875"/>
      <c r="C34" s="876"/>
      <c r="D34" s="875"/>
      <c r="E34" s="873"/>
    </row>
    <row r="35" spans="1:5">
      <c r="A35" s="870"/>
      <c r="B35" s="871"/>
      <c r="C35" s="872"/>
      <c r="D35" s="871"/>
      <c r="E35" s="873"/>
    </row>
    <row r="36" spans="1:5" ht="38.450000000000003" customHeight="1">
      <c r="A36" s="1199" t="s">
        <v>471</v>
      </c>
      <c r="B36" s="1200" t="s">
        <v>2074</v>
      </c>
      <c r="C36" s="859" t="s">
        <v>1421</v>
      </c>
      <c r="D36" s="878" t="s">
        <v>2075</v>
      </c>
      <c r="E36" s="1201" t="s">
        <v>2076</v>
      </c>
    </row>
    <row r="37" spans="1:5" ht="20.45" customHeight="1">
      <c r="A37" s="1199"/>
      <c r="B37" s="1200"/>
      <c r="C37" s="879" t="s">
        <v>1593</v>
      </c>
      <c r="D37" s="880" t="s">
        <v>1593</v>
      </c>
      <c r="E37" s="1202"/>
    </row>
    <row r="38" spans="1:5">
      <c r="A38" s="881">
        <v>0</v>
      </c>
      <c r="B38" s="882">
        <v>1</v>
      </c>
      <c r="C38" s="882">
        <v>2</v>
      </c>
      <c r="D38" s="882">
        <v>3</v>
      </c>
      <c r="E38" s="884">
        <v>4</v>
      </c>
    </row>
    <row r="39" spans="1:5">
      <c r="A39" s="885"/>
      <c r="B39" s="886" t="s">
        <v>2077</v>
      </c>
      <c r="C39" s="887"/>
      <c r="D39" s="888"/>
      <c r="E39" s="889"/>
    </row>
    <row r="40" spans="1:5">
      <c r="A40" s="885"/>
      <c r="B40" s="890" t="s">
        <v>2078</v>
      </c>
      <c r="C40" s="887">
        <v>200000</v>
      </c>
      <c r="D40" s="888">
        <v>157525.93</v>
      </c>
      <c r="E40" s="889">
        <f>D40/C40*100</f>
        <v>78.762964999999994</v>
      </c>
    </row>
    <row r="41" spans="1:5" ht="25.5">
      <c r="A41" s="885"/>
      <c r="B41" s="890" t="s">
        <v>2079</v>
      </c>
      <c r="C41" s="887">
        <v>500000</v>
      </c>
      <c r="D41" s="888">
        <v>409405.76</v>
      </c>
      <c r="E41" s="889">
        <f>D41/C41*100</f>
        <v>81.881152</v>
      </c>
    </row>
    <row r="42" spans="1:5">
      <c r="A42" s="885"/>
      <c r="B42" s="890" t="s">
        <v>2080</v>
      </c>
      <c r="C42" s="887"/>
      <c r="D42" s="888"/>
      <c r="E42" s="889"/>
    </row>
    <row r="43" spans="1:5" ht="13.5" thickBot="1">
      <c r="A43" s="1211" t="s">
        <v>577</v>
      </c>
      <c r="B43" s="1212"/>
      <c r="C43" s="891">
        <f>C39+C40+C41</f>
        <v>700000</v>
      </c>
      <c r="D43" s="892">
        <f>D39+D40+D41</f>
        <v>566931.68999999994</v>
      </c>
      <c r="E43" s="893">
        <f t="shared" ref="E43" si="2">D43/C43*100</f>
        <v>80.990241428571423</v>
      </c>
    </row>
  </sheetData>
  <mergeCells count="17">
    <mergeCell ref="A43:B43"/>
    <mergeCell ref="A21:B21"/>
    <mergeCell ref="A25:A26"/>
    <mergeCell ref="B25:B26"/>
    <mergeCell ref="E25:E26"/>
    <mergeCell ref="A32:B32"/>
    <mergeCell ref="A36:A37"/>
    <mergeCell ref="B36:B37"/>
    <mergeCell ref="E36:E37"/>
    <mergeCell ref="A14:A15"/>
    <mergeCell ref="B14:B15"/>
    <mergeCell ref="E14:E15"/>
    <mergeCell ref="A1:D1"/>
    <mergeCell ref="A3:A4"/>
    <mergeCell ref="B3:B4"/>
    <mergeCell ref="E3:E4"/>
    <mergeCell ref="A10:B10"/>
  </mergeCells>
  <printOptions horizontalCentered="1"/>
  <pageMargins left="3.937007874015748E-2" right="3.937007874015748E-2" top="0.94488188976377963" bottom="0.15748031496062992" header="0.31496062992125984" footer="0.31496062992125984"/>
  <pageSetup paperSize="9"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06"/>
  <sheetViews>
    <sheetView workbookViewId="0">
      <selection activeCell="H24" sqref="H24"/>
    </sheetView>
  </sheetViews>
  <sheetFormatPr defaultRowHeight="12.75"/>
  <cols>
    <col min="2" max="2" width="92.28515625" customWidth="1"/>
  </cols>
  <sheetData>
    <row r="3" spans="1:2">
      <c r="A3" s="1215" t="s">
        <v>1517</v>
      </c>
      <c r="B3" s="1216"/>
    </row>
    <row r="4" spans="1:2">
      <c r="A4" s="571"/>
      <c r="B4" s="572" t="s">
        <v>1518</v>
      </c>
    </row>
    <row r="5" spans="1:2">
      <c r="A5" s="1217" t="s">
        <v>1519</v>
      </c>
      <c r="B5" s="1217" t="s">
        <v>1520</v>
      </c>
    </row>
    <row r="6" spans="1:2">
      <c r="A6" s="1217"/>
      <c r="B6" s="1217"/>
    </row>
    <row r="7" spans="1:2">
      <c r="A7" s="573">
        <v>1000017</v>
      </c>
      <c r="B7" s="386" t="s">
        <v>394</v>
      </c>
    </row>
    <row r="8" spans="1:2">
      <c r="A8" s="443">
        <v>1000025</v>
      </c>
      <c r="B8" s="574" t="s">
        <v>378</v>
      </c>
    </row>
    <row r="9" spans="1:2">
      <c r="A9" s="575">
        <v>1000058</v>
      </c>
      <c r="B9" s="576" t="s">
        <v>310</v>
      </c>
    </row>
    <row r="10" spans="1:2">
      <c r="A10" s="443">
        <v>1000082</v>
      </c>
      <c r="B10" s="574" t="s">
        <v>1521</v>
      </c>
    </row>
    <row r="11" spans="1:2">
      <c r="A11" s="577">
        <v>1000090</v>
      </c>
      <c r="B11" s="574" t="s">
        <v>417</v>
      </c>
    </row>
    <row r="12" spans="1:2">
      <c r="A12" s="443">
        <v>1000108</v>
      </c>
      <c r="B12" s="361" t="s">
        <v>419</v>
      </c>
    </row>
    <row r="13" spans="1:2">
      <c r="A13" s="578">
        <v>1000116</v>
      </c>
      <c r="B13" s="574" t="s">
        <v>511</v>
      </c>
    </row>
    <row r="14" spans="1:2">
      <c r="A14" s="578">
        <v>1000116</v>
      </c>
      <c r="B14" s="574" t="s">
        <v>512</v>
      </c>
    </row>
    <row r="15" spans="1:2">
      <c r="A15" s="577">
        <v>1000124</v>
      </c>
      <c r="B15" s="574" t="s">
        <v>484</v>
      </c>
    </row>
    <row r="16" spans="1:2">
      <c r="A16" s="573">
        <v>1000132</v>
      </c>
      <c r="B16" s="266" t="s">
        <v>485</v>
      </c>
    </row>
    <row r="17" spans="1:2">
      <c r="A17" s="573">
        <v>1000140</v>
      </c>
      <c r="B17" s="579" t="s">
        <v>385</v>
      </c>
    </row>
    <row r="18" spans="1:2">
      <c r="A18" s="443">
        <v>1000157</v>
      </c>
      <c r="B18" s="574" t="s">
        <v>350</v>
      </c>
    </row>
    <row r="19" spans="1:2">
      <c r="A19" s="577">
        <v>1000165</v>
      </c>
      <c r="B19" s="574" t="s">
        <v>489</v>
      </c>
    </row>
    <row r="20" spans="1:2">
      <c r="A20" s="577">
        <v>1000173</v>
      </c>
      <c r="B20" s="574" t="s">
        <v>490</v>
      </c>
    </row>
    <row r="21" spans="1:2">
      <c r="A21" s="573">
        <v>1000181</v>
      </c>
      <c r="B21" s="386" t="s">
        <v>487</v>
      </c>
    </row>
    <row r="22" spans="1:2">
      <c r="A22" s="443">
        <v>1000207</v>
      </c>
      <c r="B22" s="386" t="s">
        <v>388</v>
      </c>
    </row>
    <row r="23" spans="1:2">
      <c r="A23" s="443">
        <v>1000215</v>
      </c>
      <c r="B23" s="386" t="s">
        <v>387</v>
      </c>
    </row>
    <row r="24" spans="1:2">
      <c r="A24" s="443">
        <v>1200013</v>
      </c>
      <c r="B24" s="574" t="s">
        <v>1389</v>
      </c>
    </row>
    <row r="25" spans="1:2">
      <c r="A25" s="443">
        <v>1200039</v>
      </c>
      <c r="B25" s="574" t="s">
        <v>1417</v>
      </c>
    </row>
    <row r="26" spans="1:2">
      <c r="A26" s="443">
        <v>1200047</v>
      </c>
      <c r="B26" s="574" t="s">
        <v>1522</v>
      </c>
    </row>
    <row r="27" spans="1:2">
      <c r="A27" s="577">
        <v>1200054</v>
      </c>
      <c r="B27" s="574" t="s">
        <v>1523</v>
      </c>
    </row>
    <row r="28" spans="1:2">
      <c r="A28" s="577">
        <v>1200055</v>
      </c>
      <c r="B28" s="574" t="s">
        <v>730</v>
      </c>
    </row>
    <row r="29" spans="1:2">
      <c r="A29" s="580">
        <v>1200056</v>
      </c>
      <c r="B29" s="574" t="s">
        <v>731</v>
      </c>
    </row>
    <row r="30" spans="1:2">
      <c r="A30" s="580">
        <v>1200057</v>
      </c>
      <c r="B30" s="386" t="s">
        <v>732</v>
      </c>
    </row>
    <row r="31" spans="1:2">
      <c r="A31" s="573">
        <v>1200064</v>
      </c>
      <c r="B31" s="574" t="s">
        <v>1411</v>
      </c>
    </row>
    <row r="32" spans="1:2">
      <c r="A32" s="580">
        <v>1200065</v>
      </c>
      <c r="B32" s="386" t="s">
        <v>1412</v>
      </c>
    </row>
    <row r="33" spans="1:2">
      <c r="A33" s="580">
        <v>1200088</v>
      </c>
      <c r="B33" s="386" t="s">
        <v>1392</v>
      </c>
    </row>
    <row r="34" spans="1:2">
      <c r="A34" s="577">
        <v>1300011</v>
      </c>
      <c r="B34" s="574" t="s">
        <v>614</v>
      </c>
    </row>
    <row r="35" spans="1:2">
      <c r="A35" s="575">
        <v>1300037</v>
      </c>
      <c r="B35" s="386" t="s">
        <v>662</v>
      </c>
    </row>
    <row r="36" spans="1:2">
      <c r="A36" s="575">
        <v>1300038</v>
      </c>
      <c r="B36" s="386" t="s">
        <v>734</v>
      </c>
    </row>
    <row r="37" spans="1:2">
      <c r="A37" s="577">
        <v>1300039</v>
      </c>
      <c r="B37" s="574" t="s">
        <v>735</v>
      </c>
    </row>
    <row r="38" spans="1:2">
      <c r="A38" s="577">
        <v>1300040</v>
      </c>
      <c r="B38" s="574" t="s">
        <v>737</v>
      </c>
    </row>
    <row r="39" spans="1:2">
      <c r="A39" s="577">
        <v>1300041</v>
      </c>
      <c r="B39" s="574" t="s">
        <v>736</v>
      </c>
    </row>
    <row r="40" spans="1:2">
      <c r="A40" s="580">
        <v>1300042</v>
      </c>
      <c r="B40" s="574" t="s">
        <v>738</v>
      </c>
    </row>
    <row r="41" spans="1:2">
      <c r="A41" s="580">
        <v>1300043</v>
      </c>
      <c r="B41" s="574" t="s">
        <v>739</v>
      </c>
    </row>
    <row r="42" spans="1:2">
      <c r="A42" s="573">
        <v>1300045</v>
      </c>
      <c r="B42" s="574" t="s">
        <v>361</v>
      </c>
    </row>
    <row r="43" spans="1:2">
      <c r="A43" s="577">
        <v>1300060</v>
      </c>
      <c r="B43" s="574" t="s">
        <v>367</v>
      </c>
    </row>
    <row r="44" spans="1:2">
      <c r="A44" s="580">
        <v>1300078</v>
      </c>
      <c r="B44" s="574" t="s">
        <v>389</v>
      </c>
    </row>
    <row r="45" spans="1:2">
      <c r="A45" s="573">
        <v>1300094</v>
      </c>
      <c r="B45" s="386" t="s">
        <v>493</v>
      </c>
    </row>
    <row r="46" spans="1:2">
      <c r="A46" s="577">
        <v>1300102</v>
      </c>
      <c r="B46" s="386" t="s">
        <v>494</v>
      </c>
    </row>
    <row r="47" spans="1:2">
      <c r="A47" s="577">
        <v>1300110</v>
      </c>
      <c r="B47" s="386" t="s">
        <v>495</v>
      </c>
    </row>
    <row r="48" spans="1:2">
      <c r="A48" s="575">
        <v>1300129</v>
      </c>
      <c r="B48" s="579" t="s">
        <v>742</v>
      </c>
    </row>
    <row r="49" spans="1:2">
      <c r="A49" s="575">
        <v>1300130</v>
      </c>
      <c r="B49" s="579" t="s">
        <v>743</v>
      </c>
    </row>
    <row r="50" spans="1:2">
      <c r="A50" s="575">
        <v>1300136</v>
      </c>
      <c r="B50" s="579" t="s">
        <v>669</v>
      </c>
    </row>
    <row r="51" spans="1:2">
      <c r="A51" s="443">
        <v>1300151</v>
      </c>
      <c r="B51" s="386" t="s">
        <v>491</v>
      </c>
    </row>
    <row r="52" spans="1:2">
      <c r="A52" s="444">
        <v>1300169</v>
      </c>
      <c r="B52" s="579" t="s">
        <v>663</v>
      </c>
    </row>
    <row r="53" spans="1:2">
      <c r="A53" s="444">
        <v>1300185</v>
      </c>
      <c r="B53" s="579" t="s">
        <v>664</v>
      </c>
    </row>
    <row r="54" spans="1:2">
      <c r="A54" s="444">
        <v>1400019</v>
      </c>
      <c r="B54" s="579" t="s">
        <v>415</v>
      </c>
    </row>
    <row r="55" spans="1:2">
      <c r="A55" s="444">
        <v>1400019</v>
      </c>
      <c r="B55" s="579" t="s">
        <v>457</v>
      </c>
    </row>
    <row r="56" spans="1:2">
      <c r="A56" s="444">
        <v>1600014</v>
      </c>
      <c r="B56" s="579" t="s">
        <v>421</v>
      </c>
    </row>
    <row r="57" spans="1:2">
      <c r="A57" s="444">
        <v>1600014</v>
      </c>
      <c r="B57" s="579" t="s">
        <v>457</v>
      </c>
    </row>
    <row r="58" spans="1:2">
      <c r="A58" s="444">
        <v>1600022</v>
      </c>
      <c r="B58" s="579" t="s">
        <v>513</v>
      </c>
    </row>
    <row r="59" spans="1:2">
      <c r="A59" s="444">
        <v>1600030</v>
      </c>
      <c r="B59" s="579" t="s">
        <v>514</v>
      </c>
    </row>
    <row r="60" spans="1:2">
      <c r="A60" s="444">
        <v>1600048</v>
      </c>
      <c r="B60" s="579" t="s">
        <v>515</v>
      </c>
    </row>
    <row r="61" spans="1:2">
      <c r="A61" s="444">
        <v>1600055</v>
      </c>
      <c r="B61" s="579" t="s">
        <v>516</v>
      </c>
    </row>
    <row r="62" spans="1:2">
      <c r="A62" s="444">
        <v>1600063</v>
      </c>
      <c r="B62" s="579" t="s">
        <v>517</v>
      </c>
    </row>
    <row r="63" spans="1:2">
      <c r="A63" s="444">
        <v>1600071</v>
      </c>
      <c r="B63" s="579" t="s">
        <v>502</v>
      </c>
    </row>
    <row r="64" spans="1:2">
      <c r="A64" s="444">
        <v>1600089</v>
      </c>
      <c r="B64" s="579" t="s">
        <v>503</v>
      </c>
    </row>
    <row r="65" spans="1:2">
      <c r="A65" s="444">
        <v>1600097</v>
      </c>
      <c r="B65" s="579" t="s">
        <v>501</v>
      </c>
    </row>
    <row r="66" spans="1:2">
      <c r="A66" s="444">
        <v>1600105</v>
      </c>
      <c r="B66" s="579" t="s">
        <v>518</v>
      </c>
    </row>
    <row r="67" spans="1:2">
      <c r="A67" s="444">
        <v>1700012</v>
      </c>
      <c r="B67" s="579" t="s">
        <v>1524</v>
      </c>
    </row>
    <row r="68" spans="1:2">
      <c r="A68" s="444">
        <v>1700012</v>
      </c>
      <c r="B68" s="579" t="s">
        <v>457</v>
      </c>
    </row>
    <row r="69" spans="1:2">
      <c r="A69" s="444">
        <v>1700020</v>
      </c>
      <c r="B69" s="579" t="s">
        <v>438</v>
      </c>
    </row>
    <row r="70" spans="1:2">
      <c r="A70" s="444">
        <v>1700046</v>
      </c>
      <c r="B70" s="579" t="s">
        <v>441</v>
      </c>
    </row>
    <row r="71" spans="1:2">
      <c r="A71" s="444">
        <v>1700061</v>
      </c>
      <c r="B71" s="579" t="s">
        <v>519</v>
      </c>
    </row>
    <row r="72" spans="1:2">
      <c r="A72" s="444">
        <v>1700079</v>
      </c>
      <c r="B72" s="579" t="s">
        <v>520</v>
      </c>
    </row>
    <row r="73" spans="1:2">
      <c r="A73" s="444">
        <v>1700087</v>
      </c>
      <c r="B73" s="579" t="s">
        <v>461</v>
      </c>
    </row>
    <row r="74" spans="1:2">
      <c r="A74" s="444">
        <v>1700095</v>
      </c>
      <c r="B74" s="579" t="s">
        <v>521</v>
      </c>
    </row>
    <row r="75" spans="1:2">
      <c r="A75" s="444">
        <v>1700103</v>
      </c>
      <c r="B75" s="579" t="s">
        <v>522</v>
      </c>
    </row>
    <row r="76" spans="1:2">
      <c r="A76" s="444">
        <v>1800010</v>
      </c>
      <c r="B76" s="579" t="s">
        <v>1525</v>
      </c>
    </row>
    <row r="77" spans="1:2">
      <c r="A77" s="444">
        <v>1800010</v>
      </c>
      <c r="B77" s="579" t="s">
        <v>457</v>
      </c>
    </row>
    <row r="78" spans="1:2">
      <c r="A78" s="444">
        <v>1800044</v>
      </c>
      <c r="B78" s="579" t="s">
        <v>652</v>
      </c>
    </row>
    <row r="79" spans="1:2">
      <c r="A79" s="444">
        <v>1800051</v>
      </c>
      <c r="B79" s="579" t="s">
        <v>460</v>
      </c>
    </row>
    <row r="80" spans="1:2">
      <c r="A80" s="444">
        <v>1800069</v>
      </c>
      <c r="B80" s="579" t="s">
        <v>655</v>
      </c>
    </row>
    <row r="81" spans="1:2">
      <c r="A81" s="444">
        <v>1800085</v>
      </c>
      <c r="B81" s="579" t="s">
        <v>658</v>
      </c>
    </row>
    <row r="82" spans="1:2">
      <c r="A82" s="444">
        <v>1800093</v>
      </c>
      <c r="B82" s="579" t="s">
        <v>654</v>
      </c>
    </row>
    <row r="83" spans="1:2">
      <c r="A83" s="444">
        <v>1800101</v>
      </c>
      <c r="B83" s="579" t="s">
        <v>644</v>
      </c>
    </row>
    <row r="84" spans="1:2">
      <c r="A84" s="444">
        <v>1800119</v>
      </c>
      <c r="B84" s="579" t="s">
        <v>645</v>
      </c>
    </row>
    <row r="85" spans="1:2">
      <c r="A85" s="444">
        <v>1800127</v>
      </c>
      <c r="B85" s="579" t="s">
        <v>646</v>
      </c>
    </row>
    <row r="86" spans="1:2">
      <c r="A86" s="444">
        <v>1800135</v>
      </c>
      <c r="B86" s="579" t="s">
        <v>647</v>
      </c>
    </row>
    <row r="87" spans="1:2">
      <c r="A87" s="444">
        <v>1800143</v>
      </c>
      <c r="B87" s="579" t="s">
        <v>648</v>
      </c>
    </row>
    <row r="88" spans="1:2">
      <c r="A88" s="575">
        <v>1800168</v>
      </c>
      <c r="B88" s="579" t="s">
        <v>650</v>
      </c>
    </row>
    <row r="89" spans="1:2">
      <c r="A89" s="444">
        <v>1800176</v>
      </c>
      <c r="B89" s="579" t="s">
        <v>653</v>
      </c>
    </row>
    <row r="90" spans="1:2">
      <c r="A90" s="575">
        <v>1800200</v>
      </c>
      <c r="B90" s="579" t="s">
        <v>659</v>
      </c>
    </row>
    <row r="91" spans="1:2">
      <c r="A91" s="575">
        <v>1800218</v>
      </c>
      <c r="B91" s="579" t="s">
        <v>660</v>
      </c>
    </row>
    <row r="92" spans="1:2">
      <c r="A92" s="575">
        <v>1800226</v>
      </c>
      <c r="B92" s="579" t="s">
        <v>661</v>
      </c>
    </row>
    <row r="93" spans="1:2">
      <c r="A93" s="575">
        <v>1900018</v>
      </c>
      <c r="B93" s="579" t="s">
        <v>448</v>
      </c>
    </row>
    <row r="94" spans="1:2">
      <c r="A94" s="444">
        <v>1900018</v>
      </c>
      <c r="B94" s="579" t="s">
        <v>523</v>
      </c>
    </row>
    <row r="95" spans="1:2">
      <c r="A95" s="444">
        <v>1900026</v>
      </c>
      <c r="B95" s="579" t="s">
        <v>383</v>
      </c>
    </row>
    <row r="96" spans="1:2">
      <c r="A96" s="444">
        <v>1900034</v>
      </c>
      <c r="B96" s="579" t="s">
        <v>450</v>
      </c>
    </row>
    <row r="97" spans="1:2">
      <c r="A97" s="444">
        <v>1900042</v>
      </c>
      <c r="B97" s="579" t="s">
        <v>452</v>
      </c>
    </row>
    <row r="98" spans="1:2">
      <c r="A98" s="575">
        <v>2000016</v>
      </c>
      <c r="B98" s="579" t="s">
        <v>454</v>
      </c>
    </row>
    <row r="99" spans="1:2">
      <c r="A99" s="575">
        <v>2000016</v>
      </c>
      <c r="B99" s="579" t="s">
        <v>457</v>
      </c>
    </row>
    <row r="100" spans="1:2">
      <c r="A100" s="575">
        <v>2000017</v>
      </c>
      <c r="B100" s="579" t="s">
        <v>752</v>
      </c>
    </row>
    <row r="101" spans="1:2">
      <c r="A101" s="575">
        <v>2200038</v>
      </c>
      <c r="B101" s="579" t="s">
        <v>507</v>
      </c>
    </row>
    <row r="102" spans="1:2">
      <c r="A102" s="575">
        <v>2200046</v>
      </c>
      <c r="B102" s="579" t="s">
        <v>508</v>
      </c>
    </row>
    <row r="103" spans="1:2">
      <c r="A103" s="575">
        <v>2200053</v>
      </c>
      <c r="B103" s="579" t="s">
        <v>510</v>
      </c>
    </row>
    <row r="104" spans="1:2">
      <c r="A104" s="575">
        <v>2200079</v>
      </c>
      <c r="B104" s="579" t="s">
        <v>395</v>
      </c>
    </row>
    <row r="105" spans="1:2">
      <c r="A105" s="575">
        <v>2200087</v>
      </c>
      <c r="B105" s="579" t="s">
        <v>458</v>
      </c>
    </row>
    <row r="106" spans="1:2">
      <c r="A106" s="575">
        <v>2200103</v>
      </c>
      <c r="B106" s="579" t="s">
        <v>455</v>
      </c>
    </row>
    <row r="107" spans="1:2">
      <c r="A107" s="444">
        <v>2200111</v>
      </c>
      <c r="B107" s="579" t="s">
        <v>459</v>
      </c>
    </row>
    <row r="108" spans="1:2">
      <c r="A108" s="444">
        <v>2400018</v>
      </c>
      <c r="B108" s="579" t="s">
        <v>1526</v>
      </c>
    </row>
    <row r="109" spans="1:2">
      <c r="A109" s="444">
        <v>2400026</v>
      </c>
      <c r="B109" s="579" t="s">
        <v>804</v>
      </c>
    </row>
    <row r="110" spans="1:2">
      <c r="A110" s="444">
        <v>2400059</v>
      </c>
      <c r="B110" s="579" t="s">
        <v>1527</v>
      </c>
    </row>
    <row r="111" spans="1:2">
      <c r="A111" s="444">
        <v>2400061</v>
      </c>
      <c r="B111" s="579" t="s">
        <v>1528</v>
      </c>
    </row>
    <row r="112" spans="1:2">
      <c r="A112" s="444">
        <v>2400062</v>
      </c>
      <c r="B112" s="579" t="s">
        <v>1418</v>
      </c>
    </row>
    <row r="113" spans="1:2">
      <c r="A113" s="444">
        <v>2400067</v>
      </c>
      <c r="B113" s="579" t="s">
        <v>798</v>
      </c>
    </row>
    <row r="114" spans="1:2">
      <c r="A114" s="444">
        <v>2400075</v>
      </c>
      <c r="B114" s="579" t="s">
        <v>1529</v>
      </c>
    </row>
    <row r="115" spans="1:2">
      <c r="A115" s="575">
        <v>2400083</v>
      </c>
      <c r="B115" s="579" t="s">
        <v>799</v>
      </c>
    </row>
    <row r="116" spans="1:2">
      <c r="A116" s="444">
        <v>2400125</v>
      </c>
      <c r="B116" s="579" t="s">
        <v>467</v>
      </c>
    </row>
    <row r="117" spans="1:2">
      <c r="A117" s="575">
        <v>2400166</v>
      </c>
      <c r="B117" s="579" t="s">
        <v>808</v>
      </c>
    </row>
    <row r="118" spans="1:2">
      <c r="A118" s="575">
        <v>2400174</v>
      </c>
      <c r="B118" s="579" t="s">
        <v>1419</v>
      </c>
    </row>
    <row r="119" spans="1:2">
      <c r="A119" s="444">
        <v>2400182</v>
      </c>
      <c r="B119" s="579" t="s">
        <v>809</v>
      </c>
    </row>
    <row r="120" spans="1:2">
      <c r="A120" s="444">
        <v>2400190</v>
      </c>
      <c r="B120" s="579" t="s">
        <v>810</v>
      </c>
    </row>
    <row r="121" spans="1:2">
      <c r="A121" s="444">
        <v>2400216</v>
      </c>
      <c r="B121" s="579" t="s">
        <v>811</v>
      </c>
    </row>
    <row r="122" spans="1:2">
      <c r="A122" s="575">
        <v>2400232</v>
      </c>
      <c r="B122" s="579" t="s">
        <v>812</v>
      </c>
    </row>
    <row r="123" spans="1:2">
      <c r="A123" s="444">
        <v>2400257</v>
      </c>
      <c r="B123" s="579" t="s">
        <v>1530</v>
      </c>
    </row>
    <row r="124" spans="1:2">
      <c r="A124" s="444">
        <v>2400307</v>
      </c>
      <c r="B124" s="579" t="s">
        <v>815</v>
      </c>
    </row>
    <row r="125" spans="1:2">
      <c r="A125" s="444">
        <v>2400331</v>
      </c>
      <c r="B125" s="579" t="s">
        <v>817</v>
      </c>
    </row>
    <row r="126" spans="1:2">
      <c r="A126" s="444">
        <v>2400356</v>
      </c>
      <c r="B126" s="579" t="s">
        <v>818</v>
      </c>
    </row>
    <row r="127" spans="1:2">
      <c r="A127" s="575">
        <v>2400372</v>
      </c>
      <c r="B127" s="579" t="s">
        <v>819</v>
      </c>
    </row>
    <row r="128" spans="1:2">
      <c r="A128" s="575">
        <v>2400380</v>
      </c>
      <c r="B128" s="579" t="s">
        <v>1531</v>
      </c>
    </row>
    <row r="129" spans="1:2">
      <c r="A129" s="575">
        <v>2400398</v>
      </c>
      <c r="B129" s="579" t="s">
        <v>1532</v>
      </c>
    </row>
    <row r="130" spans="1:2">
      <c r="A130" s="575">
        <v>2400414</v>
      </c>
      <c r="B130" s="579" t="s">
        <v>820</v>
      </c>
    </row>
    <row r="131" spans="1:2">
      <c r="A131" s="575">
        <v>2400422</v>
      </c>
      <c r="B131" s="579" t="s">
        <v>821</v>
      </c>
    </row>
    <row r="132" spans="1:2">
      <c r="A132" s="575">
        <v>2400430</v>
      </c>
      <c r="B132" s="579" t="s">
        <v>822</v>
      </c>
    </row>
    <row r="133" spans="1:2">
      <c r="A133" s="575">
        <v>2400497</v>
      </c>
      <c r="B133" s="579" t="s">
        <v>875</v>
      </c>
    </row>
    <row r="134" spans="1:2">
      <c r="A134" s="444">
        <v>2400521</v>
      </c>
      <c r="B134" s="579" t="s">
        <v>828</v>
      </c>
    </row>
    <row r="135" spans="1:2">
      <c r="A135" s="444">
        <v>2400539</v>
      </c>
      <c r="B135" s="579" t="s">
        <v>832</v>
      </c>
    </row>
    <row r="136" spans="1:2">
      <c r="A136" s="575">
        <v>2400547</v>
      </c>
      <c r="B136" s="579" t="s">
        <v>1533</v>
      </c>
    </row>
    <row r="137" spans="1:2">
      <c r="A137" s="575">
        <v>2400554</v>
      </c>
      <c r="B137" s="579" t="s">
        <v>1534</v>
      </c>
    </row>
    <row r="138" spans="1:2">
      <c r="A138" s="575">
        <v>2400588</v>
      </c>
      <c r="B138" s="579" t="s">
        <v>1535</v>
      </c>
    </row>
    <row r="139" spans="1:2">
      <c r="A139" s="444">
        <v>2400638</v>
      </c>
      <c r="B139" s="579" t="s">
        <v>859</v>
      </c>
    </row>
    <row r="140" spans="1:2">
      <c r="A140" s="444">
        <v>2400646</v>
      </c>
      <c r="B140" s="579" t="s">
        <v>860</v>
      </c>
    </row>
    <row r="141" spans="1:2">
      <c r="A141" s="444">
        <v>2400653</v>
      </c>
      <c r="B141" s="579" t="s">
        <v>861</v>
      </c>
    </row>
    <row r="142" spans="1:2">
      <c r="A142" s="444">
        <v>2400661</v>
      </c>
      <c r="B142" s="579" t="s">
        <v>1536</v>
      </c>
    </row>
    <row r="143" spans="1:2">
      <c r="A143" s="444">
        <v>2400679</v>
      </c>
      <c r="B143" s="579" t="s">
        <v>835</v>
      </c>
    </row>
    <row r="144" spans="1:2">
      <c r="A144" s="444">
        <v>2400687</v>
      </c>
      <c r="B144" s="579" t="s">
        <v>836</v>
      </c>
    </row>
    <row r="145" spans="1:2">
      <c r="A145" s="444">
        <v>2400695</v>
      </c>
      <c r="B145" s="579" t="s">
        <v>1537</v>
      </c>
    </row>
    <row r="146" spans="1:2">
      <c r="A146" s="444">
        <v>2400703</v>
      </c>
      <c r="B146" s="579" t="s">
        <v>1538</v>
      </c>
    </row>
    <row r="147" spans="1:2">
      <c r="A147" s="444">
        <v>2400729</v>
      </c>
      <c r="B147" s="579" t="s">
        <v>1539</v>
      </c>
    </row>
    <row r="148" spans="1:2">
      <c r="A148" s="444">
        <v>2400737</v>
      </c>
      <c r="B148" s="579" t="s">
        <v>1540</v>
      </c>
    </row>
    <row r="149" spans="1:2">
      <c r="A149" s="444">
        <v>2400794</v>
      </c>
      <c r="B149" s="579" t="s">
        <v>1541</v>
      </c>
    </row>
    <row r="150" spans="1:2">
      <c r="A150" s="444">
        <v>2400802</v>
      </c>
      <c r="B150" s="579" t="s">
        <v>1542</v>
      </c>
    </row>
    <row r="151" spans="1:2">
      <c r="A151" s="444">
        <v>2400810</v>
      </c>
      <c r="B151" s="579" t="s">
        <v>1543</v>
      </c>
    </row>
    <row r="152" spans="1:2">
      <c r="A152" s="444">
        <v>2400943</v>
      </c>
      <c r="B152" s="579" t="s">
        <v>855</v>
      </c>
    </row>
    <row r="153" spans="1:2">
      <c r="A153" s="444">
        <v>2400950</v>
      </c>
      <c r="B153" s="579" t="s">
        <v>856</v>
      </c>
    </row>
    <row r="154" spans="1:2">
      <c r="A154" s="444">
        <v>2400976</v>
      </c>
      <c r="B154" s="579" t="s">
        <v>805</v>
      </c>
    </row>
    <row r="155" spans="1:2">
      <c r="A155" s="444">
        <v>2400984</v>
      </c>
      <c r="B155" s="579" t="s">
        <v>806</v>
      </c>
    </row>
    <row r="156" spans="1:2">
      <c r="A156" s="444">
        <v>2401008</v>
      </c>
      <c r="B156" s="579" t="s">
        <v>823</v>
      </c>
    </row>
    <row r="157" spans="1:2">
      <c r="A157" s="444">
        <v>2401099</v>
      </c>
      <c r="B157" s="579" t="s">
        <v>833</v>
      </c>
    </row>
    <row r="158" spans="1:2">
      <c r="A158" s="444">
        <v>2401123</v>
      </c>
      <c r="B158" s="579" t="s">
        <v>842</v>
      </c>
    </row>
    <row r="159" spans="1:2">
      <c r="A159" s="444">
        <v>2401131</v>
      </c>
      <c r="B159" s="579" t="s">
        <v>843</v>
      </c>
    </row>
    <row r="160" spans="1:2">
      <c r="A160" s="444">
        <v>2401149</v>
      </c>
      <c r="B160" s="579" t="s">
        <v>844</v>
      </c>
    </row>
    <row r="161" spans="1:2">
      <c r="A161" s="444">
        <v>2401156</v>
      </c>
      <c r="B161" s="579" t="s">
        <v>1420</v>
      </c>
    </row>
    <row r="162" spans="1:2">
      <c r="A162" s="444">
        <v>2401214</v>
      </c>
      <c r="B162" s="579" t="s">
        <v>1544</v>
      </c>
    </row>
    <row r="163" spans="1:2">
      <c r="A163" s="444">
        <v>2401222</v>
      </c>
      <c r="B163" s="579" t="s">
        <v>1545</v>
      </c>
    </row>
    <row r="164" spans="1:2">
      <c r="A164" s="444">
        <v>2401248</v>
      </c>
      <c r="B164" s="579" t="s">
        <v>851</v>
      </c>
    </row>
    <row r="165" spans="1:2">
      <c r="A165" s="444" t="s">
        <v>1</v>
      </c>
      <c r="B165" s="579" t="s">
        <v>2</v>
      </c>
    </row>
    <row r="166" spans="1:2">
      <c r="A166" s="444" t="s">
        <v>3</v>
      </c>
      <c r="B166" s="579" t="s">
        <v>4</v>
      </c>
    </row>
    <row r="167" spans="1:2">
      <c r="A167" s="444" t="s">
        <v>5</v>
      </c>
      <c r="B167" s="579" t="s">
        <v>6</v>
      </c>
    </row>
    <row r="168" spans="1:2">
      <c r="A168" s="444" t="s">
        <v>1294</v>
      </c>
      <c r="B168" s="579" t="s">
        <v>1546</v>
      </c>
    </row>
    <row r="169" spans="1:2">
      <c r="A169" s="444" t="s">
        <v>85</v>
      </c>
      <c r="B169" s="579" t="s">
        <v>86</v>
      </c>
    </row>
    <row r="170" spans="1:2">
      <c r="A170" s="444" t="s">
        <v>143</v>
      </c>
      <c r="B170" s="579" t="s">
        <v>144</v>
      </c>
    </row>
    <row r="171" spans="1:2">
      <c r="A171" s="444" t="s">
        <v>145</v>
      </c>
      <c r="B171" s="352" t="s">
        <v>146</v>
      </c>
    </row>
    <row r="172" spans="1:2">
      <c r="A172" s="444" t="s">
        <v>149</v>
      </c>
      <c r="B172" s="579" t="s">
        <v>150</v>
      </c>
    </row>
    <row r="173" spans="1:2">
      <c r="A173" s="444" t="s">
        <v>153</v>
      </c>
      <c r="B173" s="579" t="s">
        <v>154</v>
      </c>
    </row>
    <row r="174" spans="1:2">
      <c r="A174" s="444" t="s">
        <v>157</v>
      </c>
      <c r="B174" s="579" t="s">
        <v>158</v>
      </c>
    </row>
    <row r="175" spans="1:2">
      <c r="A175" s="444" t="s">
        <v>161</v>
      </c>
      <c r="B175" s="579" t="s">
        <v>162</v>
      </c>
    </row>
    <row r="176" spans="1:2">
      <c r="A176" s="444" t="s">
        <v>165</v>
      </c>
      <c r="B176" s="579" t="s">
        <v>166</v>
      </c>
    </row>
    <row r="177" spans="1:2">
      <c r="A177" s="444" t="s">
        <v>167</v>
      </c>
      <c r="B177" s="579" t="s">
        <v>168</v>
      </c>
    </row>
    <row r="178" spans="1:2">
      <c r="A178" s="444" t="s">
        <v>177</v>
      </c>
      <c r="B178" s="579" t="s">
        <v>178</v>
      </c>
    </row>
    <row r="179" spans="1:2">
      <c r="A179" s="444" t="s">
        <v>181</v>
      </c>
      <c r="B179" s="579" t="s">
        <v>182</v>
      </c>
    </row>
    <row r="180" spans="1:2">
      <c r="A180" s="444" t="s">
        <v>183</v>
      </c>
      <c r="B180" s="579" t="s">
        <v>184</v>
      </c>
    </row>
    <row r="181" spans="1:2">
      <c r="A181" s="444" t="s">
        <v>191</v>
      </c>
      <c r="B181" s="579" t="s">
        <v>192</v>
      </c>
    </row>
    <row r="182" spans="1:2">
      <c r="A182" s="444" t="s">
        <v>195</v>
      </c>
      <c r="B182" s="579" t="s">
        <v>196</v>
      </c>
    </row>
    <row r="183" spans="1:2">
      <c r="A183" s="444" t="s">
        <v>197</v>
      </c>
      <c r="B183" s="579" t="s">
        <v>198</v>
      </c>
    </row>
    <row r="184" spans="1:2">
      <c r="A184" s="444" t="s">
        <v>223</v>
      </c>
      <c r="B184" s="579" t="s">
        <v>224</v>
      </c>
    </row>
    <row r="185" spans="1:2">
      <c r="A185" s="444" t="s">
        <v>108</v>
      </c>
      <c r="B185" s="579" t="s">
        <v>109</v>
      </c>
    </row>
    <row r="186" spans="1:2">
      <c r="A186" s="444" t="s">
        <v>225</v>
      </c>
      <c r="B186" s="579" t="s">
        <v>226</v>
      </c>
    </row>
    <row r="187" spans="1:2">
      <c r="A187" s="444" t="s">
        <v>231</v>
      </c>
      <c r="B187" s="579" t="s">
        <v>232</v>
      </c>
    </row>
    <row r="188" spans="1:2">
      <c r="A188" s="444" t="s">
        <v>239</v>
      </c>
      <c r="B188" s="579" t="s">
        <v>240</v>
      </c>
    </row>
    <row r="189" spans="1:2">
      <c r="A189" s="444" t="s">
        <v>241</v>
      </c>
      <c r="B189" s="579" t="s">
        <v>242</v>
      </c>
    </row>
    <row r="190" spans="1:2">
      <c r="A190" s="444" t="s">
        <v>245</v>
      </c>
      <c r="B190" s="579" t="s">
        <v>246</v>
      </c>
    </row>
    <row r="191" spans="1:2">
      <c r="A191" s="444" t="s">
        <v>247</v>
      </c>
      <c r="B191" s="579" t="s">
        <v>248</v>
      </c>
    </row>
    <row r="192" spans="1:2">
      <c r="A192" s="444" t="s">
        <v>249</v>
      </c>
      <c r="B192" s="579" t="s">
        <v>250</v>
      </c>
    </row>
    <row r="193" spans="1:2">
      <c r="A193" s="444" t="s">
        <v>50</v>
      </c>
      <c r="B193" s="579" t="s">
        <v>51</v>
      </c>
    </row>
    <row r="194" spans="1:2">
      <c r="A194" s="444" t="s">
        <v>58</v>
      </c>
      <c r="B194" s="579" t="s">
        <v>59</v>
      </c>
    </row>
    <row r="195" spans="1:2">
      <c r="A195" s="444" t="s">
        <v>60</v>
      </c>
      <c r="B195" s="579" t="s">
        <v>61</v>
      </c>
    </row>
    <row r="196" spans="1:2">
      <c r="A196" s="444" t="s">
        <v>74</v>
      </c>
      <c r="B196" s="579" t="s">
        <v>75</v>
      </c>
    </row>
    <row r="197" spans="1:2">
      <c r="A197" s="444" t="s">
        <v>78</v>
      </c>
      <c r="B197" s="579" t="s">
        <v>79</v>
      </c>
    </row>
    <row r="198" spans="1:2">
      <c r="A198" s="444" t="s">
        <v>14</v>
      </c>
      <c r="B198" s="579" t="s">
        <v>15</v>
      </c>
    </row>
    <row r="199" spans="1:2">
      <c r="A199" s="444" t="s">
        <v>16</v>
      </c>
      <c r="B199" s="579" t="s">
        <v>17</v>
      </c>
    </row>
    <row r="200" spans="1:2">
      <c r="A200" s="444" t="s">
        <v>20</v>
      </c>
      <c r="B200" s="579" t="s">
        <v>21</v>
      </c>
    </row>
    <row r="201" spans="1:2">
      <c r="A201" s="444" t="s">
        <v>24</v>
      </c>
      <c r="B201" s="579" t="s">
        <v>25</v>
      </c>
    </row>
    <row r="202" spans="1:2">
      <c r="A202" s="444" t="s">
        <v>26</v>
      </c>
      <c r="B202" s="579" t="s">
        <v>27</v>
      </c>
    </row>
    <row r="203" spans="1:2">
      <c r="A203" s="444" t="s">
        <v>32</v>
      </c>
      <c r="B203" s="579" t="s">
        <v>33</v>
      </c>
    </row>
    <row r="204" spans="1:2">
      <c r="A204" s="444" t="s">
        <v>40</v>
      </c>
      <c r="B204" s="579" t="s">
        <v>41</v>
      </c>
    </row>
    <row r="205" spans="1:2">
      <c r="A205" s="444" t="s">
        <v>784</v>
      </c>
      <c r="B205" s="579" t="s">
        <v>777</v>
      </c>
    </row>
    <row r="206" spans="1:2">
      <c r="A206" s="444" t="s">
        <v>785</v>
      </c>
      <c r="B206" s="579" t="s">
        <v>778</v>
      </c>
    </row>
  </sheetData>
  <mergeCells count="3">
    <mergeCell ref="A3:B3"/>
    <mergeCell ref="A5:A6"/>
    <mergeCell ref="B5:B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5"/>
  <sheetViews>
    <sheetView workbookViewId="0">
      <selection activeCell="H23" sqref="H23"/>
    </sheetView>
  </sheetViews>
  <sheetFormatPr defaultColWidth="9.140625" defaultRowHeight="12.75"/>
  <cols>
    <col min="1" max="1" width="8.85546875" style="9" bestFit="1" customWidth="1"/>
    <col min="2" max="2" width="79.85546875" style="9" bestFit="1" customWidth="1"/>
    <col min="3" max="3" width="9.140625" style="9"/>
    <col min="4" max="4" width="43.5703125" style="9" bestFit="1" customWidth="1"/>
    <col min="5" max="5" width="10.140625" style="9" bestFit="1" customWidth="1"/>
    <col min="6" max="16384" width="9.140625" style="9"/>
  </cols>
  <sheetData>
    <row r="1" spans="1:5">
      <c r="A1" s="180" t="s">
        <v>877</v>
      </c>
    </row>
    <row r="2" spans="1:5" ht="25.5">
      <c r="A2" s="181" t="s">
        <v>878</v>
      </c>
      <c r="B2" s="182" t="s">
        <v>879</v>
      </c>
      <c r="C2" s="181" t="s">
        <v>880</v>
      </c>
      <c r="D2" s="182" t="s">
        <v>881</v>
      </c>
      <c r="E2" s="182" t="s">
        <v>882</v>
      </c>
    </row>
    <row r="3" spans="1:5">
      <c r="A3" s="189">
        <v>1000017</v>
      </c>
      <c r="B3" s="190" t="s">
        <v>883</v>
      </c>
      <c r="C3" s="190" t="s">
        <v>605</v>
      </c>
      <c r="D3" s="190" t="s">
        <v>884</v>
      </c>
      <c r="E3" s="190" t="s">
        <v>885</v>
      </c>
    </row>
    <row r="4" spans="1:5">
      <c r="A4" s="189">
        <v>1000017</v>
      </c>
      <c r="B4" s="190" t="s">
        <v>883</v>
      </c>
      <c r="C4" s="190" t="s">
        <v>603</v>
      </c>
      <c r="D4" s="190" t="s">
        <v>886</v>
      </c>
      <c r="E4" s="190" t="s">
        <v>885</v>
      </c>
    </row>
    <row r="5" spans="1:5">
      <c r="A5" s="189">
        <v>1000017</v>
      </c>
      <c r="B5" s="190" t="s">
        <v>883</v>
      </c>
      <c r="C5" s="190" t="s">
        <v>887</v>
      </c>
      <c r="D5" s="190" t="s">
        <v>888</v>
      </c>
      <c r="E5" s="190" t="s">
        <v>885</v>
      </c>
    </row>
    <row r="6" spans="1:5">
      <c r="A6" s="189">
        <v>1000025</v>
      </c>
      <c r="B6" s="190" t="s">
        <v>889</v>
      </c>
      <c r="C6" s="190" t="s">
        <v>605</v>
      </c>
      <c r="D6" s="190" t="s">
        <v>884</v>
      </c>
      <c r="E6" s="190" t="s">
        <v>885</v>
      </c>
    </row>
    <row r="7" spans="1:5">
      <c r="A7" s="189">
        <v>1000025</v>
      </c>
      <c r="B7" s="190" t="s">
        <v>889</v>
      </c>
      <c r="C7" s="190" t="s">
        <v>603</v>
      </c>
      <c r="D7" s="190" t="s">
        <v>886</v>
      </c>
      <c r="E7" s="190" t="s">
        <v>885</v>
      </c>
    </row>
    <row r="8" spans="1:5">
      <c r="A8" s="189">
        <v>1000025</v>
      </c>
      <c r="B8" s="190" t="s">
        <v>889</v>
      </c>
      <c r="C8" s="190" t="s">
        <v>602</v>
      </c>
      <c r="D8" s="190" t="s">
        <v>890</v>
      </c>
      <c r="E8" s="190" t="s">
        <v>885</v>
      </c>
    </row>
    <row r="9" spans="1:5">
      <c r="A9" s="189">
        <v>1000025</v>
      </c>
      <c r="B9" s="190" t="s">
        <v>891</v>
      </c>
      <c r="C9" s="190" t="s">
        <v>887</v>
      </c>
      <c r="D9" s="190" t="s">
        <v>888</v>
      </c>
      <c r="E9" s="190" t="s">
        <v>885</v>
      </c>
    </row>
    <row r="10" spans="1:5">
      <c r="A10" s="189">
        <v>1000025</v>
      </c>
      <c r="B10" s="190" t="s">
        <v>891</v>
      </c>
      <c r="C10" s="190" t="s">
        <v>892</v>
      </c>
      <c r="D10" s="190" t="s">
        <v>893</v>
      </c>
      <c r="E10" s="190" t="s">
        <v>894</v>
      </c>
    </row>
    <row r="11" spans="1:5">
      <c r="A11" s="189">
        <v>1000025</v>
      </c>
      <c r="B11" s="190" t="s">
        <v>891</v>
      </c>
      <c r="C11" s="190" t="s">
        <v>895</v>
      </c>
      <c r="D11" s="190" t="s">
        <v>896</v>
      </c>
      <c r="E11" s="190" t="s">
        <v>894</v>
      </c>
    </row>
    <row r="12" spans="1:5">
      <c r="A12" s="189">
        <v>1000025</v>
      </c>
      <c r="B12" s="190" t="s">
        <v>891</v>
      </c>
      <c r="C12" s="190" t="s">
        <v>897</v>
      </c>
      <c r="D12" s="190" t="s">
        <v>898</v>
      </c>
      <c r="E12" s="190" t="s">
        <v>894</v>
      </c>
    </row>
    <row r="13" spans="1:5">
      <c r="A13" s="189">
        <v>1000025</v>
      </c>
      <c r="B13" s="190" t="s">
        <v>891</v>
      </c>
      <c r="C13" s="190" t="s">
        <v>897</v>
      </c>
      <c r="D13" s="190" t="s">
        <v>898</v>
      </c>
      <c r="E13" s="190" t="s">
        <v>899</v>
      </c>
    </row>
    <row r="14" spans="1:5">
      <c r="A14" s="189">
        <v>1000025</v>
      </c>
      <c r="B14" s="190" t="s">
        <v>889</v>
      </c>
      <c r="C14" s="190" t="s">
        <v>900</v>
      </c>
      <c r="D14" s="190" t="s">
        <v>901</v>
      </c>
      <c r="E14" s="190" t="s">
        <v>894</v>
      </c>
    </row>
    <row r="15" spans="1:5">
      <c r="A15" s="189">
        <v>1000025</v>
      </c>
      <c r="B15" s="190" t="s">
        <v>891</v>
      </c>
      <c r="C15" s="190" t="s">
        <v>902</v>
      </c>
      <c r="D15" s="190" t="s">
        <v>903</v>
      </c>
      <c r="E15" s="190" t="s">
        <v>894</v>
      </c>
    </row>
    <row r="16" spans="1:5">
      <c r="A16" s="189">
        <v>1000025</v>
      </c>
      <c r="B16" s="190" t="s">
        <v>891</v>
      </c>
      <c r="C16" s="190" t="s">
        <v>904</v>
      </c>
      <c r="D16" s="190" t="s">
        <v>905</v>
      </c>
      <c r="E16" s="190" t="s">
        <v>894</v>
      </c>
    </row>
    <row r="17" spans="1:5">
      <c r="A17" s="189">
        <v>1000025</v>
      </c>
      <c r="B17" s="190" t="s">
        <v>891</v>
      </c>
      <c r="C17" s="190" t="s">
        <v>906</v>
      </c>
      <c r="D17" s="190" t="s">
        <v>907</v>
      </c>
      <c r="E17" s="190" t="s">
        <v>894</v>
      </c>
    </row>
    <row r="18" spans="1:5">
      <c r="A18" s="189">
        <v>1000025</v>
      </c>
      <c r="B18" s="190" t="s">
        <v>891</v>
      </c>
      <c r="C18" s="190" t="s">
        <v>908</v>
      </c>
      <c r="D18" s="190" t="s">
        <v>909</v>
      </c>
      <c r="E18" s="190" t="s">
        <v>894</v>
      </c>
    </row>
    <row r="19" spans="1:5">
      <c r="A19" s="189">
        <v>1000025</v>
      </c>
      <c r="B19" s="190" t="s">
        <v>889</v>
      </c>
      <c r="C19" s="190" t="s">
        <v>910</v>
      </c>
      <c r="D19" s="190" t="s">
        <v>911</v>
      </c>
      <c r="E19" s="190" t="s">
        <v>894</v>
      </c>
    </row>
    <row r="20" spans="1:5">
      <c r="A20" s="189">
        <v>1000033</v>
      </c>
      <c r="B20" s="190" t="s">
        <v>912</v>
      </c>
      <c r="C20" s="190" t="s">
        <v>605</v>
      </c>
      <c r="D20" s="190" t="s">
        <v>884</v>
      </c>
      <c r="E20" s="190" t="s">
        <v>885</v>
      </c>
    </row>
    <row r="21" spans="1:5">
      <c r="A21" s="189">
        <v>1000033</v>
      </c>
      <c r="B21" s="190" t="s">
        <v>913</v>
      </c>
      <c r="C21" s="190" t="s">
        <v>603</v>
      </c>
      <c r="D21" s="190" t="s">
        <v>886</v>
      </c>
      <c r="E21" s="190" t="s">
        <v>885</v>
      </c>
    </row>
    <row r="22" spans="1:5">
      <c r="A22" s="189">
        <v>1000033</v>
      </c>
      <c r="B22" s="190" t="s">
        <v>913</v>
      </c>
      <c r="C22" s="190" t="s">
        <v>914</v>
      </c>
      <c r="D22" s="190" t="s">
        <v>915</v>
      </c>
      <c r="E22" s="190" t="s">
        <v>885</v>
      </c>
    </row>
    <row r="23" spans="1:5">
      <c r="A23" s="189">
        <v>1000033</v>
      </c>
      <c r="B23" s="190" t="s">
        <v>916</v>
      </c>
      <c r="C23" s="190" t="s">
        <v>887</v>
      </c>
      <c r="D23" s="190" t="s">
        <v>888</v>
      </c>
      <c r="E23" s="190" t="s">
        <v>885</v>
      </c>
    </row>
    <row r="24" spans="1:5">
      <c r="A24" s="189">
        <v>1000041</v>
      </c>
      <c r="B24" s="190" t="s">
        <v>917</v>
      </c>
      <c r="C24" s="190" t="s">
        <v>605</v>
      </c>
      <c r="D24" s="190" t="s">
        <v>884</v>
      </c>
      <c r="E24" s="190" t="s">
        <v>885</v>
      </c>
    </row>
    <row r="25" spans="1:5">
      <c r="A25" s="189">
        <v>1000041</v>
      </c>
      <c r="B25" s="190" t="s">
        <v>917</v>
      </c>
      <c r="C25" s="190" t="s">
        <v>603</v>
      </c>
      <c r="D25" s="190" t="s">
        <v>886</v>
      </c>
      <c r="E25" s="190" t="s">
        <v>885</v>
      </c>
    </row>
    <row r="26" spans="1:5">
      <c r="A26" s="189">
        <v>1000041</v>
      </c>
      <c r="B26" s="190" t="s">
        <v>917</v>
      </c>
      <c r="C26" s="190" t="s">
        <v>918</v>
      </c>
      <c r="D26" s="190" t="s">
        <v>919</v>
      </c>
      <c r="E26" s="190" t="s">
        <v>885</v>
      </c>
    </row>
    <row r="27" spans="1:5">
      <c r="A27" s="189">
        <v>1000041</v>
      </c>
      <c r="B27" s="190" t="s">
        <v>917</v>
      </c>
      <c r="C27" s="190" t="s">
        <v>920</v>
      </c>
      <c r="D27" s="190" t="s">
        <v>921</v>
      </c>
      <c r="E27" s="190" t="s">
        <v>885</v>
      </c>
    </row>
    <row r="28" spans="1:5">
      <c r="A28" s="189">
        <v>1000041</v>
      </c>
      <c r="B28" s="190" t="s">
        <v>917</v>
      </c>
      <c r="C28" s="190" t="s">
        <v>922</v>
      </c>
      <c r="D28" s="190" t="s">
        <v>923</v>
      </c>
      <c r="E28" s="190" t="s">
        <v>885</v>
      </c>
    </row>
    <row r="29" spans="1:5">
      <c r="A29" s="189">
        <v>1000041</v>
      </c>
      <c r="B29" s="190" t="s">
        <v>917</v>
      </c>
      <c r="C29" s="190" t="s">
        <v>924</v>
      </c>
      <c r="D29" s="190" t="s">
        <v>925</v>
      </c>
      <c r="E29" s="190" t="s">
        <v>885</v>
      </c>
    </row>
    <row r="30" spans="1:5">
      <c r="A30" s="189">
        <v>1000041</v>
      </c>
      <c r="B30" s="190" t="s">
        <v>917</v>
      </c>
      <c r="C30" s="190" t="s">
        <v>926</v>
      </c>
      <c r="D30" s="190" t="s">
        <v>927</v>
      </c>
      <c r="E30" s="190" t="s">
        <v>885</v>
      </c>
    </row>
    <row r="31" spans="1:5">
      <c r="A31" s="189">
        <v>1000041</v>
      </c>
      <c r="B31" s="190" t="s">
        <v>917</v>
      </c>
      <c r="C31" s="190" t="s">
        <v>887</v>
      </c>
      <c r="D31" s="190" t="s">
        <v>888</v>
      </c>
      <c r="E31" s="190" t="s">
        <v>885</v>
      </c>
    </row>
    <row r="32" spans="1:5">
      <c r="A32" s="189">
        <v>1000058</v>
      </c>
      <c r="B32" s="190" t="s">
        <v>928</v>
      </c>
      <c r="C32" s="190" t="s">
        <v>605</v>
      </c>
      <c r="D32" s="190" t="s">
        <v>884</v>
      </c>
      <c r="E32" s="190" t="s">
        <v>885</v>
      </c>
    </row>
    <row r="33" spans="1:5">
      <c r="A33" s="189">
        <v>1000058</v>
      </c>
      <c r="B33" s="190" t="s">
        <v>928</v>
      </c>
      <c r="C33" s="190" t="s">
        <v>603</v>
      </c>
      <c r="D33" s="190" t="s">
        <v>886</v>
      </c>
      <c r="E33" s="190" t="s">
        <v>885</v>
      </c>
    </row>
    <row r="34" spans="1:5">
      <c r="A34" s="189">
        <v>1000058</v>
      </c>
      <c r="B34" s="190" t="s">
        <v>928</v>
      </c>
      <c r="C34" s="190" t="s">
        <v>602</v>
      </c>
      <c r="D34" s="190" t="s">
        <v>890</v>
      </c>
      <c r="E34" s="190" t="s">
        <v>885</v>
      </c>
    </row>
    <row r="35" spans="1:5">
      <c r="A35" s="189">
        <v>1000058</v>
      </c>
      <c r="B35" s="190" t="s">
        <v>928</v>
      </c>
      <c r="C35" s="190" t="s">
        <v>887</v>
      </c>
      <c r="D35" s="190" t="s">
        <v>888</v>
      </c>
      <c r="E35" s="190" t="s">
        <v>885</v>
      </c>
    </row>
    <row r="36" spans="1:5">
      <c r="A36" s="189">
        <v>1000066</v>
      </c>
      <c r="B36" s="190" t="s">
        <v>929</v>
      </c>
      <c r="C36" s="190" t="s">
        <v>605</v>
      </c>
      <c r="D36" s="190" t="s">
        <v>884</v>
      </c>
      <c r="E36" s="190" t="s">
        <v>885</v>
      </c>
    </row>
    <row r="37" spans="1:5">
      <c r="A37" s="189">
        <v>1000066</v>
      </c>
      <c r="B37" s="190" t="s">
        <v>929</v>
      </c>
      <c r="C37" s="190" t="s">
        <v>603</v>
      </c>
      <c r="D37" s="190" t="s">
        <v>886</v>
      </c>
      <c r="E37" s="190" t="s">
        <v>885</v>
      </c>
    </row>
    <row r="38" spans="1:5">
      <c r="A38" s="189">
        <v>1000066</v>
      </c>
      <c r="B38" s="190" t="s">
        <v>929</v>
      </c>
      <c r="C38" s="190" t="s">
        <v>887</v>
      </c>
      <c r="D38" s="190" t="s">
        <v>888</v>
      </c>
      <c r="E38" s="190" t="s">
        <v>885</v>
      </c>
    </row>
    <row r="39" spans="1:5">
      <c r="A39" s="189">
        <v>1000074</v>
      </c>
      <c r="B39" s="190" t="s">
        <v>930</v>
      </c>
      <c r="C39" s="190" t="s">
        <v>605</v>
      </c>
      <c r="D39" s="190" t="s">
        <v>884</v>
      </c>
      <c r="E39" s="190" t="s">
        <v>885</v>
      </c>
    </row>
    <row r="40" spans="1:5">
      <c r="A40" s="189">
        <v>1000074</v>
      </c>
      <c r="B40" s="190" t="s">
        <v>930</v>
      </c>
      <c r="C40" s="190" t="s">
        <v>603</v>
      </c>
      <c r="D40" s="190" t="s">
        <v>886</v>
      </c>
      <c r="E40" s="190" t="s">
        <v>885</v>
      </c>
    </row>
    <row r="41" spans="1:5">
      <c r="A41" s="189">
        <v>1000074</v>
      </c>
      <c r="B41" s="190" t="s">
        <v>930</v>
      </c>
      <c r="C41" s="190" t="s">
        <v>887</v>
      </c>
      <c r="D41" s="190" t="s">
        <v>888</v>
      </c>
      <c r="E41" s="190" t="s">
        <v>885</v>
      </c>
    </row>
    <row r="42" spans="1:5">
      <c r="A42" s="189">
        <v>1000082</v>
      </c>
      <c r="B42" s="190" t="s">
        <v>931</v>
      </c>
      <c r="C42" s="190" t="s">
        <v>605</v>
      </c>
      <c r="D42" s="190" t="s">
        <v>884</v>
      </c>
      <c r="E42" s="190" t="s">
        <v>885</v>
      </c>
    </row>
    <row r="43" spans="1:5">
      <c r="A43" s="189">
        <v>1000082</v>
      </c>
      <c r="B43" s="190" t="s">
        <v>931</v>
      </c>
      <c r="C43" s="190" t="s">
        <v>603</v>
      </c>
      <c r="D43" s="190" t="s">
        <v>886</v>
      </c>
      <c r="E43" s="190" t="s">
        <v>885</v>
      </c>
    </row>
    <row r="44" spans="1:5">
      <c r="A44" s="189">
        <v>1000082</v>
      </c>
      <c r="B44" s="190" t="s">
        <v>931</v>
      </c>
      <c r="C44" s="190" t="s">
        <v>602</v>
      </c>
      <c r="D44" s="190" t="s">
        <v>890</v>
      </c>
      <c r="E44" s="190" t="s">
        <v>885</v>
      </c>
    </row>
    <row r="45" spans="1:5">
      <c r="A45" s="189">
        <v>1000082</v>
      </c>
      <c r="B45" s="190" t="s">
        <v>931</v>
      </c>
      <c r="C45" s="190" t="s">
        <v>887</v>
      </c>
      <c r="D45" s="190" t="s">
        <v>888</v>
      </c>
      <c r="E45" s="190" t="s">
        <v>885</v>
      </c>
    </row>
    <row r="46" spans="1:5">
      <c r="A46" s="189">
        <v>1000090</v>
      </c>
      <c r="B46" s="190" t="s">
        <v>932</v>
      </c>
      <c r="C46" s="190" t="s">
        <v>605</v>
      </c>
      <c r="D46" s="190" t="s">
        <v>884</v>
      </c>
      <c r="E46" s="190" t="s">
        <v>885</v>
      </c>
    </row>
    <row r="47" spans="1:5">
      <c r="A47" s="189">
        <v>1000090</v>
      </c>
      <c r="B47" s="190" t="s">
        <v>932</v>
      </c>
      <c r="C47" s="190" t="s">
        <v>603</v>
      </c>
      <c r="D47" s="190" t="s">
        <v>886</v>
      </c>
      <c r="E47" s="190" t="s">
        <v>885</v>
      </c>
    </row>
    <row r="48" spans="1:5">
      <c r="A48" s="189">
        <v>1000090</v>
      </c>
      <c r="B48" s="190" t="s">
        <v>932</v>
      </c>
      <c r="C48" s="190" t="s">
        <v>887</v>
      </c>
      <c r="D48" s="190" t="s">
        <v>888</v>
      </c>
      <c r="E48" s="190" t="s">
        <v>885</v>
      </c>
    </row>
    <row r="49" spans="1:5">
      <c r="A49" s="189">
        <v>1000108</v>
      </c>
      <c r="B49" s="190" t="s">
        <v>933</v>
      </c>
      <c r="C49" s="190" t="s">
        <v>605</v>
      </c>
      <c r="D49" s="190" t="s">
        <v>884</v>
      </c>
      <c r="E49" s="190" t="s">
        <v>885</v>
      </c>
    </row>
    <row r="50" spans="1:5">
      <c r="A50" s="189">
        <v>1000108</v>
      </c>
      <c r="B50" s="190" t="s">
        <v>933</v>
      </c>
      <c r="C50" s="190" t="s">
        <v>603</v>
      </c>
      <c r="D50" s="190" t="s">
        <v>886</v>
      </c>
      <c r="E50" s="190" t="s">
        <v>885</v>
      </c>
    </row>
    <row r="51" spans="1:5">
      <c r="A51" s="189">
        <v>1000108</v>
      </c>
      <c r="B51" s="190" t="s">
        <v>933</v>
      </c>
      <c r="C51" s="190" t="s">
        <v>887</v>
      </c>
      <c r="D51" s="190" t="s">
        <v>888</v>
      </c>
      <c r="E51" s="190" t="s">
        <v>885</v>
      </c>
    </row>
    <row r="52" spans="1:5">
      <c r="A52" s="189">
        <v>1000116</v>
      </c>
      <c r="B52" s="190" t="s">
        <v>934</v>
      </c>
      <c r="C52" s="190" t="s">
        <v>605</v>
      </c>
      <c r="D52" s="190" t="s">
        <v>884</v>
      </c>
      <c r="E52" s="190" t="s">
        <v>885</v>
      </c>
    </row>
    <row r="53" spans="1:5">
      <c r="A53" s="189">
        <v>1000116</v>
      </c>
      <c r="B53" s="190" t="s">
        <v>934</v>
      </c>
      <c r="C53" s="190" t="s">
        <v>603</v>
      </c>
      <c r="D53" s="190" t="s">
        <v>886</v>
      </c>
      <c r="E53" s="190" t="s">
        <v>885</v>
      </c>
    </row>
    <row r="54" spans="1:5">
      <c r="A54" s="189">
        <v>1000116</v>
      </c>
      <c r="B54" s="190" t="s">
        <v>934</v>
      </c>
      <c r="C54" s="190" t="s">
        <v>602</v>
      </c>
      <c r="D54" s="190" t="s">
        <v>890</v>
      </c>
      <c r="E54" s="190" t="s">
        <v>885</v>
      </c>
    </row>
    <row r="55" spans="1:5">
      <c r="A55" s="189">
        <v>1000116</v>
      </c>
      <c r="B55" s="190" t="s">
        <v>934</v>
      </c>
      <c r="C55" s="190" t="s">
        <v>887</v>
      </c>
      <c r="D55" s="190" t="s">
        <v>888</v>
      </c>
      <c r="E55" s="190" t="s">
        <v>885</v>
      </c>
    </row>
    <row r="56" spans="1:5">
      <c r="A56" s="189">
        <v>1000116</v>
      </c>
      <c r="B56" s="190" t="s">
        <v>934</v>
      </c>
      <c r="C56" s="190" t="s">
        <v>336</v>
      </c>
      <c r="D56" s="190" t="s">
        <v>935</v>
      </c>
      <c r="E56" s="190" t="s">
        <v>885</v>
      </c>
    </row>
    <row r="57" spans="1:5">
      <c r="A57" s="189">
        <v>1000116</v>
      </c>
      <c r="B57" s="190" t="s">
        <v>934</v>
      </c>
      <c r="C57" s="190" t="s">
        <v>335</v>
      </c>
      <c r="D57" s="190" t="s">
        <v>936</v>
      </c>
      <c r="E57" s="190" t="s">
        <v>885</v>
      </c>
    </row>
    <row r="58" spans="1:5">
      <c r="A58" s="189">
        <v>1000124</v>
      </c>
      <c r="B58" s="190" t="s">
        <v>937</v>
      </c>
      <c r="C58" s="190" t="s">
        <v>605</v>
      </c>
      <c r="D58" s="190" t="s">
        <v>884</v>
      </c>
      <c r="E58" s="190" t="s">
        <v>885</v>
      </c>
    </row>
    <row r="59" spans="1:5">
      <c r="A59" s="189">
        <v>1000124</v>
      </c>
      <c r="B59" s="190" t="s">
        <v>937</v>
      </c>
      <c r="C59" s="190" t="s">
        <v>603</v>
      </c>
      <c r="D59" s="190" t="s">
        <v>886</v>
      </c>
      <c r="E59" s="190" t="s">
        <v>885</v>
      </c>
    </row>
    <row r="60" spans="1:5">
      <c r="A60" s="189">
        <v>1000124</v>
      </c>
      <c r="B60" s="190" t="s">
        <v>937</v>
      </c>
      <c r="C60" s="190" t="s">
        <v>602</v>
      </c>
      <c r="D60" s="190" t="s">
        <v>890</v>
      </c>
      <c r="E60" s="190" t="s">
        <v>885</v>
      </c>
    </row>
    <row r="61" spans="1:5">
      <c r="A61" s="189">
        <v>1000124</v>
      </c>
      <c r="B61" s="190" t="s">
        <v>937</v>
      </c>
      <c r="C61" s="190" t="s">
        <v>887</v>
      </c>
      <c r="D61" s="190" t="s">
        <v>888</v>
      </c>
      <c r="E61" s="190" t="s">
        <v>885</v>
      </c>
    </row>
    <row r="62" spans="1:5">
      <c r="A62" s="189">
        <v>1000132</v>
      </c>
      <c r="B62" s="190" t="s">
        <v>938</v>
      </c>
      <c r="C62" s="190" t="s">
        <v>605</v>
      </c>
      <c r="D62" s="190" t="s">
        <v>884</v>
      </c>
      <c r="E62" s="190" t="s">
        <v>885</v>
      </c>
    </row>
    <row r="63" spans="1:5">
      <c r="A63" s="189">
        <v>1000132</v>
      </c>
      <c r="B63" s="190" t="s">
        <v>938</v>
      </c>
      <c r="C63" s="190" t="s">
        <v>603</v>
      </c>
      <c r="D63" s="190" t="s">
        <v>886</v>
      </c>
      <c r="E63" s="190" t="s">
        <v>885</v>
      </c>
    </row>
    <row r="64" spans="1:5">
      <c r="A64" s="189">
        <v>1000132</v>
      </c>
      <c r="B64" s="190" t="s">
        <v>938</v>
      </c>
      <c r="C64" s="190" t="s">
        <v>602</v>
      </c>
      <c r="D64" s="190" t="s">
        <v>890</v>
      </c>
      <c r="E64" s="190" t="s">
        <v>885</v>
      </c>
    </row>
    <row r="65" spans="1:5">
      <c r="A65" s="189">
        <v>1000132</v>
      </c>
      <c r="B65" s="190" t="s">
        <v>938</v>
      </c>
      <c r="C65" s="190" t="s">
        <v>887</v>
      </c>
      <c r="D65" s="190" t="s">
        <v>888</v>
      </c>
      <c r="E65" s="190" t="s">
        <v>885</v>
      </c>
    </row>
    <row r="66" spans="1:5">
      <c r="A66" s="189">
        <v>1000140</v>
      </c>
      <c r="B66" s="190" t="s">
        <v>939</v>
      </c>
      <c r="C66" s="190" t="s">
        <v>605</v>
      </c>
      <c r="D66" s="190" t="s">
        <v>884</v>
      </c>
      <c r="E66" s="190" t="s">
        <v>885</v>
      </c>
    </row>
    <row r="67" spans="1:5">
      <c r="A67" s="189">
        <v>1000140</v>
      </c>
      <c r="B67" s="190" t="s">
        <v>939</v>
      </c>
      <c r="C67" s="190" t="s">
        <v>603</v>
      </c>
      <c r="D67" s="190" t="s">
        <v>886</v>
      </c>
      <c r="E67" s="190" t="s">
        <v>885</v>
      </c>
    </row>
    <row r="68" spans="1:5">
      <c r="A68" s="189">
        <v>1000140</v>
      </c>
      <c r="B68" s="190" t="s">
        <v>939</v>
      </c>
      <c r="C68" s="190" t="s">
        <v>602</v>
      </c>
      <c r="D68" s="190" t="s">
        <v>890</v>
      </c>
      <c r="E68" s="190" t="s">
        <v>885</v>
      </c>
    </row>
    <row r="69" spans="1:5">
      <c r="A69" s="189">
        <v>1000140</v>
      </c>
      <c r="B69" s="190" t="s">
        <v>939</v>
      </c>
      <c r="C69" s="190" t="s">
        <v>887</v>
      </c>
      <c r="D69" s="190" t="s">
        <v>888</v>
      </c>
      <c r="E69" s="190" t="s">
        <v>885</v>
      </c>
    </row>
    <row r="70" spans="1:5">
      <c r="A70" s="189">
        <v>1000157</v>
      </c>
      <c r="B70" s="190" t="s">
        <v>940</v>
      </c>
      <c r="C70" s="190" t="s">
        <v>605</v>
      </c>
      <c r="D70" s="190" t="s">
        <v>884</v>
      </c>
      <c r="E70" s="190" t="s">
        <v>885</v>
      </c>
    </row>
    <row r="71" spans="1:5">
      <c r="A71" s="189">
        <v>1000157</v>
      </c>
      <c r="B71" s="190" t="s">
        <v>940</v>
      </c>
      <c r="C71" s="190" t="s">
        <v>603</v>
      </c>
      <c r="D71" s="190" t="s">
        <v>886</v>
      </c>
      <c r="E71" s="190" t="s">
        <v>885</v>
      </c>
    </row>
    <row r="72" spans="1:5">
      <c r="A72" s="189">
        <v>1000157</v>
      </c>
      <c r="B72" s="190" t="s">
        <v>941</v>
      </c>
      <c r="C72" s="190" t="s">
        <v>602</v>
      </c>
      <c r="D72" s="190" t="s">
        <v>890</v>
      </c>
      <c r="E72" s="190" t="s">
        <v>885</v>
      </c>
    </row>
    <row r="73" spans="1:5">
      <c r="A73" s="189">
        <v>1000157</v>
      </c>
      <c r="B73" s="190" t="s">
        <v>940</v>
      </c>
      <c r="C73" s="190" t="s">
        <v>887</v>
      </c>
      <c r="D73" s="190" t="s">
        <v>888</v>
      </c>
      <c r="E73" s="190" t="s">
        <v>885</v>
      </c>
    </row>
    <row r="74" spans="1:5">
      <c r="A74" s="189">
        <v>1000165</v>
      </c>
      <c r="B74" s="190" t="s">
        <v>942</v>
      </c>
      <c r="C74" s="190" t="s">
        <v>605</v>
      </c>
      <c r="D74" s="190" t="s">
        <v>884</v>
      </c>
      <c r="E74" s="190" t="s">
        <v>885</v>
      </c>
    </row>
    <row r="75" spans="1:5">
      <c r="A75" s="189">
        <v>1000165</v>
      </c>
      <c r="B75" s="190" t="s">
        <v>942</v>
      </c>
      <c r="C75" s="190" t="s">
        <v>603</v>
      </c>
      <c r="D75" s="190" t="s">
        <v>886</v>
      </c>
      <c r="E75" s="190" t="s">
        <v>885</v>
      </c>
    </row>
    <row r="76" spans="1:5">
      <c r="A76" s="189">
        <v>1000165</v>
      </c>
      <c r="B76" s="190" t="s">
        <v>942</v>
      </c>
      <c r="C76" s="190" t="s">
        <v>602</v>
      </c>
      <c r="D76" s="190" t="s">
        <v>890</v>
      </c>
      <c r="E76" s="190" t="s">
        <v>885</v>
      </c>
    </row>
    <row r="77" spans="1:5">
      <c r="A77" s="189">
        <v>1000165</v>
      </c>
      <c r="B77" s="190" t="s">
        <v>942</v>
      </c>
      <c r="C77" s="190" t="s">
        <v>887</v>
      </c>
      <c r="D77" s="190" t="s">
        <v>888</v>
      </c>
      <c r="E77" s="190" t="s">
        <v>885</v>
      </c>
    </row>
    <row r="78" spans="1:5">
      <c r="A78" s="189">
        <v>1000173</v>
      </c>
      <c r="B78" s="190" t="s">
        <v>943</v>
      </c>
      <c r="C78" s="190" t="s">
        <v>605</v>
      </c>
      <c r="D78" s="190" t="s">
        <v>884</v>
      </c>
      <c r="E78" s="190" t="s">
        <v>885</v>
      </c>
    </row>
    <row r="79" spans="1:5">
      <c r="A79" s="189">
        <v>1000173</v>
      </c>
      <c r="B79" s="190" t="s">
        <v>943</v>
      </c>
      <c r="C79" s="190" t="s">
        <v>603</v>
      </c>
      <c r="D79" s="190" t="s">
        <v>886</v>
      </c>
      <c r="E79" s="190" t="s">
        <v>885</v>
      </c>
    </row>
    <row r="80" spans="1:5">
      <c r="A80" s="189">
        <v>1000173</v>
      </c>
      <c r="B80" s="190" t="s">
        <v>943</v>
      </c>
      <c r="C80" s="190" t="s">
        <v>602</v>
      </c>
      <c r="D80" s="190" t="s">
        <v>890</v>
      </c>
      <c r="E80" s="190" t="s">
        <v>885</v>
      </c>
    </row>
    <row r="81" spans="1:5">
      <c r="A81" s="189">
        <v>1000173</v>
      </c>
      <c r="B81" s="190" t="s">
        <v>943</v>
      </c>
      <c r="C81" s="190" t="s">
        <v>887</v>
      </c>
      <c r="D81" s="190" t="s">
        <v>888</v>
      </c>
      <c r="E81" s="190" t="s">
        <v>885</v>
      </c>
    </row>
    <row r="82" spans="1:5">
      <c r="A82" s="189">
        <v>1000181</v>
      </c>
      <c r="B82" s="190" t="s">
        <v>944</v>
      </c>
      <c r="C82" s="190" t="s">
        <v>605</v>
      </c>
      <c r="D82" s="190" t="s">
        <v>884</v>
      </c>
      <c r="E82" s="190" t="s">
        <v>885</v>
      </c>
    </row>
    <row r="83" spans="1:5">
      <c r="A83" s="189">
        <v>1000181</v>
      </c>
      <c r="B83" s="190" t="s">
        <v>944</v>
      </c>
      <c r="C83" s="190" t="s">
        <v>603</v>
      </c>
      <c r="D83" s="190" t="s">
        <v>886</v>
      </c>
      <c r="E83" s="190" t="s">
        <v>885</v>
      </c>
    </row>
    <row r="84" spans="1:5">
      <c r="A84" s="189">
        <v>1000181</v>
      </c>
      <c r="B84" s="190" t="s">
        <v>944</v>
      </c>
      <c r="C84" s="190" t="s">
        <v>602</v>
      </c>
      <c r="D84" s="190" t="s">
        <v>890</v>
      </c>
      <c r="E84" s="190" t="s">
        <v>885</v>
      </c>
    </row>
    <row r="85" spans="1:5">
      <c r="A85" s="189">
        <v>1000181</v>
      </c>
      <c r="B85" s="190" t="s">
        <v>944</v>
      </c>
      <c r="C85" s="190" t="s">
        <v>887</v>
      </c>
      <c r="D85" s="190" t="s">
        <v>888</v>
      </c>
      <c r="E85" s="190" t="s">
        <v>885</v>
      </c>
    </row>
    <row r="86" spans="1:5">
      <c r="A86" s="189">
        <v>1000207</v>
      </c>
      <c r="B86" s="190" t="s">
        <v>945</v>
      </c>
      <c r="C86" s="190" t="s">
        <v>605</v>
      </c>
      <c r="D86" s="190" t="s">
        <v>884</v>
      </c>
      <c r="E86" s="190" t="s">
        <v>885</v>
      </c>
    </row>
    <row r="87" spans="1:5">
      <c r="A87" s="189">
        <v>1000207</v>
      </c>
      <c r="B87" s="190" t="s">
        <v>945</v>
      </c>
      <c r="C87" s="190" t="s">
        <v>603</v>
      </c>
      <c r="D87" s="190" t="s">
        <v>886</v>
      </c>
      <c r="E87" s="190" t="s">
        <v>885</v>
      </c>
    </row>
    <row r="88" spans="1:5">
      <c r="A88" s="189">
        <v>1000207</v>
      </c>
      <c r="B88" s="190" t="s">
        <v>945</v>
      </c>
      <c r="C88" s="190" t="s">
        <v>602</v>
      </c>
      <c r="D88" s="190" t="s">
        <v>890</v>
      </c>
      <c r="E88" s="190" t="s">
        <v>885</v>
      </c>
    </row>
    <row r="89" spans="1:5">
      <c r="A89" s="189">
        <v>1000207</v>
      </c>
      <c r="B89" s="190" t="s">
        <v>945</v>
      </c>
      <c r="C89" s="190" t="s">
        <v>601</v>
      </c>
      <c r="D89" s="190" t="s">
        <v>946</v>
      </c>
      <c r="E89" s="190" t="s">
        <v>885</v>
      </c>
    </row>
    <row r="90" spans="1:5">
      <c r="A90" s="189">
        <v>1000207</v>
      </c>
      <c r="B90" s="190" t="s">
        <v>945</v>
      </c>
      <c r="C90" s="190" t="s">
        <v>887</v>
      </c>
      <c r="D90" s="190" t="s">
        <v>888</v>
      </c>
      <c r="E90" s="190" t="s">
        <v>885</v>
      </c>
    </row>
    <row r="91" spans="1:5">
      <c r="A91" s="189">
        <v>1000215</v>
      </c>
      <c r="B91" s="190" t="s">
        <v>947</v>
      </c>
      <c r="C91" s="190" t="s">
        <v>605</v>
      </c>
      <c r="D91" s="190" t="s">
        <v>884</v>
      </c>
      <c r="E91" s="190" t="s">
        <v>885</v>
      </c>
    </row>
    <row r="92" spans="1:5">
      <c r="A92" s="189">
        <v>1000215</v>
      </c>
      <c r="B92" s="190" t="s">
        <v>947</v>
      </c>
      <c r="C92" s="190" t="s">
        <v>603</v>
      </c>
      <c r="D92" s="190" t="s">
        <v>886</v>
      </c>
      <c r="E92" s="190" t="s">
        <v>885</v>
      </c>
    </row>
    <row r="93" spans="1:5">
      <c r="A93" s="189">
        <v>1000215</v>
      </c>
      <c r="B93" s="190" t="s">
        <v>947</v>
      </c>
      <c r="C93" s="190" t="s">
        <v>602</v>
      </c>
      <c r="D93" s="190" t="s">
        <v>890</v>
      </c>
      <c r="E93" s="190" t="s">
        <v>885</v>
      </c>
    </row>
    <row r="94" spans="1:5">
      <c r="A94" s="189">
        <v>1000215</v>
      </c>
      <c r="B94" s="190" t="s">
        <v>947</v>
      </c>
      <c r="C94" s="190" t="s">
        <v>887</v>
      </c>
      <c r="D94" s="190" t="s">
        <v>888</v>
      </c>
      <c r="E94" s="190" t="s">
        <v>885</v>
      </c>
    </row>
    <row r="95" spans="1:5">
      <c r="A95" s="189">
        <v>1000215</v>
      </c>
      <c r="B95" s="190" t="s">
        <v>947</v>
      </c>
      <c r="C95" s="190" t="s">
        <v>271</v>
      </c>
      <c r="D95" s="190" t="s">
        <v>948</v>
      </c>
      <c r="E95" s="190" t="s">
        <v>949</v>
      </c>
    </row>
    <row r="96" spans="1:5">
      <c r="A96" s="189">
        <v>1000215</v>
      </c>
      <c r="B96" s="190" t="s">
        <v>947</v>
      </c>
      <c r="C96" s="190" t="s">
        <v>746</v>
      </c>
      <c r="D96" s="190" t="s">
        <v>950</v>
      </c>
      <c r="E96" s="190" t="s">
        <v>951</v>
      </c>
    </row>
    <row r="97" spans="1:5" ht="25.5">
      <c r="A97" s="191" t="s">
        <v>952</v>
      </c>
      <c r="B97" s="190" t="s">
        <v>953</v>
      </c>
      <c r="C97" s="190" t="s">
        <v>605</v>
      </c>
      <c r="D97" s="190" t="s">
        <v>884</v>
      </c>
      <c r="E97" s="190" t="s">
        <v>954</v>
      </c>
    </row>
    <row r="98" spans="1:5">
      <c r="A98" s="189">
        <v>1000223</v>
      </c>
      <c r="B98" s="190" t="s">
        <v>955</v>
      </c>
      <c r="C98" s="190" t="s">
        <v>605</v>
      </c>
      <c r="D98" s="190" t="s">
        <v>884</v>
      </c>
      <c r="E98" s="190" t="s">
        <v>885</v>
      </c>
    </row>
    <row r="99" spans="1:5">
      <c r="A99" s="189">
        <v>1000223</v>
      </c>
      <c r="B99" s="190" t="s">
        <v>955</v>
      </c>
      <c r="C99" s="190" t="s">
        <v>603</v>
      </c>
      <c r="D99" s="190" t="s">
        <v>886</v>
      </c>
      <c r="E99" s="190" t="s">
        <v>885</v>
      </c>
    </row>
    <row r="100" spans="1:5">
      <c r="A100" s="189">
        <v>1000223</v>
      </c>
      <c r="B100" s="190" t="s">
        <v>955</v>
      </c>
      <c r="C100" s="190" t="s">
        <v>887</v>
      </c>
      <c r="D100" s="190" t="s">
        <v>888</v>
      </c>
      <c r="E100" s="190" t="s">
        <v>885</v>
      </c>
    </row>
    <row r="101" spans="1:5">
      <c r="A101" s="189">
        <v>1000223</v>
      </c>
      <c r="B101" s="190" t="s">
        <v>955</v>
      </c>
      <c r="C101" s="190" t="s">
        <v>300</v>
      </c>
      <c r="D101" s="190" t="s">
        <v>956</v>
      </c>
      <c r="E101" s="190" t="s">
        <v>957</v>
      </c>
    </row>
    <row r="102" spans="1:5">
      <c r="A102" s="189">
        <v>1000231</v>
      </c>
      <c r="B102" s="190" t="s">
        <v>958</v>
      </c>
      <c r="C102" s="190" t="s">
        <v>605</v>
      </c>
      <c r="D102" s="190" t="s">
        <v>884</v>
      </c>
      <c r="E102" s="190" t="s">
        <v>885</v>
      </c>
    </row>
    <row r="103" spans="1:5">
      <c r="A103" s="189">
        <v>1000231</v>
      </c>
      <c r="B103" s="190" t="s">
        <v>958</v>
      </c>
      <c r="C103" s="190" t="s">
        <v>603</v>
      </c>
      <c r="D103" s="190" t="s">
        <v>886</v>
      </c>
      <c r="E103" s="190" t="s">
        <v>885</v>
      </c>
    </row>
    <row r="104" spans="1:5">
      <c r="A104" s="189">
        <v>1000231</v>
      </c>
      <c r="B104" s="190" t="s">
        <v>958</v>
      </c>
      <c r="C104" s="190" t="s">
        <v>887</v>
      </c>
      <c r="D104" s="190" t="s">
        <v>888</v>
      </c>
      <c r="E104" s="190" t="s">
        <v>885</v>
      </c>
    </row>
    <row r="105" spans="1:5">
      <c r="A105" s="189">
        <v>1000231</v>
      </c>
      <c r="B105" s="190" t="s">
        <v>958</v>
      </c>
      <c r="C105" s="190" t="s">
        <v>334</v>
      </c>
      <c r="D105" s="190" t="s">
        <v>959</v>
      </c>
      <c r="E105" s="190" t="s">
        <v>885</v>
      </c>
    </row>
    <row r="106" spans="1:5">
      <c r="A106" s="189">
        <v>1000272</v>
      </c>
      <c r="B106" s="190" t="s">
        <v>960</v>
      </c>
      <c r="C106" s="190" t="s">
        <v>605</v>
      </c>
      <c r="D106" s="190" t="s">
        <v>884</v>
      </c>
      <c r="E106" s="190" t="s">
        <v>885</v>
      </c>
    </row>
    <row r="107" spans="1:5">
      <c r="A107" s="189">
        <v>1000272</v>
      </c>
      <c r="B107" s="190" t="s">
        <v>960</v>
      </c>
      <c r="C107" s="190" t="s">
        <v>603</v>
      </c>
      <c r="D107" s="190" t="s">
        <v>886</v>
      </c>
      <c r="E107" s="190" t="s">
        <v>885</v>
      </c>
    </row>
    <row r="108" spans="1:5">
      <c r="A108" s="189">
        <v>1000272</v>
      </c>
      <c r="B108" s="190" t="s">
        <v>960</v>
      </c>
      <c r="C108" s="190" t="s">
        <v>602</v>
      </c>
      <c r="D108" s="190" t="s">
        <v>890</v>
      </c>
      <c r="E108" s="190" t="s">
        <v>885</v>
      </c>
    </row>
    <row r="109" spans="1:5">
      <c r="A109" s="189">
        <v>1000272</v>
      </c>
      <c r="B109" s="190" t="s">
        <v>960</v>
      </c>
      <c r="C109" s="190" t="s">
        <v>887</v>
      </c>
      <c r="D109" s="190" t="s">
        <v>888</v>
      </c>
      <c r="E109" s="190" t="s">
        <v>885</v>
      </c>
    </row>
    <row r="110" spans="1:5">
      <c r="A110" s="189">
        <v>1100015</v>
      </c>
      <c r="B110" s="190" t="s">
        <v>961</v>
      </c>
      <c r="C110" s="190" t="s">
        <v>605</v>
      </c>
      <c r="D110" s="190" t="s">
        <v>884</v>
      </c>
      <c r="E110" s="190" t="s">
        <v>885</v>
      </c>
    </row>
    <row r="111" spans="1:5">
      <c r="A111" s="189">
        <v>1100015</v>
      </c>
      <c r="B111" s="190" t="s">
        <v>962</v>
      </c>
      <c r="C111" s="190" t="s">
        <v>603</v>
      </c>
      <c r="D111" s="190" t="s">
        <v>886</v>
      </c>
      <c r="E111" s="190" t="s">
        <v>885</v>
      </c>
    </row>
    <row r="112" spans="1:5">
      <c r="A112" s="189">
        <v>1100015</v>
      </c>
      <c r="B112" s="190" t="s">
        <v>962</v>
      </c>
      <c r="C112" s="190" t="s">
        <v>602</v>
      </c>
      <c r="D112" s="190" t="s">
        <v>890</v>
      </c>
      <c r="E112" s="190" t="s">
        <v>885</v>
      </c>
    </row>
    <row r="113" spans="1:5">
      <c r="A113" s="189">
        <v>1100015</v>
      </c>
      <c r="B113" s="190" t="s">
        <v>962</v>
      </c>
      <c r="C113" s="190" t="s">
        <v>887</v>
      </c>
      <c r="D113" s="190" t="s">
        <v>888</v>
      </c>
      <c r="E113" s="190" t="s">
        <v>885</v>
      </c>
    </row>
    <row r="114" spans="1:5">
      <c r="A114" s="189">
        <v>1100015</v>
      </c>
      <c r="B114" s="190" t="s">
        <v>962</v>
      </c>
      <c r="C114" s="190" t="s">
        <v>892</v>
      </c>
      <c r="D114" s="190" t="s">
        <v>893</v>
      </c>
      <c r="E114" s="190" t="s">
        <v>894</v>
      </c>
    </row>
    <row r="115" spans="1:5">
      <c r="A115" s="189">
        <v>1100015</v>
      </c>
      <c r="B115" s="190" t="s">
        <v>961</v>
      </c>
      <c r="C115" s="190" t="s">
        <v>895</v>
      </c>
      <c r="D115" s="190" t="s">
        <v>896</v>
      </c>
      <c r="E115" s="190" t="s">
        <v>894</v>
      </c>
    </row>
    <row r="116" spans="1:5">
      <c r="A116" s="189">
        <v>1100015</v>
      </c>
      <c r="B116" s="190" t="s">
        <v>962</v>
      </c>
      <c r="C116" s="190" t="s">
        <v>897</v>
      </c>
      <c r="D116" s="190" t="s">
        <v>898</v>
      </c>
      <c r="E116" s="190" t="s">
        <v>894</v>
      </c>
    </row>
    <row r="117" spans="1:5">
      <c r="A117" s="189">
        <v>1100015</v>
      </c>
      <c r="B117" s="190" t="s">
        <v>961</v>
      </c>
      <c r="C117" s="190" t="s">
        <v>900</v>
      </c>
      <c r="D117" s="190" t="s">
        <v>901</v>
      </c>
      <c r="E117" s="190" t="s">
        <v>894</v>
      </c>
    </row>
    <row r="118" spans="1:5">
      <c r="A118" s="189">
        <v>1100015</v>
      </c>
      <c r="B118" s="190" t="s">
        <v>961</v>
      </c>
      <c r="C118" s="190" t="s">
        <v>902</v>
      </c>
      <c r="D118" s="190" t="s">
        <v>903</v>
      </c>
      <c r="E118" s="190" t="s">
        <v>894</v>
      </c>
    </row>
    <row r="119" spans="1:5">
      <c r="A119" s="189">
        <v>1100015</v>
      </c>
      <c r="B119" s="190" t="s">
        <v>961</v>
      </c>
      <c r="C119" s="190" t="s">
        <v>904</v>
      </c>
      <c r="D119" s="190" t="s">
        <v>905</v>
      </c>
      <c r="E119" s="190" t="s">
        <v>894</v>
      </c>
    </row>
    <row r="120" spans="1:5">
      <c r="A120" s="189">
        <v>1100015</v>
      </c>
      <c r="B120" s="190" t="s">
        <v>961</v>
      </c>
      <c r="C120" s="190" t="s">
        <v>906</v>
      </c>
      <c r="D120" s="190" t="s">
        <v>907</v>
      </c>
      <c r="E120" s="190" t="s">
        <v>894</v>
      </c>
    </row>
    <row r="121" spans="1:5">
      <c r="A121" s="189">
        <v>1100015</v>
      </c>
      <c r="B121" s="190" t="s">
        <v>962</v>
      </c>
      <c r="C121" s="190" t="s">
        <v>963</v>
      </c>
      <c r="D121" s="190" t="s">
        <v>964</v>
      </c>
      <c r="E121" s="190" t="s">
        <v>899</v>
      </c>
    </row>
    <row r="122" spans="1:5">
      <c r="A122" s="189">
        <v>1100023</v>
      </c>
      <c r="B122" s="190" t="s">
        <v>965</v>
      </c>
      <c r="C122" s="190" t="s">
        <v>605</v>
      </c>
      <c r="D122" s="190" t="s">
        <v>884</v>
      </c>
      <c r="E122" s="190" t="s">
        <v>885</v>
      </c>
    </row>
    <row r="123" spans="1:5">
      <c r="A123" s="189">
        <v>1100023</v>
      </c>
      <c r="B123" s="190" t="s">
        <v>965</v>
      </c>
      <c r="C123" s="190" t="s">
        <v>603</v>
      </c>
      <c r="D123" s="190" t="s">
        <v>886</v>
      </c>
      <c r="E123" s="190" t="s">
        <v>885</v>
      </c>
    </row>
    <row r="124" spans="1:5">
      <c r="A124" s="189">
        <v>1100023</v>
      </c>
      <c r="B124" s="190" t="s">
        <v>965</v>
      </c>
      <c r="C124" s="190" t="s">
        <v>602</v>
      </c>
      <c r="D124" s="190" t="s">
        <v>890</v>
      </c>
      <c r="E124" s="190" t="s">
        <v>885</v>
      </c>
    </row>
    <row r="125" spans="1:5">
      <c r="A125" s="189">
        <v>1100023</v>
      </c>
      <c r="B125" s="190" t="s">
        <v>965</v>
      </c>
      <c r="C125" s="190" t="s">
        <v>887</v>
      </c>
      <c r="D125" s="190" t="s">
        <v>888</v>
      </c>
      <c r="E125" s="190" t="s">
        <v>885</v>
      </c>
    </row>
    <row r="126" spans="1:5">
      <c r="A126" s="189">
        <v>1100023</v>
      </c>
      <c r="B126" s="190" t="s">
        <v>965</v>
      </c>
      <c r="C126" s="190" t="s">
        <v>966</v>
      </c>
      <c r="D126" s="190" t="s">
        <v>967</v>
      </c>
      <c r="E126" s="190" t="s">
        <v>899</v>
      </c>
    </row>
    <row r="127" spans="1:5">
      <c r="A127" s="189">
        <v>1100023</v>
      </c>
      <c r="B127" s="190" t="s">
        <v>965</v>
      </c>
      <c r="C127" s="190" t="s">
        <v>892</v>
      </c>
      <c r="D127" s="190" t="s">
        <v>893</v>
      </c>
      <c r="E127" s="190" t="s">
        <v>894</v>
      </c>
    </row>
    <row r="128" spans="1:5">
      <c r="A128" s="189">
        <v>1100023</v>
      </c>
      <c r="B128" s="190" t="s">
        <v>965</v>
      </c>
      <c r="C128" s="190" t="s">
        <v>895</v>
      </c>
      <c r="D128" s="190" t="s">
        <v>896</v>
      </c>
      <c r="E128" s="190" t="s">
        <v>894</v>
      </c>
    </row>
    <row r="129" spans="1:5">
      <c r="A129" s="189">
        <v>1100023</v>
      </c>
      <c r="B129" s="190" t="s">
        <v>965</v>
      </c>
      <c r="C129" s="190" t="s">
        <v>897</v>
      </c>
      <c r="D129" s="190" t="s">
        <v>898</v>
      </c>
      <c r="E129" s="190" t="s">
        <v>894</v>
      </c>
    </row>
    <row r="130" spans="1:5">
      <c r="A130" s="189">
        <v>1100023</v>
      </c>
      <c r="B130" s="190" t="s">
        <v>965</v>
      </c>
      <c r="C130" s="190" t="s">
        <v>900</v>
      </c>
      <c r="D130" s="190" t="s">
        <v>901</v>
      </c>
      <c r="E130" s="190" t="s">
        <v>894</v>
      </c>
    </row>
    <row r="131" spans="1:5">
      <c r="A131" s="189">
        <v>1100023</v>
      </c>
      <c r="B131" s="190" t="s">
        <v>965</v>
      </c>
      <c r="C131" s="190" t="s">
        <v>902</v>
      </c>
      <c r="D131" s="190" t="s">
        <v>903</v>
      </c>
      <c r="E131" s="190" t="s">
        <v>894</v>
      </c>
    </row>
    <row r="132" spans="1:5">
      <c r="A132" s="189">
        <v>1100023</v>
      </c>
      <c r="B132" s="190" t="s">
        <v>965</v>
      </c>
      <c r="C132" s="190" t="s">
        <v>904</v>
      </c>
      <c r="D132" s="190" t="s">
        <v>905</v>
      </c>
      <c r="E132" s="190" t="s">
        <v>894</v>
      </c>
    </row>
    <row r="133" spans="1:5">
      <c r="A133" s="189">
        <v>1100023</v>
      </c>
      <c r="B133" s="190" t="s">
        <v>965</v>
      </c>
      <c r="C133" s="190" t="s">
        <v>906</v>
      </c>
      <c r="D133" s="190" t="s">
        <v>907</v>
      </c>
      <c r="E133" s="190" t="s">
        <v>894</v>
      </c>
    </row>
    <row r="134" spans="1:5">
      <c r="A134" s="189">
        <v>1100023</v>
      </c>
      <c r="B134" s="190" t="s">
        <v>965</v>
      </c>
      <c r="C134" s="190" t="s">
        <v>908</v>
      </c>
      <c r="D134" s="190" t="s">
        <v>909</v>
      </c>
      <c r="E134" s="190" t="s">
        <v>894</v>
      </c>
    </row>
    <row r="135" spans="1:5">
      <c r="A135" s="189">
        <v>1100023</v>
      </c>
      <c r="B135" s="190" t="s">
        <v>965</v>
      </c>
      <c r="C135" s="190" t="s">
        <v>910</v>
      </c>
      <c r="D135" s="190" t="s">
        <v>911</v>
      </c>
      <c r="E135" s="190" t="s">
        <v>899</v>
      </c>
    </row>
    <row r="136" spans="1:5">
      <c r="A136" s="189">
        <v>1100031</v>
      </c>
      <c r="B136" s="190" t="s">
        <v>968</v>
      </c>
      <c r="C136" s="190" t="s">
        <v>605</v>
      </c>
      <c r="D136" s="190" t="s">
        <v>884</v>
      </c>
      <c r="E136" s="190" t="s">
        <v>885</v>
      </c>
    </row>
    <row r="137" spans="1:5">
      <c r="A137" s="189">
        <v>1100031</v>
      </c>
      <c r="B137" s="190" t="s">
        <v>968</v>
      </c>
      <c r="C137" s="190" t="s">
        <v>603</v>
      </c>
      <c r="D137" s="190" t="s">
        <v>886</v>
      </c>
      <c r="E137" s="190" t="s">
        <v>885</v>
      </c>
    </row>
    <row r="138" spans="1:5">
      <c r="A138" s="189">
        <v>1100031</v>
      </c>
      <c r="B138" s="190" t="s">
        <v>968</v>
      </c>
      <c r="C138" s="190" t="s">
        <v>602</v>
      </c>
      <c r="D138" s="190" t="s">
        <v>890</v>
      </c>
      <c r="E138" s="190" t="s">
        <v>885</v>
      </c>
    </row>
    <row r="139" spans="1:5">
      <c r="A139" s="189">
        <v>1100031</v>
      </c>
      <c r="B139" s="190" t="s">
        <v>968</v>
      </c>
      <c r="C139" s="190" t="s">
        <v>887</v>
      </c>
      <c r="D139" s="190" t="s">
        <v>888</v>
      </c>
      <c r="E139" s="190" t="s">
        <v>885</v>
      </c>
    </row>
    <row r="140" spans="1:5">
      <c r="A140" s="189">
        <v>1100031</v>
      </c>
      <c r="B140" s="190" t="s">
        <v>968</v>
      </c>
      <c r="C140" s="190" t="s">
        <v>966</v>
      </c>
      <c r="D140" s="190" t="s">
        <v>967</v>
      </c>
      <c r="E140" s="190" t="s">
        <v>899</v>
      </c>
    </row>
    <row r="141" spans="1:5">
      <c r="A141" s="189">
        <v>1100031</v>
      </c>
      <c r="B141" s="190" t="s">
        <v>968</v>
      </c>
      <c r="C141" s="190" t="s">
        <v>969</v>
      </c>
      <c r="D141" s="190" t="s">
        <v>970</v>
      </c>
      <c r="E141" s="190" t="s">
        <v>899</v>
      </c>
    </row>
    <row r="142" spans="1:5">
      <c r="A142" s="189">
        <v>1100031</v>
      </c>
      <c r="B142" s="190" t="s">
        <v>968</v>
      </c>
      <c r="C142" s="190" t="s">
        <v>892</v>
      </c>
      <c r="D142" s="190" t="s">
        <v>893</v>
      </c>
      <c r="E142" s="190" t="s">
        <v>894</v>
      </c>
    </row>
    <row r="143" spans="1:5">
      <c r="A143" s="189">
        <v>1100031</v>
      </c>
      <c r="B143" s="190" t="s">
        <v>968</v>
      </c>
      <c r="C143" s="190" t="s">
        <v>895</v>
      </c>
      <c r="D143" s="190" t="s">
        <v>896</v>
      </c>
      <c r="E143" s="190" t="s">
        <v>894</v>
      </c>
    </row>
    <row r="144" spans="1:5">
      <c r="A144" s="189">
        <v>1100031</v>
      </c>
      <c r="B144" s="190" t="s">
        <v>968</v>
      </c>
      <c r="C144" s="190" t="s">
        <v>897</v>
      </c>
      <c r="D144" s="190" t="s">
        <v>898</v>
      </c>
      <c r="E144" s="190" t="s">
        <v>894</v>
      </c>
    </row>
    <row r="145" spans="1:5">
      <c r="A145" s="189">
        <v>1100031</v>
      </c>
      <c r="B145" s="190" t="s">
        <v>968</v>
      </c>
      <c r="C145" s="190" t="s">
        <v>900</v>
      </c>
      <c r="D145" s="190" t="s">
        <v>901</v>
      </c>
      <c r="E145" s="190" t="s">
        <v>894</v>
      </c>
    </row>
    <row r="146" spans="1:5">
      <c r="A146" s="189">
        <v>1100031</v>
      </c>
      <c r="B146" s="190" t="s">
        <v>968</v>
      </c>
      <c r="C146" s="190" t="s">
        <v>902</v>
      </c>
      <c r="D146" s="190" t="s">
        <v>903</v>
      </c>
      <c r="E146" s="190" t="s">
        <v>894</v>
      </c>
    </row>
    <row r="147" spans="1:5">
      <c r="A147" s="189">
        <v>1100031</v>
      </c>
      <c r="B147" s="190" t="s">
        <v>968</v>
      </c>
      <c r="C147" s="190" t="s">
        <v>904</v>
      </c>
      <c r="D147" s="190" t="s">
        <v>905</v>
      </c>
      <c r="E147" s="190" t="s">
        <v>894</v>
      </c>
    </row>
    <row r="148" spans="1:5">
      <c r="A148" s="189">
        <v>1100031</v>
      </c>
      <c r="B148" s="190" t="s">
        <v>968</v>
      </c>
      <c r="C148" s="190" t="s">
        <v>906</v>
      </c>
      <c r="D148" s="190" t="s">
        <v>907</v>
      </c>
      <c r="E148" s="190" t="s">
        <v>894</v>
      </c>
    </row>
    <row r="149" spans="1:5">
      <c r="A149" s="189">
        <v>1100031</v>
      </c>
      <c r="B149" s="190" t="s">
        <v>968</v>
      </c>
      <c r="C149" s="190" t="s">
        <v>908</v>
      </c>
      <c r="D149" s="190" t="s">
        <v>909</v>
      </c>
      <c r="E149" s="190" t="s">
        <v>894</v>
      </c>
    </row>
    <row r="150" spans="1:5">
      <c r="A150" s="189">
        <v>1100031</v>
      </c>
      <c r="B150" s="190" t="s">
        <v>968</v>
      </c>
      <c r="C150" s="190" t="s">
        <v>910</v>
      </c>
      <c r="D150" s="190" t="s">
        <v>911</v>
      </c>
      <c r="E150" s="190" t="s">
        <v>894</v>
      </c>
    </row>
    <row r="151" spans="1:5" ht="25.5">
      <c r="A151" s="189">
        <v>1100032</v>
      </c>
      <c r="B151" s="191" t="s">
        <v>971</v>
      </c>
      <c r="C151" s="190" t="s">
        <v>605</v>
      </c>
      <c r="D151" s="190" t="s">
        <v>884</v>
      </c>
      <c r="E151" s="190" t="s">
        <v>972</v>
      </c>
    </row>
    <row r="152" spans="1:5" ht="25.5">
      <c r="A152" s="189">
        <v>1100032</v>
      </c>
      <c r="B152" s="191" t="s">
        <v>971</v>
      </c>
      <c r="C152" s="190" t="s">
        <v>966</v>
      </c>
      <c r="D152" s="190" t="s">
        <v>967</v>
      </c>
      <c r="E152" s="190" t="s">
        <v>899</v>
      </c>
    </row>
    <row r="153" spans="1:5" ht="25.5">
      <c r="A153" s="189">
        <v>1100033</v>
      </c>
      <c r="B153" s="191" t="s">
        <v>973</v>
      </c>
      <c r="C153" s="190" t="s">
        <v>605</v>
      </c>
      <c r="D153" s="190" t="s">
        <v>884</v>
      </c>
      <c r="E153" s="190" t="s">
        <v>972</v>
      </c>
    </row>
    <row r="154" spans="1:5" ht="25.5">
      <c r="A154" s="189">
        <v>1100033</v>
      </c>
      <c r="B154" s="191" t="s">
        <v>974</v>
      </c>
      <c r="C154" s="190" t="s">
        <v>966</v>
      </c>
      <c r="D154" s="190" t="s">
        <v>967</v>
      </c>
      <c r="E154" s="190" t="s">
        <v>899</v>
      </c>
    </row>
    <row r="155" spans="1:5" ht="25.5">
      <c r="A155" s="189">
        <v>1100034</v>
      </c>
      <c r="B155" s="191" t="s">
        <v>975</v>
      </c>
      <c r="C155" s="190" t="s">
        <v>605</v>
      </c>
      <c r="D155" s="190" t="s">
        <v>884</v>
      </c>
      <c r="E155" s="190" t="s">
        <v>972</v>
      </c>
    </row>
    <row r="156" spans="1:5" ht="25.5">
      <c r="A156" s="189">
        <v>1100034</v>
      </c>
      <c r="B156" s="191" t="s">
        <v>975</v>
      </c>
      <c r="C156" s="190" t="s">
        <v>966</v>
      </c>
      <c r="D156" s="190" t="s">
        <v>967</v>
      </c>
      <c r="E156" s="190" t="s">
        <v>899</v>
      </c>
    </row>
    <row r="157" spans="1:5">
      <c r="A157" s="189">
        <v>1100049</v>
      </c>
      <c r="B157" s="190" t="s">
        <v>976</v>
      </c>
      <c r="C157" s="190" t="s">
        <v>605</v>
      </c>
      <c r="D157" s="190" t="s">
        <v>884</v>
      </c>
      <c r="E157" s="190" t="s">
        <v>885</v>
      </c>
    </row>
    <row r="158" spans="1:5">
      <c r="A158" s="189">
        <v>1100049</v>
      </c>
      <c r="B158" s="190" t="s">
        <v>976</v>
      </c>
      <c r="C158" s="190" t="s">
        <v>603</v>
      </c>
      <c r="D158" s="190" t="s">
        <v>886</v>
      </c>
      <c r="E158" s="190" t="s">
        <v>885</v>
      </c>
    </row>
    <row r="159" spans="1:5">
      <c r="A159" s="189">
        <v>1100049</v>
      </c>
      <c r="B159" s="190" t="s">
        <v>976</v>
      </c>
      <c r="C159" s="190" t="s">
        <v>599</v>
      </c>
      <c r="D159" s="190" t="s">
        <v>977</v>
      </c>
      <c r="E159" s="190" t="s">
        <v>885</v>
      </c>
    </row>
    <row r="160" spans="1:5">
      <c r="A160" s="189">
        <v>1100049</v>
      </c>
      <c r="B160" s="190" t="s">
        <v>976</v>
      </c>
      <c r="C160" s="190" t="s">
        <v>887</v>
      </c>
      <c r="D160" s="190" t="s">
        <v>888</v>
      </c>
      <c r="E160" s="190" t="s">
        <v>885</v>
      </c>
    </row>
    <row r="161" spans="1:5" ht="25.5">
      <c r="A161" s="189">
        <v>1100056</v>
      </c>
      <c r="B161" s="191" t="s">
        <v>978</v>
      </c>
      <c r="C161" s="190" t="s">
        <v>605</v>
      </c>
      <c r="D161" s="190" t="s">
        <v>884</v>
      </c>
      <c r="E161" s="190" t="s">
        <v>885</v>
      </c>
    </row>
    <row r="162" spans="1:5" ht="25.5">
      <c r="A162" s="189">
        <v>1100056</v>
      </c>
      <c r="B162" s="191" t="s">
        <v>978</v>
      </c>
      <c r="C162" s="190" t="s">
        <v>603</v>
      </c>
      <c r="D162" s="190" t="s">
        <v>886</v>
      </c>
      <c r="E162" s="190" t="s">
        <v>885</v>
      </c>
    </row>
    <row r="163" spans="1:5" ht="25.5">
      <c r="A163" s="189">
        <v>1100056</v>
      </c>
      <c r="B163" s="191" t="s">
        <v>978</v>
      </c>
      <c r="C163" s="190" t="s">
        <v>887</v>
      </c>
      <c r="D163" s="190" t="s">
        <v>888</v>
      </c>
      <c r="E163" s="190" t="s">
        <v>885</v>
      </c>
    </row>
    <row r="164" spans="1:5">
      <c r="A164" s="189">
        <v>1100064</v>
      </c>
      <c r="B164" s="190" t="s">
        <v>979</v>
      </c>
      <c r="C164" s="190" t="s">
        <v>605</v>
      </c>
      <c r="D164" s="190" t="s">
        <v>884</v>
      </c>
      <c r="E164" s="190" t="s">
        <v>885</v>
      </c>
    </row>
    <row r="165" spans="1:5">
      <c r="A165" s="189">
        <v>1100064</v>
      </c>
      <c r="B165" s="190" t="s">
        <v>979</v>
      </c>
      <c r="C165" s="190" t="s">
        <v>603</v>
      </c>
      <c r="D165" s="190" t="s">
        <v>886</v>
      </c>
      <c r="E165" s="190" t="s">
        <v>885</v>
      </c>
    </row>
    <row r="166" spans="1:5">
      <c r="A166" s="189">
        <v>1100064</v>
      </c>
      <c r="B166" s="190" t="s">
        <v>979</v>
      </c>
      <c r="C166" s="190" t="s">
        <v>602</v>
      </c>
      <c r="D166" s="190" t="s">
        <v>890</v>
      </c>
      <c r="E166" s="190" t="s">
        <v>885</v>
      </c>
    </row>
    <row r="167" spans="1:5">
      <c r="A167" s="189">
        <v>1100064</v>
      </c>
      <c r="B167" s="190" t="s">
        <v>979</v>
      </c>
      <c r="C167" s="190" t="s">
        <v>887</v>
      </c>
      <c r="D167" s="190" t="s">
        <v>888</v>
      </c>
      <c r="E167" s="190" t="s">
        <v>885</v>
      </c>
    </row>
    <row r="168" spans="1:5">
      <c r="A168" s="189">
        <v>1100072</v>
      </c>
      <c r="B168" s="190" t="s">
        <v>980</v>
      </c>
      <c r="C168" s="190" t="s">
        <v>605</v>
      </c>
      <c r="D168" s="190" t="s">
        <v>884</v>
      </c>
      <c r="E168" s="190" t="s">
        <v>885</v>
      </c>
    </row>
    <row r="169" spans="1:5">
      <c r="A169" s="189">
        <v>1100072</v>
      </c>
      <c r="B169" s="190" t="s">
        <v>980</v>
      </c>
      <c r="C169" s="190" t="s">
        <v>603</v>
      </c>
      <c r="D169" s="190" t="s">
        <v>886</v>
      </c>
      <c r="E169" s="190" t="s">
        <v>885</v>
      </c>
    </row>
    <row r="170" spans="1:5">
      <c r="A170" s="189">
        <v>1100072</v>
      </c>
      <c r="B170" s="190" t="s">
        <v>980</v>
      </c>
      <c r="C170" s="190" t="s">
        <v>602</v>
      </c>
      <c r="D170" s="190" t="s">
        <v>890</v>
      </c>
      <c r="E170" s="190" t="s">
        <v>885</v>
      </c>
    </row>
    <row r="171" spans="1:5">
      <c r="A171" s="189">
        <v>1100072</v>
      </c>
      <c r="B171" s="190" t="s">
        <v>980</v>
      </c>
      <c r="C171" s="190" t="s">
        <v>887</v>
      </c>
      <c r="D171" s="190" t="s">
        <v>888</v>
      </c>
      <c r="E171" s="190" t="s">
        <v>885</v>
      </c>
    </row>
    <row r="172" spans="1:5">
      <c r="A172" s="189">
        <v>1100080</v>
      </c>
      <c r="B172" s="190" t="s">
        <v>981</v>
      </c>
      <c r="C172" s="190" t="s">
        <v>605</v>
      </c>
      <c r="D172" s="190" t="s">
        <v>884</v>
      </c>
      <c r="E172" s="190" t="s">
        <v>885</v>
      </c>
    </row>
    <row r="173" spans="1:5">
      <c r="A173" s="189">
        <v>1100080</v>
      </c>
      <c r="B173" s="190" t="s">
        <v>981</v>
      </c>
      <c r="C173" s="190" t="s">
        <v>603</v>
      </c>
      <c r="D173" s="190" t="s">
        <v>886</v>
      </c>
      <c r="E173" s="190" t="s">
        <v>885</v>
      </c>
    </row>
    <row r="174" spans="1:5">
      <c r="A174" s="189">
        <v>1100080</v>
      </c>
      <c r="B174" s="190" t="s">
        <v>981</v>
      </c>
      <c r="C174" s="190" t="s">
        <v>602</v>
      </c>
      <c r="D174" s="190" t="s">
        <v>890</v>
      </c>
      <c r="E174" s="190" t="s">
        <v>885</v>
      </c>
    </row>
    <row r="175" spans="1:5">
      <c r="A175" s="189">
        <v>1100080</v>
      </c>
      <c r="B175" s="190" t="s">
        <v>981</v>
      </c>
      <c r="C175" s="190" t="s">
        <v>887</v>
      </c>
      <c r="D175" s="190" t="s">
        <v>888</v>
      </c>
      <c r="E175" s="190" t="s">
        <v>885</v>
      </c>
    </row>
    <row r="176" spans="1:5">
      <c r="A176" s="189">
        <v>1100081</v>
      </c>
      <c r="B176" s="190" t="s">
        <v>982</v>
      </c>
      <c r="C176" s="190" t="s">
        <v>605</v>
      </c>
      <c r="D176" s="190" t="s">
        <v>884</v>
      </c>
      <c r="E176" s="190" t="s">
        <v>983</v>
      </c>
    </row>
    <row r="177" spans="1:5">
      <c r="A177" s="189">
        <v>1100081</v>
      </c>
      <c r="B177" s="190" t="s">
        <v>982</v>
      </c>
      <c r="C177" s="190" t="s">
        <v>603</v>
      </c>
      <c r="D177" s="190" t="s">
        <v>886</v>
      </c>
      <c r="E177" s="190" t="s">
        <v>983</v>
      </c>
    </row>
    <row r="178" spans="1:5">
      <c r="A178" s="189">
        <v>1100081</v>
      </c>
      <c r="B178" s="190" t="s">
        <v>982</v>
      </c>
      <c r="C178" s="190" t="s">
        <v>966</v>
      </c>
      <c r="D178" s="190" t="s">
        <v>967</v>
      </c>
      <c r="E178" s="190" t="s">
        <v>983</v>
      </c>
    </row>
    <row r="179" spans="1:5">
      <c r="A179" s="189">
        <v>1100082</v>
      </c>
      <c r="B179" s="190" t="s">
        <v>984</v>
      </c>
      <c r="C179" s="190" t="s">
        <v>605</v>
      </c>
      <c r="D179" s="190" t="s">
        <v>884</v>
      </c>
      <c r="E179" s="190" t="s">
        <v>983</v>
      </c>
    </row>
    <row r="180" spans="1:5">
      <c r="A180" s="189">
        <v>1100082</v>
      </c>
      <c r="B180" s="190" t="s">
        <v>984</v>
      </c>
      <c r="C180" s="190" t="s">
        <v>603</v>
      </c>
      <c r="D180" s="190" t="s">
        <v>886</v>
      </c>
      <c r="E180" s="190" t="s">
        <v>983</v>
      </c>
    </row>
    <row r="181" spans="1:5">
      <c r="A181" s="189">
        <v>1100082</v>
      </c>
      <c r="B181" s="190" t="s">
        <v>984</v>
      </c>
      <c r="C181" s="190" t="s">
        <v>966</v>
      </c>
      <c r="D181" s="190" t="s">
        <v>967</v>
      </c>
      <c r="E181" s="190" t="s">
        <v>983</v>
      </c>
    </row>
    <row r="182" spans="1:5">
      <c r="A182" s="189">
        <v>1100083</v>
      </c>
      <c r="B182" s="190" t="s">
        <v>985</v>
      </c>
      <c r="C182" s="190" t="s">
        <v>605</v>
      </c>
      <c r="D182" s="190" t="s">
        <v>884</v>
      </c>
      <c r="E182" s="190" t="s">
        <v>983</v>
      </c>
    </row>
    <row r="183" spans="1:5">
      <c r="A183" s="189">
        <v>1100083</v>
      </c>
      <c r="B183" s="190" t="s">
        <v>985</v>
      </c>
      <c r="C183" s="190" t="s">
        <v>603</v>
      </c>
      <c r="D183" s="190" t="s">
        <v>886</v>
      </c>
      <c r="E183" s="190" t="s">
        <v>983</v>
      </c>
    </row>
    <row r="184" spans="1:5" ht="25.5">
      <c r="A184" s="189">
        <v>1100084</v>
      </c>
      <c r="B184" s="191" t="s">
        <v>986</v>
      </c>
      <c r="C184" s="190" t="s">
        <v>605</v>
      </c>
      <c r="D184" s="190" t="s">
        <v>884</v>
      </c>
      <c r="E184" s="190" t="s">
        <v>983</v>
      </c>
    </row>
    <row r="185" spans="1:5" ht="25.5">
      <c r="A185" s="189">
        <v>1100084</v>
      </c>
      <c r="B185" s="191" t="s">
        <v>986</v>
      </c>
      <c r="C185" s="190" t="s">
        <v>603</v>
      </c>
      <c r="D185" s="190" t="s">
        <v>886</v>
      </c>
      <c r="E185" s="190" t="s">
        <v>983</v>
      </c>
    </row>
    <row r="186" spans="1:5">
      <c r="A186" s="189">
        <v>1100085</v>
      </c>
      <c r="B186" s="190" t="s">
        <v>987</v>
      </c>
      <c r="C186" s="190" t="s">
        <v>605</v>
      </c>
      <c r="D186" s="190" t="s">
        <v>884</v>
      </c>
      <c r="E186" s="190" t="s">
        <v>983</v>
      </c>
    </row>
    <row r="187" spans="1:5">
      <c r="A187" s="189">
        <v>1100085</v>
      </c>
      <c r="B187" s="190" t="s">
        <v>987</v>
      </c>
      <c r="C187" s="190" t="s">
        <v>603</v>
      </c>
      <c r="D187" s="190" t="s">
        <v>886</v>
      </c>
      <c r="E187" s="190" t="s">
        <v>983</v>
      </c>
    </row>
    <row r="188" spans="1:5">
      <c r="A188" s="189">
        <v>1200013</v>
      </c>
      <c r="B188" s="190" t="s">
        <v>988</v>
      </c>
      <c r="C188" s="190" t="s">
        <v>605</v>
      </c>
      <c r="D188" s="190" t="s">
        <v>884</v>
      </c>
      <c r="E188" s="190" t="s">
        <v>885</v>
      </c>
    </row>
    <row r="189" spans="1:5">
      <c r="A189" s="189">
        <v>1200013</v>
      </c>
      <c r="B189" s="190" t="s">
        <v>988</v>
      </c>
      <c r="C189" s="190" t="s">
        <v>603</v>
      </c>
      <c r="D189" s="190" t="s">
        <v>886</v>
      </c>
      <c r="E189" s="190" t="s">
        <v>885</v>
      </c>
    </row>
    <row r="190" spans="1:5">
      <c r="A190" s="189">
        <v>1200013</v>
      </c>
      <c r="B190" s="190" t="s">
        <v>988</v>
      </c>
      <c r="C190" s="190" t="s">
        <v>602</v>
      </c>
      <c r="D190" s="190" t="s">
        <v>890</v>
      </c>
      <c r="E190" s="190" t="s">
        <v>885</v>
      </c>
    </row>
    <row r="191" spans="1:5">
      <c r="A191" s="189">
        <v>1200013</v>
      </c>
      <c r="B191" s="190" t="s">
        <v>988</v>
      </c>
      <c r="C191" s="190" t="s">
        <v>887</v>
      </c>
      <c r="D191" s="190" t="s">
        <v>888</v>
      </c>
      <c r="E191" s="190" t="s">
        <v>885</v>
      </c>
    </row>
    <row r="192" spans="1:5">
      <c r="A192" s="189">
        <v>1200013</v>
      </c>
      <c r="B192" s="190" t="s">
        <v>988</v>
      </c>
      <c r="C192" s="190" t="s">
        <v>989</v>
      </c>
      <c r="D192" s="190" t="s">
        <v>990</v>
      </c>
      <c r="E192" s="190" t="s">
        <v>957</v>
      </c>
    </row>
    <row r="193" spans="1:5">
      <c r="A193" s="189">
        <v>1200013</v>
      </c>
      <c r="B193" s="190" t="s">
        <v>988</v>
      </c>
      <c r="C193" s="190" t="s">
        <v>966</v>
      </c>
      <c r="D193" s="190" t="s">
        <v>967</v>
      </c>
      <c r="E193" s="190" t="s">
        <v>894</v>
      </c>
    </row>
    <row r="194" spans="1:5">
      <c r="A194" s="189">
        <v>1200013</v>
      </c>
      <c r="B194" s="190" t="s">
        <v>988</v>
      </c>
      <c r="C194" s="190" t="s">
        <v>969</v>
      </c>
      <c r="D194" s="190" t="s">
        <v>970</v>
      </c>
      <c r="E194" s="190" t="s">
        <v>894</v>
      </c>
    </row>
    <row r="195" spans="1:5">
      <c r="A195" s="189">
        <v>1200013</v>
      </c>
      <c r="B195" s="190" t="s">
        <v>988</v>
      </c>
      <c r="C195" s="190" t="s">
        <v>991</v>
      </c>
      <c r="D195" s="190" t="s">
        <v>992</v>
      </c>
      <c r="E195" s="190" t="s">
        <v>899</v>
      </c>
    </row>
    <row r="196" spans="1:5">
      <c r="A196" s="189">
        <v>1200039</v>
      </c>
      <c r="B196" s="190" t="s">
        <v>993</v>
      </c>
      <c r="C196" s="190" t="s">
        <v>605</v>
      </c>
      <c r="D196" s="190" t="s">
        <v>884</v>
      </c>
      <c r="E196" s="190" t="s">
        <v>885</v>
      </c>
    </row>
    <row r="197" spans="1:5">
      <c r="A197" s="189">
        <v>1200039</v>
      </c>
      <c r="B197" s="190" t="s">
        <v>993</v>
      </c>
      <c r="C197" s="190" t="s">
        <v>603</v>
      </c>
      <c r="D197" s="190" t="s">
        <v>886</v>
      </c>
      <c r="E197" s="190" t="s">
        <v>885</v>
      </c>
    </row>
    <row r="198" spans="1:5">
      <c r="A198" s="189">
        <v>1200039</v>
      </c>
      <c r="B198" s="190" t="s">
        <v>993</v>
      </c>
      <c r="C198" s="190" t="s">
        <v>602</v>
      </c>
      <c r="D198" s="190" t="s">
        <v>890</v>
      </c>
      <c r="E198" s="190" t="s">
        <v>885</v>
      </c>
    </row>
    <row r="199" spans="1:5">
      <c r="A199" s="189">
        <v>1200039</v>
      </c>
      <c r="B199" s="190" t="s">
        <v>993</v>
      </c>
      <c r="C199" s="190" t="s">
        <v>887</v>
      </c>
      <c r="D199" s="190" t="s">
        <v>888</v>
      </c>
      <c r="E199" s="190" t="s">
        <v>885</v>
      </c>
    </row>
    <row r="200" spans="1:5">
      <c r="A200" s="189">
        <v>1200039</v>
      </c>
      <c r="B200" s="190" t="s">
        <v>993</v>
      </c>
      <c r="C200" s="190" t="s">
        <v>994</v>
      </c>
      <c r="D200" s="190" t="s">
        <v>995</v>
      </c>
      <c r="E200" s="190" t="s">
        <v>894</v>
      </c>
    </row>
    <row r="201" spans="1:5">
      <c r="A201" s="189">
        <v>1200039</v>
      </c>
      <c r="B201" s="190" t="s">
        <v>993</v>
      </c>
      <c r="C201" s="190" t="s">
        <v>996</v>
      </c>
      <c r="D201" s="190" t="s">
        <v>997</v>
      </c>
      <c r="E201" s="190" t="s">
        <v>894</v>
      </c>
    </row>
    <row r="202" spans="1:5">
      <c r="A202" s="189">
        <v>1200039</v>
      </c>
      <c r="B202" s="190" t="s">
        <v>993</v>
      </c>
      <c r="C202" s="190" t="s">
        <v>998</v>
      </c>
      <c r="D202" s="190" t="s">
        <v>999</v>
      </c>
      <c r="E202" s="190" t="s">
        <v>894</v>
      </c>
    </row>
    <row r="203" spans="1:5">
      <c r="A203" s="189">
        <v>1200039</v>
      </c>
      <c r="B203" s="190" t="s">
        <v>993</v>
      </c>
      <c r="C203" s="190" t="s">
        <v>991</v>
      </c>
      <c r="D203" s="190" t="s">
        <v>992</v>
      </c>
      <c r="E203" s="190" t="s">
        <v>899</v>
      </c>
    </row>
    <row r="204" spans="1:5">
      <c r="A204" s="189">
        <v>1200047</v>
      </c>
      <c r="B204" s="190" t="s">
        <v>1000</v>
      </c>
      <c r="C204" s="190" t="s">
        <v>605</v>
      </c>
      <c r="D204" s="190" t="s">
        <v>884</v>
      </c>
      <c r="E204" s="190" t="s">
        <v>885</v>
      </c>
    </row>
    <row r="205" spans="1:5">
      <c r="A205" s="189">
        <v>1200047</v>
      </c>
      <c r="B205" s="190" t="s">
        <v>1000</v>
      </c>
      <c r="C205" s="190" t="s">
        <v>603</v>
      </c>
      <c r="D205" s="190" t="s">
        <v>886</v>
      </c>
      <c r="E205" s="190" t="s">
        <v>885</v>
      </c>
    </row>
    <row r="206" spans="1:5">
      <c r="A206" s="189">
        <v>1200047</v>
      </c>
      <c r="B206" s="190" t="s">
        <v>1000</v>
      </c>
      <c r="C206" s="190" t="s">
        <v>602</v>
      </c>
      <c r="D206" s="190" t="s">
        <v>890</v>
      </c>
      <c r="E206" s="190" t="s">
        <v>885</v>
      </c>
    </row>
    <row r="207" spans="1:5">
      <c r="A207" s="189">
        <v>1200047</v>
      </c>
      <c r="B207" s="190" t="s">
        <v>1000</v>
      </c>
      <c r="C207" s="190" t="s">
        <v>887</v>
      </c>
      <c r="D207" s="190" t="s">
        <v>888</v>
      </c>
      <c r="E207" s="190" t="s">
        <v>885</v>
      </c>
    </row>
    <row r="208" spans="1:5">
      <c r="A208" s="189">
        <v>1200047</v>
      </c>
      <c r="B208" s="190" t="s">
        <v>1000</v>
      </c>
      <c r="C208" s="190" t="s">
        <v>991</v>
      </c>
      <c r="D208" s="190" t="s">
        <v>992</v>
      </c>
      <c r="E208" s="190" t="s">
        <v>899</v>
      </c>
    </row>
    <row r="209" spans="1:5">
      <c r="A209" s="189">
        <v>1200054</v>
      </c>
      <c r="B209" s="190" t="s">
        <v>1001</v>
      </c>
      <c r="C209" s="190" t="s">
        <v>605</v>
      </c>
      <c r="D209" s="190" t="s">
        <v>884</v>
      </c>
      <c r="E209" s="190" t="s">
        <v>885</v>
      </c>
    </row>
    <row r="210" spans="1:5">
      <c r="A210" s="189">
        <v>1200054</v>
      </c>
      <c r="B210" s="190" t="s">
        <v>1001</v>
      </c>
      <c r="C210" s="190" t="s">
        <v>603</v>
      </c>
      <c r="D210" s="190" t="s">
        <v>886</v>
      </c>
      <c r="E210" s="190" t="s">
        <v>885</v>
      </c>
    </row>
    <row r="211" spans="1:5">
      <c r="A211" s="189">
        <v>1200054</v>
      </c>
      <c r="B211" s="190" t="s">
        <v>1001</v>
      </c>
      <c r="C211" s="190" t="s">
        <v>602</v>
      </c>
      <c r="D211" s="190" t="s">
        <v>890</v>
      </c>
      <c r="E211" s="190" t="s">
        <v>885</v>
      </c>
    </row>
    <row r="212" spans="1:5">
      <c r="A212" s="189">
        <v>1200054</v>
      </c>
      <c r="B212" s="190" t="s">
        <v>1001</v>
      </c>
      <c r="C212" s="190" t="s">
        <v>887</v>
      </c>
      <c r="D212" s="190" t="s">
        <v>888</v>
      </c>
      <c r="E212" s="190" t="s">
        <v>885</v>
      </c>
    </row>
    <row r="213" spans="1:5">
      <c r="A213" s="189">
        <v>1200055</v>
      </c>
      <c r="B213" s="190" t="s">
        <v>1002</v>
      </c>
      <c r="C213" s="190" t="s">
        <v>605</v>
      </c>
      <c r="D213" s="190" t="s">
        <v>884</v>
      </c>
      <c r="E213" s="190" t="s">
        <v>983</v>
      </c>
    </row>
    <row r="214" spans="1:5">
      <c r="A214" s="189">
        <v>1200055</v>
      </c>
      <c r="B214" s="190" t="s">
        <v>1002</v>
      </c>
      <c r="C214" s="190" t="s">
        <v>603</v>
      </c>
      <c r="D214" s="190" t="s">
        <v>886</v>
      </c>
      <c r="E214" s="190" t="s">
        <v>983</v>
      </c>
    </row>
    <row r="215" spans="1:5">
      <c r="A215" s="189">
        <v>1200055</v>
      </c>
      <c r="B215" s="190" t="s">
        <v>1002</v>
      </c>
      <c r="C215" s="190" t="s">
        <v>602</v>
      </c>
      <c r="D215" s="190" t="s">
        <v>890</v>
      </c>
      <c r="E215" s="190" t="s">
        <v>983</v>
      </c>
    </row>
    <row r="216" spans="1:5">
      <c r="A216" s="189">
        <v>1200055</v>
      </c>
      <c r="B216" s="190" t="s">
        <v>1002</v>
      </c>
      <c r="C216" s="190" t="s">
        <v>887</v>
      </c>
      <c r="D216" s="190" t="s">
        <v>888</v>
      </c>
      <c r="E216" s="190" t="s">
        <v>983</v>
      </c>
    </row>
    <row r="217" spans="1:5">
      <c r="A217" s="189">
        <v>1200056</v>
      </c>
      <c r="B217" s="190" t="s">
        <v>1003</v>
      </c>
      <c r="C217" s="190" t="s">
        <v>605</v>
      </c>
      <c r="D217" s="190" t="s">
        <v>884</v>
      </c>
      <c r="E217" s="190" t="s">
        <v>983</v>
      </c>
    </row>
    <row r="218" spans="1:5">
      <c r="A218" s="189">
        <v>1200056</v>
      </c>
      <c r="B218" s="190" t="s">
        <v>1003</v>
      </c>
      <c r="C218" s="190" t="s">
        <v>603</v>
      </c>
      <c r="D218" s="190" t="s">
        <v>886</v>
      </c>
      <c r="E218" s="190" t="s">
        <v>983</v>
      </c>
    </row>
    <row r="219" spans="1:5">
      <c r="A219" s="189">
        <v>1200056</v>
      </c>
      <c r="B219" s="190" t="s">
        <v>1003</v>
      </c>
      <c r="C219" s="190" t="s">
        <v>1004</v>
      </c>
      <c r="D219" s="190" t="s">
        <v>1005</v>
      </c>
      <c r="E219" s="190" t="s">
        <v>983</v>
      </c>
    </row>
    <row r="220" spans="1:5">
      <c r="A220" s="189">
        <v>1200056</v>
      </c>
      <c r="B220" s="190" t="s">
        <v>1003</v>
      </c>
      <c r="C220" s="190" t="s">
        <v>994</v>
      </c>
      <c r="D220" s="190" t="s">
        <v>995</v>
      </c>
      <c r="E220" s="190" t="s">
        <v>983</v>
      </c>
    </row>
    <row r="221" spans="1:5">
      <c r="A221" s="189">
        <v>1200056</v>
      </c>
      <c r="B221" s="190" t="s">
        <v>1003</v>
      </c>
      <c r="C221" s="190" t="s">
        <v>996</v>
      </c>
      <c r="D221" s="190" t="s">
        <v>997</v>
      </c>
      <c r="E221" s="190" t="s">
        <v>983</v>
      </c>
    </row>
    <row r="222" spans="1:5">
      <c r="A222" s="189">
        <v>1200056</v>
      </c>
      <c r="B222" s="190" t="s">
        <v>1003</v>
      </c>
      <c r="C222" s="190" t="s">
        <v>998</v>
      </c>
      <c r="D222" s="190" t="s">
        <v>999</v>
      </c>
      <c r="E222" s="190" t="s">
        <v>983</v>
      </c>
    </row>
    <row r="223" spans="1:5">
      <c r="A223" s="189">
        <v>1200056</v>
      </c>
      <c r="B223" s="190" t="s">
        <v>1003</v>
      </c>
      <c r="C223" s="190" t="s">
        <v>1006</v>
      </c>
      <c r="D223" s="190" t="s">
        <v>1007</v>
      </c>
      <c r="E223" s="190" t="s">
        <v>983</v>
      </c>
    </row>
    <row r="224" spans="1:5">
      <c r="A224" s="189">
        <v>1200056</v>
      </c>
      <c r="B224" s="190" t="s">
        <v>1003</v>
      </c>
      <c r="C224" s="190" t="s">
        <v>1008</v>
      </c>
      <c r="D224" s="190" t="s">
        <v>1009</v>
      </c>
      <c r="E224" s="190" t="s">
        <v>983</v>
      </c>
    </row>
    <row r="225" spans="1:5">
      <c r="A225" s="189">
        <v>1200057</v>
      </c>
      <c r="B225" s="190" t="s">
        <v>1010</v>
      </c>
      <c r="C225" s="190" t="s">
        <v>605</v>
      </c>
      <c r="D225" s="190" t="s">
        <v>884</v>
      </c>
      <c r="E225" s="190" t="s">
        <v>983</v>
      </c>
    </row>
    <row r="226" spans="1:5">
      <c r="A226" s="189">
        <v>1200057</v>
      </c>
      <c r="B226" s="190" t="s">
        <v>1010</v>
      </c>
      <c r="C226" s="190" t="s">
        <v>603</v>
      </c>
      <c r="D226" s="190" t="s">
        <v>886</v>
      </c>
      <c r="E226" s="190" t="s">
        <v>983</v>
      </c>
    </row>
    <row r="227" spans="1:5">
      <c r="A227" s="189">
        <v>1200057</v>
      </c>
      <c r="B227" s="190" t="s">
        <v>1010</v>
      </c>
      <c r="C227" s="190" t="s">
        <v>602</v>
      </c>
      <c r="D227" s="190" t="s">
        <v>890</v>
      </c>
      <c r="E227" s="190" t="s">
        <v>983</v>
      </c>
    </row>
    <row r="228" spans="1:5">
      <c r="A228" s="189">
        <v>1200057</v>
      </c>
      <c r="B228" s="190" t="s">
        <v>1010</v>
      </c>
      <c r="C228" s="190" t="s">
        <v>887</v>
      </c>
      <c r="D228" s="190" t="s">
        <v>888</v>
      </c>
      <c r="E228" s="190" t="s">
        <v>983</v>
      </c>
    </row>
    <row r="229" spans="1:5">
      <c r="A229" s="189">
        <v>1200062</v>
      </c>
      <c r="B229" s="190" t="s">
        <v>1011</v>
      </c>
      <c r="C229" s="190" t="s">
        <v>605</v>
      </c>
      <c r="D229" s="190" t="s">
        <v>884</v>
      </c>
      <c r="E229" s="190" t="s">
        <v>983</v>
      </c>
    </row>
    <row r="230" spans="1:5">
      <c r="A230" s="189">
        <v>1200062</v>
      </c>
      <c r="B230" s="190" t="s">
        <v>1011</v>
      </c>
      <c r="C230" s="190" t="s">
        <v>603</v>
      </c>
      <c r="D230" s="190" t="s">
        <v>886</v>
      </c>
      <c r="E230" s="190" t="s">
        <v>983</v>
      </c>
    </row>
    <row r="231" spans="1:5">
      <c r="A231" s="189">
        <v>1200063</v>
      </c>
      <c r="B231" s="190" t="s">
        <v>1012</v>
      </c>
      <c r="C231" s="190" t="s">
        <v>605</v>
      </c>
      <c r="D231" s="190" t="s">
        <v>884</v>
      </c>
      <c r="E231" s="190" t="s">
        <v>983</v>
      </c>
    </row>
    <row r="232" spans="1:5">
      <c r="A232" s="189">
        <v>1200063</v>
      </c>
      <c r="B232" s="190" t="s">
        <v>1012</v>
      </c>
      <c r="C232" s="190" t="s">
        <v>603</v>
      </c>
      <c r="D232" s="190" t="s">
        <v>886</v>
      </c>
      <c r="E232" s="190" t="s">
        <v>983</v>
      </c>
    </row>
    <row r="233" spans="1:5">
      <c r="A233" s="189">
        <v>1200064</v>
      </c>
      <c r="B233" s="190" t="s">
        <v>1013</v>
      </c>
      <c r="C233" s="190" t="s">
        <v>605</v>
      </c>
      <c r="D233" s="190" t="s">
        <v>884</v>
      </c>
      <c r="E233" s="190" t="s">
        <v>983</v>
      </c>
    </row>
    <row r="234" spans="1:5">
      <c r="A234" s="189">
        <v>1200064</v>
      </c>
      <c r="B234" s="190" t="s">
        <v>1013</v>
      </c>
      <c r="C234" s="190" t="s">
        <v>603</v>
      </c>
      <c r="D234" s="190" t="s">
        <v>886</v>
      </c>
      <c r="E234" s="190" t="s">
        <v>983</v>
      </c>
    </row>
    <row r="235" spans="1:5">
      <c r="A235" s="189">
        <v>1200065</v>
      </c>
      <c r="B235" s="190" t="s">
        <v>1014</v>
      </c>
      <c r="C235" s="190" t="s">
        <v>605</v>
      </c>
      <c r="D235" s="190" t="s">
        <v>884</v>
      </c>
      <c r="E235" s="190" t="s">
        <v>983</v>
      </c>
    </row>
    <row r="236" spans="1:5">
      <c r="A236" s="189">
        <v>1200065</v>
      </c>
      <c r="B236" s="190" t="s">
        <v>1014</v>
      </c>
      <c r="C236" s="190" t="s">
        <v>603</v>
      </c>
      <c r="D236" s="190" t="s">
        <v>886</v>
      </c>
      <c r="E236" s="190" t="s">
        <v>983</v>
      </c>
    </row>
    <row r="237" spans="1:5">
      <c r="A237" s="189">
        <v>1200070</v>
      </c>
      <c r="B237" s="190" t="s">
        <v>1015</v>
      </c>
      <c r="C237" s="190" t="s">
        <v>605</v>
      </c>
      <c r="D237" s="190" t="s">
        <v>884</v>
      </c>
      <c r="E237" s="190" t="s">
        <v>885</v>
      </c>
    </row>
    <row r="238" spans="1:5">
      <c r="A238" s="189">
        <v>1200070</v>
      </c>
      <c r="B238" s="190" t="s">
        <v>1015</v>
      </c>
      <c r="C238" s="190" t="s">
        <v>603</v>
      </c>
      <c r="D238" s="190" t="s">
        <v>886</v>
      </c>
      <c r="E238" s="190" t="s">
        <v>885</v>
      </c>
    </row>
    <row r="239" spans="1:5">
      <c r="A239" s="189">
        <v>1200070</v>
      </c>
      <c r="B239" s="190" t="s">
        <v>1015</v>
      </c>
      <c r="C239" s="190" t="s">
        <v>887</v>
      </c>
      <c r="D239" s="190" t="s">
        <v>888</v>
      </c>
      <c r="E239" s="190" t="s">
        <v>885</v>
      </c>
    </row>
    <row r="240" spans="1:5">
      <c r="A240" s="189">
        <v>1200088</v>
      </c>
      <c r="B240" s="190" t="s">
        <v>1016</v>
      </c>
      <c r="C240" s="190" t="s">
        <v>605</v>
      </c>
      <c r="D240" s="190" t="s">
        <v>884</v>
      </c>
      <c r="E240" s="190" t="s">
        <v>885</v>
      </c>
    </row>
    <row r="241" spans="1:5">
      <c r="A241" s="189">
        <v>1200088</v>
      </c>
      <c r="B241" s="190" t="s">
        <v>1016</v>
      </c>
      <c r="C241" s="190" t="s">
        <v>603</v>
      </c>
      <c r="D241" s="190" t="s">
        <v>886</v>
      </c>
      <c r="E241" s="190" t="s">
        <v>885</v>
      </c>
    </row>
    <row r="242" spans="1:5">
      <c r="A242" s="189">
        <v>1200088</v>
      </c>
      <c r="B242" s="190" t="s">
        <v>1016</v>
      </c>
      <c r="C242" s="190" t="s">
        <v>887</v>
      </c>
      <c r="D242" s="190" t="s">
        <v>888</v>
      </c>
      <c r="E242" s="190" t="s">
        <v>885</v>
      </c>
    </row>
    <row r="243" spans="1:5">
      <c r="A243" s="189">
        <v>1300011</v>
      </c>
      <c r="B243" s="190" t="s">
        <v>1017</v>
      </c>
      <c r="C243" s="190" t="s">
        <v>605</v>
      </c>
      <c r="D243" s="190" t="s">
        <v>884</v>
      </c>
      <c r="E243" s="190" t="s">
        <v>885</v>
      </c>
    </row>
    <row r="244" spans="1:5">
      <c r="A244" s="189">
        <v>1300011</v>
      </c>
      <c r="B244" s="190" t="s">
        <v>1017</v>
      </c>
      <c r="C244" s="190" t="s">
        <v>603</v>
      </c>
      <c r="D244" s="190" t="s">
        <v>886</v>
      </c>
      <c r="E244" s="190" t="s">
        <v>885</v>
      </c>
    </row>
    <row r="245" spans="1:5">
      <c r="A245" s="189">
        <v>1300011</v>
      </c>
      <c r="B245" s="190" t="s">
        <v>1017</v>
      </c>
      <c r="C245" s="190" t="s">
        <v>887</v>
      </c>
      <c r="D245" s="190" t="s">
        <v>888</v>
      </c>
      <c r="E245" s="190" t="s">
        <v>885</v>
      </c>
    </row>
    <row r="246" spans="1:5">
      <c r="A246" s="189">
        <v>1300029</v>
      </c>
      <c r="B246" s="190" t="s">
        <v>1018</v>
      </c>
      <c r="C246" s="190" t="s">
        <v>605</v>
      </c>
      <c r="D246" s="190" t="s">
        <v>884</v>
      </c>
      <c r="E246" s="190" t="s">
        <v>983</v>
      </c>
    </row>
    <row r="247" spans="1:5">
      <c r="A247" s="189">
        <v>1300029</v>
      </c>
      <c r="B247" s="190" t="s">
        <v>1018</v>
      </c>
      <c r="C247" s="190" t="s">
        <v>603</v>
      </c>
      <c r="D247" s="190" t="s">
        <v>886</v>
      </c>
      <c r="E247" s="190" t="s">
        <v>983</v>
      </c>
    </row>
    <row r="248" spans="1:5">
      <c r="A248" s="189">
        <v>1300037</v>
      </c>
      <c r="B248" s="190" t="s">
        <v>1019</v>
      </c>
      <c r="C248" s="190" t="s">
        <v>605</v>
      </c>
      <c r="D248" s="190" t="s">
        <v>884</v>
      </c>
      <c r="E248" s="190" t="s">
        <v>885</v>
      </c>
    </row>
    <row r="249" spans="1:5">
      <c r="A249" s="189">
        <v>1300037</v>
      </c>
      <c r="B249" s="190" t="s">
        <v>1019</v>
      </c>
      <c r="C249" s="190" t="s">
        <v>603</v>
      </c>
      <c r="D249" s="190" t="s">
        <v>886</v>
      </c>
      <c r="E249" s="190" t="s">
        <v>885</v>
      </c>
    </row>
    <row r="250" spans="1:5">
      <c r="A250" s="189">
        <v>1300037</v>
      </c>
      <c r="B250" s="190" t="s">
        <v>1019</v>
      </c>
      <c r="C250" s="190" t="s">
        <v>612</v>
      </c>
      <c r="D250" s="190" t="s">
        <v>1020</v>
      </c>
      <c r="E250" s="190" t="s">
        <v>885</v>
      </c>
    </row>
    <row r="251" spans="1:5">
      <c r="A251" s="189">
        <v>1300037</v>
      </c>
      <c r="B251" s="190" t="s">
        <v>1019</v>
      </c>
      <c r="C251" s="190" t="s">
        <v>887</v>
      </c>
      <c r="D251" s="190" t="s">
        <v>888</v>
      </c>
      <c r="E251" s="190" t="s">
        <v>885</v>
      </c>
    </row>
    <row r="252" spans="1:5">
      <c r="A252" s="189">
        <v>1300037</v>
      </c>
      <c r="B252" s="190" t="s">
        <v>1019</v>
      </c>
      <c r="C252" s="190" t="s">
        <v>991</v>
      </c>
      <c r="D252" s="190" t="s">
        <v>992</v>
      </c>
      <c r="E252" s="190" t="s">
        <v>899</v>
      </c>
    </row>
    <row r="253" spans="1:5">
      <c r="A253" s="189">
        <v>1300038</v>
      </c>
      <c r="B253" s="190" t="s">
        <v>1021</v>
      </c>
      <c r="C253" s="190" t="s">
        <v>605</v>
      </c>
      <c r="D253" s="190" t="s">
        <v>884</v>
      </c>
      <c r="E253" s="190" t="s">
        <v>983</v>
      </c>
    </row>
    <row r="254" spans="1:5">
      <c r="A254" s="189">
        <v>1300038</v>
      </c>
      <c r="B254" s="190" t="s">
        <v>1021</v>
      </c>
      <c r="C254" s="190" t="s">
        <v>603</v>
      </c>
      <c r="D254" s="190" t="s">
        <v>886</v>
      </c>
      <c r="E254" s="190" t="s">
        <v>983</v>
      </c>
    </row>
    <row r="255" spans="1:5">
      <c r="A255" s="189">
        <v>1300039</v>
      </c>
      <c r="B255" s="190" t="s">
        <v>1022</v>
      </c>
      <c r="C255" s="190" t="s">
        <v>605</v>
      </c>
      <c r="D255" s="190" t="s">
        <v>884</v>
      </c>
      <c r="E255" s="190" t="s">
        <v>983</v>
      </c>
    </row>
    <row r="256" spans="1:5">
      <c r="A256" s="189">
        <v>1300039</v>
      </c>
      <c r="B256" s="190" t="s">
        <v>1022</v>
      </c>
      <c r="C256" s="190" t="s">
        <v>603</v>
      </c>
      <c r="D256" s="190" t="s">
        <v>886</v>
      </c>
      <c r="E256" s="190" t="s">
        <v>983</v>
      </c>
    </row>
    <row r="257" spans="1:5">
      <c r="A257" s="189">
        <v>1300040</v>
      </c>
      <c r="B257" s="190" t="s">
        <v>1023</v>
      </c>
      <c r="C257" s="190" t="s">
        <v>605</v>
      </c>
      <c r="D257" s="190" t="s">
        <v>884</v>
      </c>
      <c r="E257" s="190" t="s">
        <v>983</v>
      </c>
    </row>
    <row r="258" spans="1:5">
      <c r="A258" s="189">
        <v>1300040</v>
      </c>
      <c r="B258" s="190" t="s">
        <v>1023</v>
      </c>
      <c r="C258" s="190" t="s">
        <v>603</v>
      </c>
      <c r="D258" s="190" t="s">
        <v>886</v>
      </c>
      <c r="E258" s="190" t="s">
        <v>983</v>
      </c>
    </row>
    <row r="259" spans="1:5">
      <c r="A259" s="189">
        <v>1300040</v>
      </c>
      <c r="B259" s="190" t="s">
        <v>1023</v>
      </c>
      <c r="C259" s="190" t="s">
        <v>602</v>
      </c>
      <c r="D259" s="190" t="s">
        <v>890</v>
      </c>
      <c r="E259" s="190" t="s">
        <v>983</v>
      </c>
    </row>
    <row r="260" spans="1:5">
      <c r="A260" s="189">
        <v>1300040</v>
      </c>
      <c r="B260" s="190" t="s">
        <v>1023</v>
      </c>
      <c r="C260" s="190" t="s">
        <v>887</v>
      </c>
      <c r="D260" s="190" t="s">
        <v>888</v>
      </c>
      <c r="E260" s="190" t="s">
        <v>983</v>
      </c>
    </row>
    <row r="261" spans="1:5">
      <c r="A261" s="189">
        <v>1300041</v>
      </c>
      <c r="B261" s="190" t="s">
        <v>1024</v>
      </c>
      <c r="C261" s="190" t="s">
        <v>605</v>
      </c>
      <c r="D261" s="190" t="s">
        <v>884</v>
      </c>
      <c r="E261" s="190" t="s">
        <v>983</v>
      </c>
    </row>
    <row r="262" spans="1:5">
      <c r="A262" s="189">
        <v>1300041</v>
      </c>
      <c r="B262" s="190" t="s">
        <v>1024</v>
      </c>
      <c r="C262" s="190" t="s">
        <v>603</v>
      </c>
      <c r="D262" s="190" t="s">
        <v>886</v>
      </c>
      <c r="E262" s="190" t="s">
        <v>983</v>
      </c>
    </row>
    <row r="263" spans="1:5">
      <c r="A263" s="189">
        <v>1300041</v>
      </c>
      <c r="B263" s="190" t="s">
        <v>1024</v>
      </c>
      <c r="C263" s="190" t="s">
        <v>602</v>
      </c>
      <c r="D263" s="190" t="s">
        <v>890</v>
      </c>
      <c r="E263" s="190" t="s">
        <v>983</v>
      </c>
    </row>
    <row r="264" spans="1:5">
      <c r="A264" s="189">
        <v>1300041</v>
      </c>
      <c r="B264" s="190" t="s">
        <v>1024</v>
      </c>
      <c r="C264" s="190" t="s">
        <v>887</v>
      </c>
      <c r="D264" s="190" t="s">
        <v>888</v>
      </c>
      <c r="E264" s="190" t="s">
        <v>983</v>
      </c>
    </row>
    <row r="265" spans="1:5">
      <c r="A265" s="189">
        <v>1300042</v>
      </c>
      <c r="B265" s="190" t="s">
        <v>1025</v>
      </c>
      <c r="C265" s="190" t="s">
        <v>605</v>
      </c>
      <c r="D265" s="190" t="s">
        <v>884</v>
      </c>
      <c r="E265" s="190" t="s">
        <v>983</v>
      </c>
    </row>
    <row r="266" spans="1:5">
      <c r="A266" s="189">
        <v>1300042</v>
      </c>
      <c r="B266" s="190" t="s">
        <v>1025</v>
      </c>
      <c r="C266" s="190" t="s">
        <v>603</v>
      </c>
      <c r="D266" s="190" t="s">
        <v>886</v>
      </c>
      <c r="E266" s="190" t="s">
        <v>983</v>
      </c>
    </row>
    <row r="267" spans="1:5">
      <c r="A267" s="189">
        <v>1300042</v>
      </c>
      <c r="B267" s="190" t="s">
        <v>1025</v>
      </c>
      <c r="C267" s="190" t="s">
        <v>602</v>
      </c>
      <c r="D267" s="190" t="s">
        <v>890</v>
      </c>
      <c r="E267" s="190" t="s">
        <v>983</v>
      </c>
    </row>
    <row r="268" spans="1:5">
      <c r="A268" s="189">
        <v>1300042</v>
      </c>
      <c r="B268" s="190" t="s">
        <v>1025</v>
      </c>
      <c r="C268" s="190" t="s">
        <v>887</v>
      </c>
      <c r="D268" s="190" t="s">
        <v>888</v>
      </c>
      <c r="E268" s="190" t="s">
        <v>983</v>
      </c>
    </row>
    <row r="269" spans="1:5">
      <c r="A269" s="189">
        <v>1300043</v>
      </c>
      <c r="B269" s="190" t="s">
        <v>1026</v>
      </c>
      <c r="C269" s="190" t="s">
        <v>605</v>
      </c>
      <c r="D269" s="190" t="s">
        <v>884</v>
      </c>
      <c r="E269" s="190" t="s">
        <v>983</v>
      </c>
    </row>
    <row r="270" spans="1:5">
      <c r="A270" s="189">
        <v>1300043</v>
      </c>
      <c r="B270" s="190" t="s">
        <v>1026</v>
      </c>
      <c r="C270" s="190" t="s">
        <v>603</v>
      </c>
      <c r="D270" s="190" t="s">
        <v>886</v>
      </c>
      <c r="E270" s="190" t="s">
        <v>983</v>
      </c>
    </row>
    <row r="271" spans="1:5">
      <c r="A271" s="189">
        <v>1300043</v>
      </c>
      <c r="B271" s="190" t="s">
        <v>1026</v>
      </c>
      <c r="C271" s="190" t="s">
        <v>602</v>
      </c>
      <c r="D271" s="190" t="s">
        <v>890</v>
      </c>
      <c r="E271" s="190" t="s">
        <v>983</v>
      </c>
    </row>
    <row r="272" spans="1:5">
      <c r="A272" s="189">
        <v>1300043</v>
      </c>
      <c r="B272" s="190" t="s">
        <v>1026</v>
      </c>
      <c r="C272" s="190" t="s">
        <v>887</v>
      </c>
      <c r="D272" s="190" t="s">
        <v>888</v>
      </c>
      <c r="E272" s="190" t="s">
        <v>983</v>
      </c>
    </row>
    <row r="273" spans="1:5">
      <c r="A273" s="189">
        <v>1300044</v>
      </c>
      <c r="B273" s="190" t="s">
        <v>1027</v>
      </c>
      <c r="C273" s="190" t="s">
        <v>605</v>
      </c>
      <c r="D273" s="190" t="s">
        <v>884</v>
      </c>
      <c r="E273" s="190" t="s">
        <v>983</v>
      </c>
    </row>
    <row r="274" spans="1:5">
      <c r="A274" s="189">
        <v>1300045</v>
      </c>
      <c r="B274" s="190" t="s">
        <v>1028</v>
      </c>
      <c r="C274" s="190" t="s">
        <v>605</v>
      </c>
      <c r="D274" s="190" t="s">
        <v>884</v>
      </c>
      <c r="E274" s="190" t="s">
        <v>885</v>
      </c>
    </row>
    <row r="275" spans="1:5">
      <c r="A275" s="189">
        <v>1300045</v>
      </c>
      <c r="B275" s="190" t="s">
        <v>1028</v>
      </c>
      <c r="C275" s="190" t="s">
        <v>603</v>
      </c>
      <c r="D275" s="190" t="s">
        <v>886</v>
      </c>
      <c r="E275" s="190" t="s">
        <v>885</v>
      </c>
    </row>
    <row r="276" spans="1:5">
      <c r="A276" s="189">
        <v>1300045</v>
      </c>
      <c r="B276" s="190" t="s">
        <v>1028</v>
      </c>
      <c r="C276" s="190" t="s">
        <v>887</v>
      </c>
      <c r="D276" s="190" t="s">
        <v>888</v>
      </c>
      <c r="E276" s="190" t="s">
        <v>885</v>
      </c>
    </row>
    <row r="277" spans="1:5" ht="25.5">
      <c r="A277" s="189">
        <v>1300046</v>
      </c>
      <c r="B277" s="191" t="s">
        <v>1029</v>
      </c>
      <c r="C277" s="190" t="s">
        <v>605</v>
      </c>
      <c r="D277" s="190" t="s">
        <v>884</v>
      </c>
      <c r="E277" s="190" t="s">
        <v>983</v>
      </c>
    </row>
    <row r="278" spans="1:5">
      <c r="A278" s="189">
        <v>1300047</v>
      </c>
      <c r="B278" s="190" t="s">
        <v>1030</v>
      </c>
      <c r="C278" s="190" t="s">
        <v>605</v>
      </c>
      <c r="D278" s="190" t="s">
        <v>884</v>
      </c>
      <c r="E278" s="190" t="s">
        <v>983</v>
      </c>
    </row>
    <row r="279" spans="1:5">
      <c r="A279" s="189">
        <v>1300052</v>
      </c>
      <c r="B279" s="190" t="s">
        <v>1031</v>
      </c>
      <c r="C279" s="190" t="s">
        <v>605</v>
      </c>
      <c r="D279" s="190" t="s">
        <v>884</v>
      </c>
      <c r="E279" s="190" t="s">
        <v>885</v>
      </c>
    </row>
    <row r="280" spans="1:5">
      <c r="A280" s="189">
        <v>1300052</v>
      </c>
      <c r="B280" s="190" t="s">
        <v>1031</v>
      </c>
      <c r="C280" s="190" t="s">
        <v>603</v>
      </c>
      <c r="D280" s="190" t="s">
        <v>886</v>
      </c>
      <c r="E280" s="190" t="s">
        <v>885</v>
      </c>
    </row>
    <row r="281" spans="1:5">
      <c r="A281" s="189">
        <v>1300052</v>
      </c>
      <c r="B281" s="190" t="s">
        <v>1032</v>
      </c>
      <c r="C281" s="190" t="s">
        <v>887</v>
      </c>
      <c r="D281" s="190" t="s">
        <v>888</v>
      </c>
      <c r="E281" s="190" t="s">
        <v>885</v>
      </c>
    </row>
    <row r="282" spans="1:5">
      <c r="A282" s="189">
        <v>1300060</v>
      </c>
      <c r="B282" s="190" t="s">
        <v>1033</v>
      </c>
      <c r="C282" s="190" t="s">
        <v>605</v>
      </c>
      <c r="D282" s="190" t="s">
        <v>884</v>
      </c>
      <c r="E282" s="190" t="s">
        <v>885</v>
      </c>
    </row>
    <row r="283" spans="1:5">
      <c r="A283" s="189">
        <v>1300060</v>
      </c>
      <c r="B283" s="190" t="s">
        <v>1033</v>
      </c>
      <c r="C283" s="190" t="s">
        <v>603</v>
      </c>
      <c r="D283" s="190" t="s">
        <v>886</v>
      </c>
      <c r="E283" s="190" t="s">
        <v>885</v>
      </c>
    </row>
    <row r="284" spans="1:5">
      <c r="A284" s="189">
        <v>1300060</v>
      </c>
      <c r="B284" s="190" t="s">
        <v>1033</v>
      </c>
      <c r="C284" s="190" t="s">
        <v>887</v>
      </c>
      <c r="D284" s="190" t="s">
        <v>888</v>
      </c>
      <c r="E284" s="190" t="s">
        <v>885</v>
      </c>
    </row>
    <row r="285" spans="1:5">
      <c r="A285" s="189">
        <v>1300078</v>
      </c>
      <c r="B285" s="190" t="s">
        <v>1034</v>
      </c>
      <c r="C285" s="190" t="s">
        <v>605</v>
      </c>
      <c r="D285" s="190" t="s">
        <v>884</v>
      </c>
      <c r="E285" s="190" t="s">
        <v>885</v>
      </c>
    </row>
    <row r="286" spans="1:5">
      <c r="A286" s="189">
        <v>1300078</v>
      </c>
      <c r="B286" s="190" t="s">
        <v>1034</v>
      </c>
      <c r="C286" s="190" t="s">
        <v>603</v>
      </c>
      <c r="D286" s="190" t="s">
        <v>886</v>
      </c>
      <c r="E286" s="190" t="s">
        <v>885</v>
      </c>
    </row>
    <row r="287" spans="1:5">
      <c r="A287" s="189">
        <v>1300078</v>
      </c>
      <c r="B287" s="190" t="s">
        <v>1034</v>
      </c>
      <c r="C287" s="190" t="s">
        <v>887</v>
      </c>
      <c r="D287" s="190" t="s">
        <v>888</v>
      </c>
      <c r="E287" s="190" t="s">
        <v>885</v>
      </c>
    </row>
    <row r="288" spans="1:5">
      <c r="A288" s="189">
        <v>1300086</v>
      </c>
      <c r="B288" s="190" t="s">
        <v>1035</v>
      </c>
      <c r="C288" s="190" t="s">
        <v>605</v>
      </c>
      <c r="D288" s="190" t="s">
        <v>884</v>
      </c>
      <c r="E288" s="190" t="s">
        <v>885</v>
      </c>
    </row>
    <row r="289" spans="1:5">
      <c r="A289" s="189">
        <v>1300086</v>
      </c>
      <c r="B289" s="190" t="s">
        <v>1035</v>
      </c>
      <c r="C289" s="190" t="s">
        <v>603</v>
      </c>
      <c r="D289" s="190" t="s">
        <v>886</v>
      </c>
      <c r="E289" s="190" t="s">
        <v>885</v>
      </c>
    </row>
    <row r="290" spans="1:5">
      <c r="A290" s="189">
        <v>1300086</v>
      </c>
      <c r="B290" s="190" t="s">
        <v>1035</v>
      </c>
      <c r="C290" s="190" t="s">
        <v>887</v>
      </c>
      <c r="D290" s="190" t="s">
        <v>888</v>
      </c>
      <c r="E290" s="190" t="s">
        <v>885</v>
      </c>
    </row>
    <row r="291" spans="1:5">
      <c r="A291" s="189">
        <v>1300094</v>
      </c>
      <c r="B291" s="190" t="s">
        <v>1036</v>
      </c>
      <c r="C291" s="190" t="s">
        <v>605</v>
      </c>
      <c r="D291" s="190" t="s">
        <v>884</v>
      </c>
      <c r="E291" s="190" t="s">
        <v>885</v>
      </c>
    </row>
    <row r="292" spans="1:5">
      <c r="A292" s="189">
        <v>1300094</v>
      </c>
      <c r="B292" s="190" t="s">
        <v>1036</v>
      </c>
      <c r="C292" s="190" t="s">
        <v>603</v>
      </c>
      <c r="D292" s="190" t="s">
        <v>886</v>
      </c>
      <c r="E292" s="190" t="s">
        <v>885</v>
      </c>
    </row>
    <row r="293" spans="1:5">
      <c r="A293" s="189">
        <v>1300094</v>
      </c>
      <c r="B293" s="190" t="s">
        <v>1036</v>
      </c>
      <c r="C293" s="190" t="s">
        <v>887</v>
      </c>
      <c r="D293" s="190" t="s">
        <v>888</v>
      </c>
      <c r="E293" s="190" t="s">
        <v>885</v>
      </c>
    </row>
    <row r="294" spans="1:5" ht="25.5">
      <c r="A294" s="189">
        <v>1300102</v>
      </c>
      <c r="B294" s="191" t="s">
        <v>1037</v>
      </c>
      <c r="C294" s="190" t="s">
        <v>605</v>
      </c>
      <c r="D294" s="190" t="s">
        <v>884</v>
      </c>
      <c r="E294" s="190" t="s">
        <v>885</v>
      </c>
    </row>
    <row r="295" spans="1:5" ht="25.5">
      <c r="A295" s="189">
        <v>1300102</v>
      </c>
      <c r="B295" s="191" t="s">
        <v>1037</v>
      </c>
      <c r="C295" s="190" t="s">
        <v>603</v>
      </c>
      <c r="D295" s="190" t="s">
        <v>886</v>
      </c>
      <c r="E295" s="190" t="s">
        <v>885</v>
      </c>
    </row>
    <row r="296" spans="1:5" ht="25.5">
      <c r="A296" s="189">
        <v>1300102</v>
      </c>
      <c r="B296" s="191" t="s">
        <v>1037</v>
      </c>
      <c r="C296" s="190" t="s">
        <v>887</v>
      </c>
      <c r="D296" s="190" t="s">
        <v>888</v>
      </c>
      <c r="E296" s="190" t="s">
        <v>885</v>
      </c>
    </row>
    <row r="297" spans="1:5" ht="25.5">
      <c r="A297" s="189">
        <v>1300110</v>
      </c>
      <c r="B297" s="191" t="s">
        <v>1038</v>
      </c>
      <c r="C297" s="190" t="s">
        <v>605</v>
      </c>
      <c r="D297" s="190" t="s">
        <v>884</v>
      </c>
      <c r="E297" s="190" t="s">
        <v>885</v>
      </c>
    </row>
    <row r="298" spans="1:5" ht="25.5">
      <c r="A298" s="189">
        <v>1300110</v>
      </c>
      <c r="B298" s="191" t="s">
        <v>1038</v>
      </c>
      <c r="C298" s="190" t="s">
        <v>603</v>
      </c>
      <c r="D298" s="190" t="s">
        <v>886</v>
      </c>
      <c r="E298" s="190" t="s">
        <v>885</v>
      </c>
    </row>
    <row r="299" spans="1:5" ht="25.5">
      <c r="A299" s="189">
        <v>1300110</v>
      </c>
      <c r="B299" s="191" t="s">
        <v>1038</v>
      </c>
      <c r="C299" s="190" t="s">
        <v>887</v>
      </c>
      <c r="D299" s="190" t="s">
        <v>888</v>
      </c>
      <c r="E299" s="190" t="s">
        <v>885</v>
      </c>
    </row>
    <row r="300" spans="1:5">
      <c r="A300" s="189">
        <v>1300129</v>
      </c>
      <c r="B300" s="190" t="s">
        <v>1039</v>
      </c>
      <c r="C300" s="190" t="s">
        <v>605</v>
      </c>
      <c r="D300" s="190" t="s">
        <v>884</v>
      </c>
      <c r="E300" s="190" t="s">
        <v>983</v>
      </c>
    </row>
    <row r="301" spans="1:5">
      <c r="A301" s="189">
        <v>1300129</v>
      </c>
      <c r="B301" s="190" t="s">
        <v>1039</v>
      </c>
      <c r="C301" s="190" t="s">
        <v>603</v>
      </c>
      <c r="D301" s="190" t="s">
        <v>886</v>
      </c>
      <c r="E301" s="190" t="s">
        <v>983</v>
      </c>
    </row>
    <row r="302" spans="1:5">
      <c r="A302" s="189">
        <v>1300130</v>
      </c>
      <c r="B302" s="190" t="s">
        <v>1040</v>
      </c>
      <c r="C302" s="190" t="s">
        <v>605</v>
      </c>
      <c r="D302" s="190" t="s">
        <v>884</v>
      </c>
      <c r="E302" s="190" t="s">
        <v>983</v>
      </c>
    </row>
    <row r="303" spans="1:5">
      <c r="A303" s="189">
        <v>1300130</v>
      </c>
      <c r="B303" s="190" t="s">
        <v>1040</v>
      </c>
      <c r="C303" s="190" t="s">
        <v>603</v>
      </c>
      <c r="D303" s="190" t="s">
        <v>886</v>
      </c>
      <c r="E303" s="190" t="s">
        <v>983</v>
      </c>
    </row>
    <row r="304" spans="1:5" ht="25.5">
      <c r="A304" s="189">
        <v>1300136</v>
      </c>
      <c r="B304" s="191" t="s">
        <v>1041</v>
      </c>
      <c r="C304" s="190" t="s">
        <v>605</v>
      </c>
      <c r="D304" s="190" t="s">
        <v>884</v>
      </c>
      <c r="E304" s="190" t="s">
        <v>885</v>
      </c>
    </row>
    <row r="305" spans="1:5" ht="25.5">
      <c r="A305" s="189">
        <v>1300136</v>
      </c>
      <c r="B305" s="191" t="s">
        <v>1041</v>
      </c>
      <c r="C305" s="190" t="s">
        <v>603</v>
      </c>
      <c r="D305" s="190" t="s">
        <v>886</v>
      </c>
      <c r="E305" s="190" t="s">
        <v>885</v>
      </c>
    </row>
    <row r="306" spans="1:5" ht="25.5">
      <c r="A306" s="189">
        <v>1300136</v>
      </c>
      <c r="B306" s="191" t="s">
        <v>1041</v>
      </c>
      <c r="C306" s="190" t="s">
        <v>887</v>
      </c>
      <c r="D306" s="190" t="s">
        <v>888</v>
      </c>
      <c r="E306" s="190" t="s">
        <v>885</v>
      </c>
    </row>
    <row r="307" spans="1:5" ht="25.5">
      <c r="A307" s="189">
        <v>1300136</v>
      </c>
      <c r="B307" s="191" t="s">
        <v>1041</v>
      </c>
      <c r="C307" s="190" t="s">
        <v>300</v>
      </c>
      <c r="D307" s="190" t="s">
        <v>956</v>
      </c>
      <c r="E307" s="190" t="s">
        <v>957</v>
      </c>
    </row>
    <row r="308" spans="1:5">
      <c r="A308" s="189">
        <v>1300151</v>
      </c>
      <c r="B308" s="190" t="s">
        <v>1042</v>
      </c>
      <c r="C308" s="190" t="s">
        <v>605</v>
      </c>
      <c r="D308" s="190" t="s">
        <v>884</v>
      </c>
      <c r="E308" s="190" t="s">
        <v>885</v>
      </c>
    </row>
    <row r="309" spans="1:5">
      <c r="A309" s="189">
        <v>1300151</v>
      </c>
      <c r="B309" s="190" t="s">
        <v>1042</v>
      </c>
      <c r="C309" s="190" t="s">
        <v>603</v>
      </c>
      <c r="D309" s="190" t="s">
        <v>886</v>
      </c>
      <c r="E309" s="190" t="s">
        <v>885</v>
      </c>
    </row>
    <row r="310" spans="1:5">
      <c r="A310" s="189">
        <v>1300151</v>
      </c>
      <c r="B310" s="190" t="s">
        <v>1042</v>
      </c>
      <c r="C310" s="190" t="s">
        <v>599</v>
      </c>
      <c r="D310" s="190" t="s">
        <v>977</v>
      </c>
      <c r="E310" s="190" t="s">
        <v>885</v>
      </c>
    </row>
    <row r="311" spans="1:5">
      <c r="A311" s="189">
        <v>1300151</v>
      </c>
      <c r="B311" s="190" t="s">
        <v>1042</v>
      </c>
      <c r="C311" s="190" t="s">
        <v>887</v>
      </c>
      <c r="D311" s="190" t="s">
        <v>888</v>
      </c>
      <c r="E311" s="190" t="s">
        <v>885</v>
      </c>
    </row>
    <row r="312" spans="1:5">
      <c r="A312" s="189">
        <v>1300169</v>
      </c>
      <c r="B312" s="190" t="s">
        <v>1043</v>
      </c>
      <c r="C312" s="190" t="s">
        <v>605</v>
      </c>
      <c r="D312" s="190" t="s">
        <v>884</v>
      </c>
      <c r="E312" s="190" t="s">
        <v>885</v>
      </c>
    </row>
    <row r="313" spans="1:5">
      <c r="A313" s="189">
        <v>1300169</v>
      </c>
      <c r="B313" s="190" t="s">
        <v>1043</v>
      </c>
      <c r="C313" s="190" t="s">
        <v>603</v>
      </c>
      <c r="D313" s="190" t="s">
        <v>886</v>
      </c>
      <c r="E313" s="190" t="s">
        <v>885</v>
      </c>
    </row>
    <row r="314" spans="1:5">
      <c r="A314" s="189">
        <v>1300169</v>
      </c>
      <c r="B314" s="190" t="s">
        <v>1043</v>
      </c>
      <c r="C314" s="190" t="s">
        <v>613</v>
      </c>
      <c r="D314" s="190" t="s">
        <v>1044</v>
      </c>
      <c r="E314" s="190" t="s">
        <v>885</v>
      </c>
    </row>
    <row r="315" spans="1:5">
      <c r="A315" s="189">
        <v>1300169</v>
      </c>
      <c r="B315" s="190" t="s">
        <v>1043</v>
      </c>
      <c r="C315" s="190" t="s">
        <v>887</v>
      </c>
      <c r="D315" s="190" t="s">
        <v>888</v>
      </c>
      <c r="E315" s="190" t="s">
        <v>885</v>
      </c>
    </row>
    <row r="316" spans="1:5">
      <c r="A316" s="189">
        <v>1300177</v>
      </c>
      <c r="B316" s="190" t="s">
        <v>1045</v>
      </c>
      <c r="C316" s="190" t="s">
        <v>605</v>
      </c>
      <c r="D316" s="190" t="s">
        <v>884</v>
      </c>
      <c r="E316" s="190" t="s">
        <v>885</v>
      </c>
    </row>
    <row r="317" spans="1:5">
      <c r="A317" s="189">
        <v>1300177</v>
      </c>
      <c r="B317" s="190" t="s">
        <v>1045</v>
      </c>
      <c r="C317" s="190" t="s">
        <v>603</v>
      </c>
      <c r="D317" s="190" t="s">
        <v>886</v>
      </c>
      <c r="E317" s="190" t="s">
        <v>885</v>
      </c>
    </row>
    <row r="318" spans="1:5">
      <c r="A318" s="189">
        <v>1300177</v>
      </c>
      <c r="B318" s="190" t="s">
        <v>1045</v>
      </c>
      <c r="C318" s="190" t="s">
        <v>602</v>
      </c>
      <c r="D318" s="190" t="s">
        <v>890</v>
      </c>
      <c r="E318" s="190" t="s">
        <v>885</v>
      </c>
    </row>
    <row r="319" spans="1:5">
      <c r="A319" s="189">
        <v>1300177</v>
      </c>
      <c r="B319" s="190" t="s">
        <v>1045</v>
      </c>
      <c r="C319" s="190" t="s">
        <v>887</v>
      </c>
      <c r="D319" s="190" t="s">
        <v>888</v>
      </c>
      <c r="E319" s="190" t="s">
        <v>885</v>
      </c>
    </row>
    <row r="320" spans="1:5">
      <c r="A320" s="189">
        <v>1300185</v>
      </c>
      <c r="B320" s="190" t="s">
        <v>1046</v>
      </c>
      <c r="C320" s="190" t="s">
        <v>605</v>
      </c>
      <c r="D320" s="190" t="s">
        <v>884</v>
      </c>
      <c r="E320" s="190" t="s">
        <v>885</v>
      </c>
    </row>
    <row r="321" spans="1:5">
      <c r="A321" s="189">
        <v>1300185</v>
      </c>
      <c r="B321" s="190" t="s">
        <v>1046</v>
      </c>
      <c r="C321" s="190" t="s">
        <v>603</v>
      </c>
      <c r="D321" s="190" t="s">
        <v>886</v>
      </c>
      <c r="E321" s="190" t="s">
        <v>885</v>
      </c>
    </row>
    <row r="322" spans="1:5">
      <c r="A322" s="189">
        <v>1300185</v>
      </c>
      <c r="B322" s="190" t="s">
        <v>1046</v>
      </c>
      <c r="C322" s="190" t="s">
        <v>887</v>
      </c>
      <c r="D322" s="190" t="s">
        <v>888</v>
      </c>
      <c r="E322" s="190" t="s">
        <v>885</v>
      </c>
    </row>
    <row r="323" spans="1:5">
      <c r="A323" s="189">
        <v>1400019</v>
      </c>
      <c r="B323" s="190" t="s">
        <v>1047</v>
      </c>
      <c r="C323" s="190" t="s">
        <v>605</v>
      </c>
      <c r="D323" s="190" t="s">
        <v>884</v>
      </c>
      <c r="E323" s="190" t="s">
        <v>885</v>
      </c>
    </row>
    <row r="324" spans="1:5">
      <c r="A324" s="189">
        <v>1400019</v>
      </c>
      <c r="B324" s="190" t="s">
        <v>1047</v>
      </c>
      <c r="C324" s="190" t="s">
        <v>603</v>
      </c>
      <c r="D324" s="190" t="s">
        <v>886</v>
      </c>
      <c r="E324" s="190" t="s">
        <v>885</v>
      </c>
    </row>
    <row r="325" spans="1:5">
      <c r="A325" s="189">
        <v>1400019</v>
      </c>
      <c r="B325" s="190" t="s">
        <v>1047</v>
      </c>
      <c r="C325" s="190" t="s">
        <v>602</v>
      </c>
      <c r="D325" s="190" t="s">
        <v>890</v>
      </c>
      <c r="E325" s="190" t="s">
        <v>885</v>
      </c>
    </row>
    <row r="326" spans="1:5">
      <c r="A326" s="189">
        <v>1400019</v>
      </c>
      <c r="B326" s="190" t="s">
        <v>1047</v>
      </c>
      <c r="C326" s="190" t="s">
        <v>599</v>
      </c>
      <c r="D326" s="190" t="s">
        <v>977</v>
      </c>
      <c r="E326" s="190" t="s">
        <v>885</v>
      </c>
    </row>
    <row r="327" spans="1:5">
      <c r="A327" s="189">
        <v>1400019</v>
      </c>
      <c r="B327" s="190" t="s">
        <v>1047</v>
      </c>
      <c r="C327" s="190" t="s">
        <v>887</v>
      </c>
      <c r="D327" s="190" t="s">
        <v>888</v>
      </c>
      <c r="E327" s="190" t="s">
        <v>885</v>
      </c>
    </row>
    <row r="328" spans="1:5">
      <c r="A328" s="189">
        <v>1500016</v>
      </c>
      <c r="B328" s="190" t="s">
        <v>1048</v>
      </c>
      <c r="C328" s="190" t="s">
        <v>605</v>
      </c>
      <c r="D328" s="190" t="s">
        <v>884</v>
      </c>
      <c r="E328" s="190" t="s">
        <v>885</v>
      </c>
    </row>
    <row r="329" spans="1:5">
      <c r="A329" s="189">
        <v>1500016</v>
      </c>
      <c r="B329" s="192" t="s">
        <v>1048</v>
      </c>
      <c r="C329" s="190" t="s">
        <v>603</v>
      </c>
      <c r="D329" s="190" t="s">
        <v>886</v>
      </c>
      <c r="E329" s="190" t="s">
        <v>885</v>
      </c>
    </row>
    <row r="330" spans="1:5">
      <c r="A330" s="189">
        <v>1500016</v>
      </c>
      <c r="B330" s="192" t="s">
        <v>1048</v>
      </c>
      <c r="C330" s="190" t="s">
        <v>599</v>
      </c>
      <c r="D330" s="190" t="s">
        <v>977</v>
      </c>
      <c r="E330" s="190" t="s">
        <v>885</v>
      </c>
    </row>
    <row r="331" spans="1:5">
      <c r="A331" s="189">
        <v>1500016</v>
      </c>
      <c r="B331" s="192" t="s">
        <v>1048</v>
      </c>
      <c r="C331" s="190" t="s">
        <v>887</v>
      </c>
      <c r="D331" s="190" t="s">
        <v>888</v>
      </c>
      <c r="E331" s="190" t="s">
        <v>885</v>
      </c>
    </row>
    <row r="332" spans="1:5">
      <c r="A332" s="189">
        <v>1500024</v>
      </c>
      <c r="B332" s="192" t="s">
        <v>1049</v>
      </c>
      <c r="C332" s="190" t="s">
        <v>605</v>
      </c>
      <c r="D332" s="190" t="s">
        <v>884</v>
      </c>
      <c r="E332" s="190" t="s">
        <v>885</v>
      </c>
    </row>
    <row r="333" spans="1:5">
      <c r="A333" s="189">
        <v>1500024</v>
      </c>
      <c r="B333" s="192" t="s">
        <v>1049</v>
      </c>
      <c r="C333" s="190" t="s">
        <v>603</v>
      </c>
      <c r="D333" s="190" t="s">
        <v>886</v>
      </c>
      <c r="E333" s="190" t="s">
        <v>885</v>
      </c>
    </row>
    <row r="334" spans="1:5">
      <c r="A334" s="189">
        <v>1500024</v>
      </c>
      <c r="B334" s="192" t="s">
        <v>1049</v>
      </c>
      <c r="C334" s="190" t="s">
        <v>602</v>
      </c>
      <c r="D334" s="190" t="s">
        <v>890</v>
      </c>
      <c r="E334" s="190" t="s">
        <v>885</v>
      </c>
    </row>
    <row r="335" spans="1:5">
      <c r="A335" s="189">
        <v>1500024</v>
      </c>
      <c r="B335" s="192" t="s">
        <v>1049</v>
      </c>
      <c r="C335" s="190" t="s">
        <v>887</v>
      </c>
      <c r="D335" s="190" t="s">
        <v>888</v>
      </c>
      <c r="E335" s="190" t="s">
        <v>885</v>
      </c>
    </row>
    <row r="336" spans="1:5">
      <c r="A336" s="189">
        <v>1500032</v>
      </c>
      <c r="B336" s="192" t="s">
        <v>1050</v>
      </c>
      <c r="C336" s="190" t="s">
        <v>605</v>
      </c>
      <c r="D336" s="190" t="s">
        <v>884</v>
      </c>
      <c r="E336" s="190" t="s">
        <v>885</v>
      </c>
    </row>
    <row r="337" spans="1:5">
      <c r="A337" s="189">
        <v>1500032</v>
      </c>
      <c r="B337" s="192" t="s">
        <v>1050</v>
      </c>
      <c r="C337" s="190" t="s">
        <v>603</v>
      </c>
      <c r="D337" s="190" t="s">
        <v>886</v>
      </c>
      <c r="E337" s="190" t="s">
        <v>885</v>
      </c>
    </row>
    <row r="338" spans="1:5">
      <c r="A338" s="189">
        <v>1500032</v>
      </c>
      <c r="B338" s="192" t="s">
        <v>1051</v>
      </c>
      <c r="C338" s="190" t="s">
        <v>887</v>
      </c>
      <c r="D338" s="190" t="s">
        <v>888</v>
      </c>
      <c r="E338" s="190" t="s">
        <v>885</v>
      </c>
    </row>
    <row r="339" spans="1:5">
      <c r="A339" s="189">
        <v>1600014</v>
      </c>
      <c r="B339" s="192" t="s">
        <v>1052</v>
      </c>
      <c r="C339" s="190" t="s">
        <v>605</v>
      </c>
      <c r="D339" s="190" t="s">
        <v>884</v>
      </c>
      <c r="E339" s="190" t="s">
        <v>885</v>
      </c>
    </row>
    <row r="340" spans="1:5">
      <c r="A340" s="189">
        <v>1600014</v>
      </c>
      <c r="B340" s="192" t="s">
        <v>1052</v>
      </c>
      <c r="C340" s="190" t="s">
        <v>603</v>
      </c>
      <c r="D340" s="190" t="s">
        <v>886</v>
      </c>
      <c r="E340" s="190" t="s">
        <v>885</v>
      </c>
    </row>
    <row r="341" spans="1:5">
      <c r="A341" s="189">
        <v>1600014</v>
      </c>
      <c r="B341" s="192" t="s">
        <v>1052</v>
      </c>
      <c r="C341" s="190" t="s">
        <v>599</v>
      </c>
      <c r="D341" s="190" t="s">
        <v>977</v>
      </c>
      <c r="E341" s="190" t="s">
        <v>885</v>
      </c>
    </row>
    <row r="342" spans="1:5">
      <c r="A342" s="189">
        <v>1600014</v>
      </c>
      <c r="B342" s="192" t="s">
        <v>1052</v>
      </c>
      <c r="C342" s="190" t="s">
        <v>600</v>
      </c>
      <c r="D342" s="190" t="s">
        <v>1053</v>
      </c>
      <c r="E342" s="190" t="s">
        <v>885</v>
      </c>
    </row>
    <row r="343" spans="1:5">
      <c r="A343" s="189">
        <v>1600014</v>
      </c>
      <c r="B343" s="192" t="s">
        <v>1052</v>
      </c>
      <c r="C343" s="190" t="s">
        <v>887</v>
      </c>
      <c r="D343" s="190" t="s">
        <v>888</v>
      </c>
      <c r="E343" s="190" t="s">
        <v>885</v>
      </c>
    </row>
    <row r="344" spans="1:5">
      <c r="A344" s="189">
        <v>1600022</v>
      </c>
      <c r="B344" s="192" t="s">
        <v>1054</v>
      </c>
      <c r="C344" s="190" t="s">
        <v>605</v>
      </c>
      <c r="D344" s="190" t="s">
        <v>884</v>
      </c>
      <c r="E344" s="190" t="s">
        <v>885</v>
      </c>
    </row>
    <row r="345" spans="1:5">
      <c r="A345" s="189">
        <v>1600022</v>
      </c>
      <c r="B345" s="192" t="s">
        <v>1054</v>
      </c>
      <c r="C345" s="190" t="s">
        <v>603</v>
      </c>
      <c r="D345" s="190" t="s">
        <v>886</v>
      </c>
      <c r="E345" s="190" t="s">
        <v>885</v>
      </c>
    </row>
    <row r="346" spans="1:5">
      <c r="A346" s="189">
        <v>1600022</v>
      </c>
      <c r="B346" s="192" t="s">
        <v>1054</v>
      </c>
      <c r="C346" s="190" t="s">
        <v>887</v>
      </c>
      <c r="D346" s="190" t="s">
        <v>888</v>
      </c>
      <c r="E346" s="190" t="s">
        <v>885</v>
      </c>
    </row>
    <row r="347" spans="1:5">
      <c r="A347" s="189">
        <v>1600030</v>
      </c>
      <c r="B347" s="192" t="s">
        <v>1055</v>
      </c>
      <c r="C347" s="190" t="s">
        <v>605</v>
      </c>
      <c r="D347" s="190" t="s">
        <v>884</v>
      </c>
      <c r="E347" s="190" t="s">
        <v>885</v>
      </c>
    </row>
    <row r="348" spans="1:5">
      <c r="A348" s="189">
        <v>1600030</v>
      </c>
      <c r="B348" s="192" t="s">
        <v>1055</v>
      </c>
      <c r="C348" s="190" t="s">
        <v>603</v>
      </c>
      <c r="D348" s="190" t="s">
        <v>886</v>
      </c>
      <c r="E348" s="190" t="s">
        <v>885</v>
      </c>
    </row>
    <row r="349" spans="1:5">
      <c r="A349" s="189">
        <v>1600030</v>
      </c>
      <c r="B349" s="192" t="s">
        <v>1055</v>
      </c>
      <c r="C349" s="190" t="s">
        <v>887</v>
      </c>
      <c r="D349" s="190" t="s">
        <v>888</v>
      </c>
      <c r="E349" s="190" t="s">
        <v>885</v>
      </c>
    </row>
    <row r="350" spans="1:5">
      <c r="A350" s="189">
        <v>1600048</v>
      </c>
      <c r="B350" s="192" t="s">
        <v>1056</v>
      </c>
      <c r="C350" s="190" t="s">
        <v>605</v>
      </c>
      <c r="D350" s="190" t="s">
        <v>884</v>
      </c>
      <c r="E350" s="190" t="s">
        <v>885</v>
      </c>
    </row>
    <row r="351" spans="1:5">
      <c r="A351" s="189">
        <v>1600048</v>
      </c>
      <c r="B351" s="192" t="s">
        <v>1056</v>
      </c>
      <c r="C351" s="190" t="s">
        <v>603</v>
      </c>
      <c r="D351" s="190" t="s">
        <v>886</v>
      </c>
      <c r="E351" s="190" t="s">
        <v>885</v>
      </c>
    </row>
    <row r="352" spans="1:5">
      <c r="A352" s="189">
        <v>1600048</v>
      </c>
      <c r="B352" s="192" t="s">
        <v>1056</v>
      </c>
      <c r="C352" s="190" t="s">
        <v>887</v>
      </c>
      <c r="D352" s="190" t="s">
        <v>888</v>
      </c>
      <c r="E352" s="190" t="s">
        <v>885</v>
      </c>
    </row>
    <row r="353" spans="1:5">
      <c r="A353" s="189">
        <v>1600055</v>
      </c>
      <c r="B353" s="192" t="s">
        <v>1057</v>
      </c>
      <c r="C353" s="190" t="s">
        <v>605</v>
      </c>
      <c r="D353" s="190" t="s">
        <v>884</v>
      </c>
      <c r="E353" s="190" t="s">
        <v>885</v>
      </c>
    </row>
    <row r="354" spans="1:5">
      <c r="A354" s="189">
        <v>1600055</v>
      </c>
      <c r="B354" s="192" t="s">
        <v>1057</v>
      </c>
      <c r="C354" s="190" t="s">
        <v>603</v>
      </c>
      <c r="D354" s="190" t="s">
        <v>886</v>
      </c>
      <c r="E354" s="190" t="s">
        <v>885</v>
      </c>
    </row>
    <row r="355" spans="1:5">
      <c r="A355" s="189">
        <v>1600055</v>
      </c>
      <c r="B355" s="192" t="s">
        <v>1057</v>
      </c>
      <c r="C355" s="190" t="s">
        <v>887</v>
      </c>
      <c r="D355" s="190" t="s">
        <v>888</v>
      </c>
      <c r="E355" s="190" t="s">
        <v>885</v>
      </c>
    </row>
    <row r="356" spans="1:5" ht="25.5">
      <c r="A356" s="189">
        <v>1600063</v>
      </c>
      <c r="B356" s="193" t="s">
        <v>1058</v>
      </c>
      <c r="C356" s="190" t="s">
        <v>605</v>
      </c>
      <c r="D356" s="190" t="s">
        <v>884</v>
      </c>
      <c r="E356" s="190" t="s">
        <v>885</v>
      </c>
    </row>
    <row r="357" spans="1:5" ht="25.5">
      <c r="A357" s="189">
        <v>1600063</v>
      </c>
      <c r="B357" s="193" t="s">
        <v>1058</v>
      </c>
      <c r="C357" s="190" t="s">
        <v>603</v>
      </c>
      <c r="D357" s="190" t="s">
        <v>886</v>
      </c>
      <c r="E357" s="190" t="s">
        <v>885</v>
      </c>
    </row>
    <row r="358" spans="1:5" ht="25.5">
      <c r="A358" s="189">
        <v>1600063</v>
      </c>
      <c r="B358" s="193" t="s">
        <v>1058</v>
      </c>
      <c r="C358" s="190" t="s">
        <v>887</v>
      </c>
      <c r="D358" s="190" t="s">
        <v>888</v>
      </c>
      <c r="E358" s="190" t="s">
        <v>885</v>
      </c>
    </row>
    <row r="359" spans="1:5">
      <c r="A359" s="189">
        <v>1600071</v>
      </c>
      <c r="B359" s="192" t="s">
        <v>1059</v>
      </c>
      <c r="C359" s="190" t="s">
        <v>605</v>
      </c>
      <c r="D359" s="190" t="s">
        <v>884</v>
      </c>
      <c r="E359" s="190" t="s">
        <v>885</v>
      </c>
    </row>
    <row r="360" spans="1:5">
      <c r="A360" s="189">
        <v>1600071</v>
      </c>
      <c r="B360" s="192" t="s">
        <v>1059</v>
      </c>
      <c r="C360" s="190" t="s">
        <v>603</v>
      </c>
      <c r="D360" s="190" t="s">
        <v>886</v>
      </c>
      <c r="E360" s="190" t="s">
        <v>885</v>
      </c>
    </row>
    <row r="361" spans="1:5">
      <c r="A361" s="189">
        <v>1600071</v>
      </c>
      <c r="B361" s="192" t="s">
        <v>1059</v>
      </c>
      <c r="C361" s="190" t="s">
        <v>887</v>
      </c>
      <c r="D361" s="190" t="s">
        <v>888</v>
      </c>
      <c r="E361" s="190" t="s">
        <v>885</v>
      </c>
    </row>
    <row r="362" spans="1:5" ht="25.5">
      <c r="A362" s="189">
        <v>1600089</v>
      </c>
      <c r="B362" s="193" t="s">
        <v>1060</v>
      </c>
      <c r="C362" s="190" t="s">
        <v>605</v>
      </c>
      <c r="D362" s="190" t="s">
        <v>884</v>
      </c>
      <c r="E362" s="190" t="s">
        <v>885</v>
      </c>
    </row>
    <row r="363" spans="1:5" ht="25.5">
      <c r="A363" s="189">
        <v>1600089</v>
      </c>
      <c r="B363" s="193" t="s">
        <v>1060</v>
      </c>
      <c r="C363" s="190" t="s">
        <v>603</v>
      </c>
      <c r="D363" s="190" t="s">
        <v>886</v>
      </c>
      <c r="E363" s="190" t="s">
        <v>885</v>
      </c>
    </row>
    <row r="364" spans="1:5" ht="25.5">
      <c r="A364" s="189">
        <v>1600089</v>
      </c>
      <c r="B364" s="193" t="s">
        <v>1060</v>
      </c>
      <c r="C364" s="190" t="s">
        <v>887</v>
      </c>
      <c r="D364" s="190" t="s">
        <v>888</v>
      </c>
      <c r="E364" s="190" t="s">
        <v>885</v>
      </c>
    </row>
    <row r="365" spans="1:5">
      <c r="A365" s="189">
        <v>1600097</v>
      </c>
      <c r="B365" s="192" t="s">
        <v>1061</v>
      </c>
      <c r="C365" s="190" t="s">
        <v>605</v>
      </c>
      <c r="D365" s="190" t="s">
        <v>884</v>
      </c>
      <c r="E365" s="190" t="s">
        <v>885</v>
      </c>
    </row>
    <row r="366" spans="1:5">
      <c r="A366" s="189">
        <v>1600097</v>
      </c>
      <c r="B366" s="192" t="s">
        <v>1061</v>
      </c>
      <c r="C366" s="190" t="s">
        <v>603</v>
      </c>
      <c r="D366" s="190" t="s">
        <v>886</v>
      </c>
      <c r="E366" s="190" t="s">
        <v>885</v>
      </c>
    </row>
    <row r="367" spans="1:5">
      <c r="A367" s="189">
        <v>1600097</v>
      </c>
      <c r="B367" s="192" t="s">
        <v>1061</v>
      </c>
      <c r="C367" s="190" t="s">
        <v>887</v>
      </c>
      <c r="D367" s="190" t="s">
        <v>888</v>
      </c>
      <c r="E367" s="190" t="s">
        <v>885</v>
      </c>
    </row>
    <row r="368" spans="1:5">
      <c r="A368" s="189">
        <v>1600105</v>
      </c>
      <c r="B368" s="192" t="s">
        <v>1062</v>
      </c>
      <c r="C368" s="190" t="s">
        <v>605</v>
      </c>
      <c r="D368" s="190" t="s">
        <v>884</v>
      </c>
      <c r="E368" s="190" t="s">
        <v>885</v>
      </c>
    </row>
    <row r="369" spans="1:5">
      <c r="A369" s="189">
        <v>1600105</v>
      </c>
      <c r="B369" s="192" t="s">
        <v>1062</v>
      </c>
      <c r="C369" s="190" t="s">
        <v>603</v>
      </c>
      <c r="D369" s="190" t="s">
        <v>886</v>
      </c>
      <c r="E369" s="190" t="s">
        <v>885</v>
      </c>
    </row>
    <row r="370" spans="1:5">
      <c r="A370" s="189">
        <v>1600105</v>
      </c>
      <c r="B370" s="192" t="s">
        <v>1062</v>
      </c>
      <c r="C370" s="190" t="s">
        <v>887</v>
      </c>
      <c r="D370" s="190" t="s">
        <v>888</v>
      </c>
      <c r="E370" s="190" t="s">
        <v>885</v>
      </c>
    </row>
    <row r="371" spans="1:5">
      <c r="A371" s="189">
        <v>1700012</v>
      </c>
      <c r="B371" s="192" t="s">
        <v>1063</v>
      </c>
      <c r="C371" s="190" t="s">
        <v>605</v>
      </c>
      <c r="D371" s="190" t="s">
        <v>884</v>
      </c>
      <c r="E371" s="190" t="s">
        <v>885</v>
      </c>
    </row>
    <row r="372" spans="1:5">
      <c r="A372" s="189">
        <v>1700012</v>
      </c>
      <c r="B372" s="192" t="s">
        <v>1063</v>
      </c>
      <c r="C372" s="190" t="s">
        <v>603</v>
      </c>
      <c r="D372" s="190" t="s">
        <v>886</v>
      </c>
      <c r="E372" s="190" t="s">
        <v>885</v>
      </c>
    </row>
    <row r="373" spans="1:5">
      <c r="A373" s="189">
        <v>1700012</v>
      </c>
      <c r="B373" s="192" t="s">
        <v>1063</v>
      </c>
      <c r="C373" s="190" t="s">
        <v>599</v>
      </c>
      <c r="D373" s="190" t="s">
        <v>977</v>
      </c>
      <c r="E373" s="190" t="s">
        <v>885</v>
      </c>
    </row>
    <row r="374" spans="1:5">
      <c r="A374" s="189">
        <v>1700012</v>
      </c>
      <c r="B374" s="192" t="s">
        <v>1063</v>
      </c>
      <c r="C374" s="190" t="s">
        <v>600</v>
      </c>
      <c r="D374" s="190" t="s">
        <v>1053</v>
      </c>
      <c r="E374" s="190" t="s">
        <v>885</v>
      </c>
    </row>
    <row r="375" spans="1:5">
      <c r="A375" s="189">
        <v>1700012</v>
      </c>
      <c r="B375" s="192" t="s">
        <v>1063</v>
      </c>
      <c r="C375" s="190" t="s">
        <v>887</v>
      </c>
      <c r="D375" s="190" t="s">
        <v>888</v>
      </c>
      <c r="E375" s="190" t="s">
        <v>885</v>
      </c>
    </row>
    <row r="376" spans="1:5">
      <c r="A376" s="189">
        <v>1700020</v>
      </c>
      <c r="B376" s="192" t="s">
        <v>1064</v>
      </c>
      <c r="C376" s="190" t="s">
        <v>605</v>
      </c>
      <c r="D376" s="190" t="s">
        <v>884</v>
      </c>
      <c r="E376" s="190" t="s">
        <v>885</v>
      </c>
    </row>
    <row r="377" spans="1:5">
      <c r="A377" s="189">
        <v>1700020</v>
      </c>
      <c r="B377" s="192" t="s">
        <v>1064</v>
      </c>
      <c r="C377" s="190" t="s">
        <v>603</v>
      </c>
      <c r="D377" s="190" t="s">
        <v>886</v>
      </c>
      <c r="E377" s="190" t="s">
        <v>885</v>
      </c>
    </row>
    <row r="378" spans="1:5">
      <c r="A378" s="189">
        <v>1700020</v>
      </c>
      <c r="B378" s="192" t="s">
        <v>1064</v>
      </c>
      <c r="C378" s="190" t="s">
        <v>887</v>
      </c>
      <c r="D378" s="190" t="s">
        <v>888</v>
      </c>
      <c r="E378" s="190" t="s">
        <v>885</v>
      </c>
    </row>
    <row r="379" spans="1:5">
      <c r="A379" s="189">
        <v>1700038</v>
      </c>
      <c r="B379" s="192" t="s">
        <v>1065</v>
      </c>
      <c r="C379" s="190" t="s">
        <v>605</v>
      </c>
      <c r="D379" s="190" t="s">
        <v>884</v>
      </c>
      <c r="E379" s="190" t="s">
        <v>885</v>
      </c>
    </row>
    <row r="380" spans="1:5">
      <c r="A380" s="189">
        <v>1700038</v>
      </c>
      <c r="B380" s="192" t="s">
        <v>1065</v>
      </c>
      <c r="C380" s="190" t="s">
        <v>603</v>
      </c>
      <c r="D380" s="190" t="s">
        <v>886</v>
      </c>
      <c r="E380" s="190" t="s">
        <v>885</v>
      </c>
    </row>
    <row r="381" spans="1:5">
      <c r="A381" s="189">
        <v>1700038</v>
      </c>
      <c r="B381" s="192" t="s">
        <v>1065</v>
      </c>
      <c r="C381" s="190" t="s">
        <v>887</v>
      </c>
      <c r="D381" s="190" t="s">
        <v>888</v>
      </c>
      <c r="E381" s="190" t="s">
        <v>885</v>
      </c>
    </row>
    <row r="382" spans="1:5">
      <c r="A382" s="189">
        <v>1700046</v>
      </c>
      <c r="B382" s="192" t="s">
        <v>1066</v>
      </c>
      <c r="C382" s="190" t="s">
        <v>605</v>
      </c>
      <c r="D382" s="190" t="s">
        <v>884</v>
      </c>
      <c r="E382" s="190" t="s">
        <v>885</v>
      </c>
    </row>
    <row r="383" spans="1:5">
      <c r="A383" s="189">
        <v>1700046</v>
      </c>
      <c r="B383" s="192" t="s">
        <v>1066</v>
      </c>
      <c r="C383" s="190" t="s">
        <v>603</v>
      </c>
      <c r="D383" s="190" t="s">
        <v>886</v>
      </c>
      <c r="E383" s="190" t="s">
        <v>885</v>
      </c>
    </row>
    <row r="384" spans="1:5">
      <c r="A384" s="189">
        <v>1700046</v>
      </c>
      <c r="B384" s="192" t="s">
        <v>1066</v>
      </c>
      <c r="C384" s="190" t="s">
        <v>887</v>
      </c>
      <c r="D384" s="190" t="s">
        <v>888</v>
      </c>
      <c r="E384" s="190" t="s">
        <v>885</v>
      </c>
    </row>
    <row r="385" spans="1:5">
      <c r="A385" s="189">
        <v>1700054</v>
      </c>
      <c r="B385" s="192" t="s">
        <v>1067</v>
      </c>
      <c r="C385" s="190" t="s">
        <v>605</v>
      </c>
      <c r="D385" s="190" t="s">
        <v>884</v>
      </c>
      <c r="E385" s="190" t="s">
        <v>983</v>
      </c>
    </row>
    <row r="386" spans="1:5">
      <c r="A386" s="189">
        <v>1700054</v>
      </c>
      <c r="B386" s="192" t="s">
        <v>1067</v>
      </c>
      <c r="C386" s="190" t="s">
        <v>603</v>
      </c>
      <c r="D386" s="190" t="s">
        <v>886</v>
      </c>
      <c r="E386" s="190" t="s">
        <v>983</v>
      </c>
    </row>
    <row r="387" spans="1:5">
      <c r="A387" s="189">
        <v>1700055</v>
      </c>
      <c r="B387" s="192" t="s">
        <v>1068</v>
      </c>
      <c r="C387" s="190" t="s">
        <v>605</v>
      </c>
      <c r="D387" s="190" t="s">
        <v>884</v>
      </c>
      <c r="E387" s="190" t="s">
        <v>983</v>
      </c>
    </row>
    <row r="388" spans="1:5">
      <c r="A388" s="189">
        <v>1700055</v>
      </c>
      <c r="B388" s="192" t="s">
        <v>1068</v>
      </c>
      <c r="C388" s="190" t="s">
        <v>603</v>
      </c>
      <c r="D388" s="190" t="s">
        <v>886</v>
      </c>
      <c r="E388" s="190" t="s">
        <v>983</v>
      </c>
    </row>
    <row r="389" spans="1:5" ht="25.5">
      <c r="A389" s="189">
        <v>1700061</v>
      </c>
      <c r="B389" s="193" t="s">
        <v>1069</v>
      </c>
      <c r="C389" s="190" t="s">
        <v>605</v>
      </c>
      <c r="D389" s="190" t="s">
        <v>884</v>
      </c>
      <c r="E389" s="190" t="s">
        <v>885</v>
      </c>
    </row>
    <row r="390" spans="1:5" ht="25.5">
      <c r="A390" s="189">
        <v>1700061</v>
      </c>
      <c r="B390" s="193" t="s">
        <v>1069</v>
      </c>
      <c r="C390" s="190" t="s">
        <v>603</v>
      </c>
      <c r="D390" s="190" t="s">
        <v>886</v>
      </c>
      <c r="E390" s="190" t="s">
        <v>885</v>
      </c>
    </row>
    <row r="391" spans="1:5" ht="25.5">
      <c r="A391" s="189">
        <v>1700061</v>
      </c>
      <c r="B391" s="193" t="s">
        <v>1069</v>
      </c>
      <c r="C391" s="190" t="s">
        <v>887</v>
      </c>
      <c r="D391" s="190" t="s">
        <v>888</v>
      </c>
      <c r="E391" s="190" t="s">
        <v>885</v>
      </c>
    </row>
    <row r="392" spans="1:5" ht="25.5">
      <c r="A392" s="189">
        <v>1700079</v>
      </c>
      <c r="B392" s="192" t="s">
        <v>1070</v>
      </c>
      <c r="C392" s="190" t="s">
        <v>605</v>
      </c>
      <c r="D392" s="190" t="s">
        <v>884</v>
      </c>
      <c r="E392" s="190" t="s">
        <v>885</v>
      </c>
    </row>
    <row r="393" spans="1:5" ht="25.5">
      <c r="A393" s="189">
        <v>1700079</v>
      </c>
      <c r="B393" s="192" t="s">
        <v>1070</v>
      </c>
      <c r="C393" s="190" t="s">
        <v>603</v>
      </c>
      <c r="D393" s="190" t="s">
        <v>886</v>
      </c>
      <c r="E393" s="190" t="s">
        <v>885</v>
      </c>
    </row>
    <row r="394" spans="1:5" ht="25.5">
      <c r="A394" s="189">
        <v>1700079</v>
      </c>
      <c r="B394" s="192" t="s">
        <v>1070</v>
      </c>
      <c r="C394" s="190" t="s">
        <v>887</v>
      </c>
      <c r="D394" s="190" t="s">
        <v>888</v>
      </c>
      <c r="E394" s="190" t="s">
        <v>885</v>
      </c>
    </row>
    <row r="395" spans="1:5">
      <c r="A395" s="189">
        <v>1700087</v>
      </c>
      <c r="B395" s="192" t="s">
        <v>1071</v>
      </c>
      <c r="C395" s="190" t="s">
        <v>605</v>
      </c>
      <c r="D395" s="190" t="s">
        <v>884</v>
      </c>
      <c r="E395" s="190" t="s">
        <v>885</v>
      </c>
    </row>
    <row r="396" spans="1:5">
      <c r="A396" s="189">
        <v>1700087</v>
      </c>
      <c r="B396" s="192" t="s">
        <v>1071</v>
      </c>
      <c r="C396" s="190" t="s">
        <v>603</v>
      </c>
      <c r="D396" s="190" t="s">
        <v>886</v>
      </c>
      <c r="E396" s="190" t="s">
        <v>885</v>
      </c>
    </row>
    <row r="397" spans="1:5">
      <c r="A397" s="189">
        <v>1700087</v>
      </c>
      <c r="B397" s="192" t="s">
        <v>1071</v>
      </c>
      <c r="C397" s="190" t="s">
        <v>887</v>
      </c>
      <c r="D397" s="190" t="s">
        <v>888</v>
      </c>
      <c r="E397" s="190" t="s">
        <v>885</v>
      </c>
    </row>
    <row r="398" spans="1:5" ht="25.5">
      <c r="A398" s="189">
        <v>1700095</v>
      </c>
      <c r="B398" s="193" t="s">
        <v>1072</v>
      </c>
      <c r="C398" s="190" t="s">
        <v>605</v>
      </c>
      <c r="D398" s="190" t="s">
        <v>884</v>
      </c>
      <c r="E398" s="190" t="s">
        <v>885</v>
      </c>
    </row>
    <row r="399" spans="1:5" ht="25.5">
      <c r="A399" s="189">
        <v>1700095</v>
      </c>
      <c r="B399" s="193" t="s">
        <v>1072</v>
      </c>
      <c r="C399" s="190" t="s">
        <v>603</v>
      </c>
      <c r="D399" s="190" t="s">
        <v>886</v>
      </c>
      <c r="E399" s="190" t="s">
        <v>885</v>
      </c>
    </row>
    <row r="400" spans="1:5" ht="25.5">
      <c r="A400" s="189">
        <v>1700095</v>
      </c>
      <c r="B400" s="193" t="s">
        <v>1072</v>
      </c>
      <c r="C400" s="190" t="s">
        <v>887</v>
      </c>
      <c r="D400" s="190" t="s">
        <v>888</v>
      </c>
      <c r="E400" s="190" t="s">
        <v>885</v>
      </c>
    </row>
    <row r="401" spans="1:5">
      <c r="A401" s="189">
        <v>1700103</v>
      </c>
      <c r="B401" s="192" t="s">
        <v>1073</v>
      </c>
      <c r="C401" s="190" t="s">
        <v>605</v>
      </c>
      <c r="D401" s="190" t="s">
        <v>884</v>
      </c>
      <c r="E401" s="190" t="s">
        <v>885</v>
      </c>
    </row>
    <row r="402" spans="1:5">
      <c r="A402" s="189">
        <v>1700103</v>
      </c>
      <c r="B402" s="192" t="s">
        <v>1073</v>
      </c>
      <c r="C402" s="190" t="s">
        <v>603</v>
      </c>
      <c r="D402" s="190" t="s">
        <v>886</v>
      </c>
      <c r="E402" s="190" t="s">
        <v>885</v>
      </c>
    </row>
    <row r="403" spans="1:5">
      <c r="A403" s="189">
        <v>1700103</v>
      </c>
      <c r="B403" s="192" t="s">
        <v>1073</v>
      </c>
      <c r="C403" s="190" t="s">
        <v>887</v>
      </c>
      <c r="D403" s="190" t="s">
        <v>888</v>
      </c>
      <c r="E403" s="190" t="s">
        <v>885</v>
      </c>
    </row>
    <row r="404" spans="1:5">
      <c r="A404" s="189">
        <v>1800010</v>
      </c>
      <c r="B404" s="192" t="s">
        <v>1074</v>
      </c>
      <c r="C404" s="190" t="s">
        <v>605</v>
      </c>
      <c r="D404" s="190" t="s">
        <v>884</v>
      </c>
      <c r="E404" s="190" t="s">
        <v>885</v>
      </c>
    </row>
    <row r="405" spans="1:5">
      <c r="A405" s="189">
        <v>1800010</v>
      </c>
      <c r="B405" s="192" t="s">
        <v>1074</v>
      </c>
      <c r="C405" s="190" t="s">
        <v>603</v>
      </c>
      <c r="D405" s="190" t="s">
        <v>886</v>
      </c>
      <c r="E405" s="190" t="s">
        <v>885</v>
      </c>
    </row>
    <row r="406" spans="1:5">
      <c r="A406" s="189">
        <v>1800010</v>
      </c>
      <c r="B406" s="192" t="s">
        <v>1074</v>
      </c>
      <c r="C406" s="190" t="s">
        <v>602</v>
      </c>
      <c r="D406" s="190" t="s">
        <v>890</v>
      </c>
      <c r="E406" s="190" t="s">
        <v>885</v>
      </c>
    </row>
    <row r="407" spans="1:5">
      <c r="A407" s="189">
        <v>1800010</v>
      </c>
      <c r="B407" s="192" t="s">
        <v>1074</v>
      </c>
      <c r="C407" s="190" t="s">
        <v>599</v>
      </c>
      <c r="D407" s="190" t="s">
        <v>977</v>
      </c>
      <c r="E407" s="190" t="s">
        <v>885</v>
      </c>
    </row>
    <row r="408" spans="1:5">
      <c r="A408" s="189">
        <v>1800010</v>
      </c>
      <c r="B408" s="190" t="s">
        <v>1074</v>
      </c>
      <c r="C408" s="190" t="s">
        <v>600</v>
      </c>
      <c r="D408" s="190" t="s">
        <v>1053</v>
      </c>
      <c r="E408" s="190" t="s">
        <v>885</v>
      </c>
    </row>
    <row r="409" spans="1:5">
      <c r="A409" s="189">
        <v>1800010</v>
      </c>
      <c r="B409" s="190" t="s">
        <v>1074</v>
      </c>
      <c r="C409" s="190" t="s">
        <v>887</v>
      </c>
      <c r="D409" s="190" t="s">
        <v>888</v>
      </c>
      <c r="E409" s="190" t="s">
        <v>885</v>
      </c>
    </row>
    <row r="410" spans="1:5">
      <c r="A410" s="189">
        <v>1800011</v>
      </c>
      <c r="B410" s="190" t="s">
        <v>1075</v>
      </c>
      <c r="C410" s="190" t="s">
        <v>605</v>
      </c>
      <c r="D410" s="190" t="s">
        <v>884</v>
      </c>
      <c r="E410" s="190" t="s">
        <v>983</v>
      </c>
    </row>
    <row r="411" spans="1:5">
      <c r="A411" s="189">
        <v>1800011</v>
      </c>
      <c r="B411" s="190" t="s">
        <v>1075</v>
      </c>
      <c r="C411" s="190" t="s">
        <v>603</v>
      </c>
      <c r="D411" s="190" t="s">
        <v>886</v>
      </c>
      <c r="E411" s="190" t="s">
        <v>983</v>
      </c>
    </row>
    <row r="412" spans="1:5">
      <c r="A412" s="189">
        <v>1800036</v>
      </c>
      <c r="B412" s="190" t="s">
        <v>1076</v>
      </c>
      <c r="C412" s="190" t="s">
        <v>605</v>
      </c>
      <c r="D412" s="190" t="s">
        <v>884</v>
      </c>
      <c r="E412" s="190" t="s">
        <v>885</v>
      </c>
    </row>
    <row r="413" spans="1:5">
      <c r="A413" s="189">
        <v>1800036</v>
      </c>
      <c r="B413" s="190" t="s">
        <v>1076</v>
      </c>
      <c r="C413" s="190" t="s">
        <v>603</v>
      </c>
      <c r="D413" s="190" t="s">
        <v>886</v>
      </c>
      <c r="E413" s="190" t="s">
        <v>885</v>
      </c>
    </row>
    <row r="414" spans="1:5">
      <c r="A414" s="189">
        <v>1800036</v>
      </c>
      <c r="B414" s="190" t="s">
        <v>1076</v>
      </c>
      <c r="C414" s="190" t="s">
        <v>887</v>
      </c>
      <c r="D414" s="190" t="s">
        <v>888</v>
      </c>
      <c r="E414" s="190" t="s">
        <v>885</v>
      </c>
    </row>
    <row r="415" spans="1:5">
      <c r="A415" s="189">
        <v>1800044</v>
      </c>
      <c r="B415" s="190" t="s">
        <v>1077</v>
      </c>
      <c r="C415" s="190" t="s">
        <v>605</v>
      </c>
      <c r="D415" s="190" t="s">
        <v>884</v>
      </c>
      <c r="E415" s="190" t="s">
        <v>885</v>
      </c>
    </row>
    <row r="416" spans="1:5">
      <c r="A416" s="189">
        <v>1800044</v>
      </c>
      <c r="B416" s="190" t="s">
        <v>1077</v>
      </c>
      <c r="C416" s="190" t="s">
        <v>603</v>
      </c>
      <c r="D416" s="190" t="s">
        <v>886</v>
      </c>
      <c r="E416" s="190" t="s">
        <v>885</v>
      </c>
    </row>
    <row r="417" spans="1:5">
      <c r="A417" s="189">
        <v>1800044</v>
      </c>
      <c r="B417" s="190" t="s">
        <v>1077</v>
      </c>
      <c r="C417" s="190" t="s">
        <v>602</v>
      </c>
      <c r="D417" s="190" t="s">
        <v>890</v>
      </c>
      <c r="E417" s="190" t="s">
        <v>885</v>
      </c>
    </row>
    <row r="418" spans="1:5">
      <c r="A418" s="189">
        <v>1800044</v>
      </c>
      <c r="B418" s="190" t="s">
        <v>1077</v>
      </c>
      <c r="C418" s="190" t="s">
        <v>887</v>
      </c>
      <c r="D418" s="190" t="s">
        <v>888</v>
      </c>
      <c r="E418" s="190" t="s">
        <v>885</v>
      </c>
    </row>
    <row r="419" spans="1:5">
      <c r="A419" s="189">
        <v>1800051</v>
      </c>
      <c r="B419" s="190" t="s">
        <v>1078</v>
      </c>
      <c r="C419" s="190" t="s">
        <v>605</v>
      </c>
      <c r="D419" s="190" t="s">
        <v>884</v>
      </c>
      <c r="E419" s="190" t="s">
        <v>885</v>
      </c>
    </row>
    <row r="420" spans="1:5">
      <c r="A420" s="189">
        <v>1800051</v>
      </c>
      <c r="B420" s="190" t="s">
        <v>1078</v>
      </c>
      <c r="C420" s="190" t="s">
        <v>603</v>
      </c>
      <c r="D420" s="190" t="s">
        <v>886</v>
      </c>
      <c r="E420" s="190" t="s">
        <v>885</v>
      </c>
    </row>
    <row r="421" spans="1:5">
      <c r="A421" s="189">
        <v>1800051</v>
      </c>
      <c r="B421" s="190" t="s">
        <v>1078</v>
      </c>
      <c r="C421" s="190" t="s">
        <v>602</v>
      </c>
      <c r="D421" s="190" t="s">
        <v>890</v>
      </c>
      <c r="E421" s="190" t="s">
        <v>885</v>
      </c>
    </row>
    <row r="422" spans="1:5">
      <c r="A422" s="189">
        <v>1800051</v>
      </c>
      <c r="B422" s="190" t="s">
        <v>1078</v>
      </c>
      <c r="C422" s="190" t="s">
        <v>887</v>
      </c>
      <c r="D422" s="190" t="s">
        <v>888</v>
      </c>
      <c r="E422" s="190" t="s">
        <v>885</v>
      </c>
    </row>
    <row r="423" spans="1:5">
      <c r="A423" s="189">
        <v>1800052</v>
      </c>
      <c r="B423" s="190" t="s">
        <v>1079</v>
      </c>
      <c r="C423" s="190" t="s">
        <v>605</v>
      </c>
      <c r="D423" s="190" t="s">
        <v>884</v>
      </c>
      <c r="E423" s="190" t="s">
        <v>983</v>
      </c>
    </row>
    <row r="424" spans="1:5">
      <c r="A424" s="189">
        <v>1800069</v>
      </c>
      <c r="B424" s="190" t="s">
        <v>1080</v>
      </c>
      <c r="C424" s="190" t="s">
        <v>605</v>
      </c>
      <c r="D424" s="190" t="s">
        <v>884</v>
      </c>
      <c r="E424" s="190" t="s">
        <v>885</v>
      </c>
    </row>
    <row r="425" spans="1:5">
      <c r="A425" s="189">
        <v>1800069</v>
      </c>
      <c r="B425" s="190" t="s">
        <v>1080</v>
      </c>
      <c r="C425" s="190" t="s">
        <v>603</v>
      </c>
      <c r="D425" s="190" t="s">
        <v>886</v>
      </c>
      <c r="E425" s="190" t="s">
        <v>885</v>
      </c>
    </row>
    <row r="426" spans="1:5">
      <c r="A426" s="189">
        <v>1800069</v>
      </c>
      <c r="B426" s="190" t="s">
        <v>1080</v>
      </c>
      <c r="C426" s="190" t="s">
        <v>602</v>
      </c>
      <c r="D426" s="190" t="s">
        <v>890</v>
      </c>
      <c r="E426" s="190" t="s">
        <v>885</v>
      </c>
    </row>
    <row r="427" spans="1:5">
      <c r="A427" s="189">
        <v>1800069</v>
      </c>
      <c r="B427" s="190" t="s">
        <v>1080</v>
      </c>
      <c r="C427" s="190" t="s">
        <v>887</v>
      </c>
      <c r="D427" s="190" t="s">
        <v>888</v>
      </c>
      <c r="E427" s="190" t="s">
        <v>885</v>
      </c>
    </row>
    <row r="428" spans="1:5">
      <c r="A428" s="189">
        <v>1800085</v>
      </c>
      <c r="B428" s="190" t="s">
        <v>1081</v>
      </c>
      <c r="C428" s="190" t="s">
        <v>605</v>
      </c>
      <c r="D428" s="190" t="s">
        <v>884</v>
      </c>
      <c r="E428" s="190" t="s">
        <v>885</v>
      </c>
    </row>
    <row r="429" spans="1:5">
      <c r="A429" s="189">
        <v>1800085</v>
      </c>
      <c r="B429" s="190" t="s">
        <v>1082</v>
      </c>
      <c r="C429" s="190" t="s">
        <v>603</v>
      </c>
      <c r="D429" s="190" t="s">
        <v>886</v>
      </c>
      <c r="E429" s="190" t="s">
        <v>885</v>
      </c>
    </row>
    <row r="430" spans="1:5">
      <c r="A430" s="189">
        <v>1800085</v>
      </c>
      <c r="B430" s="190" t="s">
        <v>1082</v>
      </c>
      <c r="C430" s="190" t="s">
        <v>602</v>
      </c>
      <c r="D430" s="190" t="s">
        <v>890</v>
      </c>
      <c r="E430" s="190" t="s">
        <v>885</v>
      </c>
    </row>
    <row r="431" spans="1:5">
      <c r="A431" s="189">
        <v>1800085</v>
      </c>
      <c r="B431" s="190" t="s">
        <v>1082</v>
      </c>
      <c r="C431" s="190" t="s">
        <v>887</v>
      </c>
      <c r="D431" s="190" t="s">
        <v>888</v>
      </c>
      <c r="E431" s="190" t="s">
        <v>885</v>
      </c>
    </row>
    <row r="432" spans="1:5">
      <c r="A432" s="189">
        <v>1800093</v>
      </c>
      <c r="B432" s="190" t="s">
        <v>1083</v>
      </c>
      <c r="C432" s="190" t="s">
        <v>605</v>
      </c>
      <c r="D432" s="190" t="s">
        <v>884</v>
      </c>
      <c r="E432" s="190" t="s">
        <v>885</v>
      </c>
    </row>
    <row r="433" spans="1:5">
      <c r="A433" s="189">
        <v>1800093</v>
      </c>
      <c r="B433" s="190" t="s">
        <v>1083</v>
      </c>
      <c r="C433" s="190" t="s">
        <v>603</v>
      </c>
      <c r="D433" s="190" t="s">
        <v>886</v>
      </c>
      <c r="E433" s="190" t="s">
        <v>885</v>
      </c>
    </row>
    <row r="434" spans="1:5">
      <c r="A434" s="189">
        <v>1800093</v>
      </c>
      <c r="B434" s="190" t="s">
        <v>1083</v>
      </c>
      <c r="C434" s="190" t="s">
        <v>602</v>
      </c>
      <c r="D434" s="190" t="s">
        <v>890</v>
      </c>
      <c r="E434" s="190" t="s">
        <v>885</v>
      </c>
    </row>
    <row r="435" spans="1:5">
      <c r="A435" s="189">
        <v>1800093</v>
      </c>
      <c r="B435" s="190" t="s">
        <v>1083</v>
      </c>
      <c r="C435" s="190" t="s">
        <v>887</v>
      </c>
      <c r="D435" s="190" t="s">
        <v>888</v>
      </c>
      <c r="E435" s="190" t="s">
        <v>885</v>
      </c>
    </row>
    <row r="436" spans="1:5">
      <c r="A436" s="189">
        <v>1800101</v>
      </c>
      <c r="B436" s="190" t="s">
        <v>1084</v>
      </c>
      <c r="C436" s="190" t="s">
        <v>605</v>
      </c>
      <c r="D436" s="190" t="s">
        <v>884</v>
      </c>
      <c r="E436" s="190" t="s">
        <v>885</v>
      </c>
    </row>
    <row r="437" spans="1:5">
      <c r="A437" s="189">
        <v>1800101</v>
      </c>
      <c r="B437" s="190" t="s">
        <v>1084</v>
      </c>
      <c r="C437" s="190" t="s">
        <v>603</v>
      </c>
      <c r="D437" s="190" t="s">
        <v>886</v>
      </c>
      <c r="E437" s="190" t="s">
        <v>885</v>
      </c>
    </row>
    <row r="438" spans="1:5">
      <c r="A438" s="189">
        <v>1800101</v>
      </c>
      <c r="B438" s="190" t="s">
        <v>1084</v>
      </c>
      <c r="C438" s="190" t="s">
        <v>887</v>
      </c>
      <c r="D438" s="190" t="s">
        <v>888</v>
      </c>
      <c r="E438" s="190" t="s">
        <v>885</v>
      </c>
    </row>
    <row r="439" spans="1:5">
      <c r="A439" s="189">
        <v>1800119</v>
      </c>
      <c r="B439" s="190" t="s">
        <v>1085</v>
      </c>
      <c r="C439" s="190" t="s">
        <v>605</v>
      </c>
      <c r="D439" s="190" t="s">
        <v>884</v>
      </c>
      <c r="E439" s="190" t="s">
        <v>885</v>
      </c>
    </row>
    <row r="440" spans="1:5">
      <c r="A440" s="189">
        <v>1800119</v>
      </c>
      <c r="B440" s="190" t="s">
        <v>1085</v>
      </c>
      <c r="C440" s="190" t="s">
        <v>603</v>
      </c>
      <c r="D440" s="190" t="s">
        <v>886</v>
      </c>
      <c r="E440" s="190" t="s">
        <v>885</v>
      </c>
    </row>
    <row r="441" spans="1:5">
      <c r="A441" s="189">
        <v>1800119</v>
      </c>
      <c r="B441" s="190" t="s">
        <v>1085</v>
      </c>
      <c r="C441" s="190" t="s">
        <v>887</v>
      </c>
      <c r="D441" s="190" t="s">
        <v>888</v>
      </c>
      <c r="E441" s="190" t="s">
        <v>885</v>
      </c>
    </row>
    <row r="442" spans="1:5">
      <c r="A442" s="189">
        <v>1800127</v>
      </c>
      <c r="B442" s="190" t="s">
        <v>1086</v>
      </c>
      <c r="C442" s="190" t="s">
        <v>605</v>
      </c>
      <c r="D442" s="190" t="s">
        <v>884</v>
      </c>
      <c r="E442" s="190" t="s">
        <v>885</v>
      </c>
    </row>
    <row r="443" spans="1:5">
      <c r="A443" s="189">
        <v>1800127</v>
      </c>
      <c r="B443" s="190" t="s">
        <v>1086</v>
      </c>
      <c r="C443" s="190" t="s">
        <v>603</v>
      </c>
      <c r="D443" s="190" t="s">
        <v>886</v>
      </c>
      <c r="E443" s="190" t="s">
        <v>885</v>
      </c>
    </row>
    <row r="444" spans="1:5">
      <c r="A444" s="189">
        <v>1800127</v>
      </c>
      <c r="B444" s="190" t="s">
        <v>1086</v>
      </c>
      <c r="C444" s="190" t="s">
        <v>887</v>
      </c>
      <c r="D444" s="190" t="s">
        <v>888</v>
      </c>
      <c r="E444" s="190" t="s">
        <v>885</v>
      </c>
    </row>
    <row r="445" spans="1:5">
      <c r="A445" s="189">
        <v>1800135</v>
      </c>
      <c r="B445" s="190" t="s">
        <v>1087</v>
      </c>
      <c r="C445" s="190" t="s">
        <v>605</v>
      </c>
      <c r="D445" s="190" t="s">
        <v>884</v>
      </c>
      <c r="E445" s="190" t="s">
        <v>885</v>
      </c>
    </row>
    <row r="446" spans="1:5">
      <c r="A446" s="189">
        <v>1800135</v>
      </c>
      <c r="B446" s="190" t="s">
        <v>1087</v>
      </c>
      <c r="C446" s="190" t="s">
        <v>603</v>
      </c>
      <c r="D446" s="190" t="s">
        <v>886</v>
      </c>
      <c r="E446" s="190" t="s">
        <v>885</v>
      </c>
    </row>
    <row r="447" spans="1:5">
      <c r="A447" s="189">
        <v>1800135</v>
      </c>
      <c r="B447" s="190" t="s">
        <v>1087</v>
      </c>
      <c r="C447" s="190" t="s">
        <v>887</v>
      </c>
      <c r="D447" s="190" t="s">
        <v>888</v>
      </c>
      <c r="E447" s="190" t="s">
        <v>885</v>
      </c>
    </row>
    <row r="448" spans="1:5">
      <c r="A448" s="189">
        <v>1800143</v>
      </c>
      <c r="B448" s="190" t="s">
        <v>1088</v>
      </c>
      <c r="C448" s="190" t="s">
        <v>605</v>
      </c>
      <c r="D448" s="190" t="s">
        <v>884</v>
      </c>
      <c r="E448" s="190" t="s">
        <v>885</v>
      </c>
    </row>
    <row r="449" spans="1:5">
      <c r="A449" s="189">
        <v>1800143</v>
      </c>
      <c r="B449" s="190" t="s">
        <v>1088</v>
      </c>
      <c r="C449" s="190" t="s">
        <v>603</v>
      </c>
      <c r="D449" s="190" t="s">
        <v>886</v>
      </c>
      <c r="E449" s="190" t="s">
        <v>885</v>
      </c>
    </row>
    <row r="450" spans="1:5">
      <c r="A450" s="189">
        <v>1800143</v>
      </c>
      <c r="B450" s="190" t="s">
        <v>1088</v>
      </c>
      <c r="C450" s="190" t="s">
        <v>887</v>
      </c>
      <c r="D450" s="190" t="s">
        <v>888</v>
      </c>
      <c r="E450" s="190" t="s">
        <v>885</v>
      </c>
    </row>
    <row r="451" spans="1:5">
      <c r="A451" s="189">
        <v>1800150</v>
      </c>
      <c r="B451" s="190" t="s">
        <v>1089</v>
      </c>
      <c r="C451" s="190" t="s">
        <v>605</v>
      </c>
      <c r="D451" s="190" t="s">
        <v>884</v>
      </c>
      <c r="E451" s="190" t="s">
        <v>885</v>
      </c>
    </row>
    <row r="452" spans="1:5">
      <c r="A452" s="189">
        <v>1800150</v>
      </c>
      <c r="B452" s="190" t="s">
        <v>1089</v>
      </c>
      <c r="C452" s="190" t="s">
        <v>603</v>
      </c>
      <c r="D452" s="190" t="s">
        <v>886</v>
      </c>
      <c r="E452" s="190" t="s">
        <v>885</v>
      </c>
    </row>
    <row r="453" spans="1:5">
      <c r="A453" s="189">
        <v>1800150</v>
      </c>
      <c r="B453" s="190" t="s">
        <v>1089</v>
      </c>
      <c r="C453" s="190" t="s">
        <v>887</v>
      </c>
      <c r="D453" s="190" t="s">
        <v>888</v>
      </c>
      <c r="E453" s="190" t="s">
        <v>885</v>
      </c>
    </row>
    <row r="454" spans="1:5">
      <c r="A454" s="189">
        <v>1800168</v>
      </c>
      <c r="B454" s="190" t="s">
        <v>1090</v>
      </c>
      <c r="C454" s="190" t="s">
        <v>605</v>
      </c>
      <c r="D454" s="190" t="s">
        <v>884</v>
      </c>
      <c r="E454" s="190" t="s">
        <v>885</v>
      </c>
    </row>
    <row r="455" spans="1:5">
      <c r="A455" s="189">
        <v>1800168</v>
      </c>
      <c r="B455" s="190" t="s">
        <v>1090</v>
      </c>
      <c r="C455" s="190" t="s">
        <v>603</v>
      </c>
      <c r="D455" s="190" t="s">
        <v>886</v>
      </c>
      <c r="E455" s="190" t="s">
        <v>885</v>
      </c>
    </row>
    <row r="456" spans="1:5">
      <c r="A456" s="189">
        <v>1800168</v>
      </c>
      <c r="B456" s="190" t="s">
        <v>1090</v>
      </c>
      <c r="C456" s="190" t="s">
        <v>887</v>
      </c>
      <c r="D456" s="190" t="s">
        <v>888</v>
      </c>
      <c r="E456" s="190" t="s">
        <v>885</v>
      </c>
    </row>
    <row r="457" spans="1:5">
      <c r="A457" s="189">
        <v>1800176</v>
      </c>
      <c r="B457" s="190" t="s">
        <v>1091</v>
      </c>
      <c r="C457" s="190" t="s">
        <v>605</v>
      </c>
      <c r="D457" s="190" t="s">
        <v>884</v>
      </c>
      <c r="E457" s="190" t="s">
        <v>885</v>
      </c>
    </row>
    <row r="458" spans="1:5">
      <c r="A458" s="189">
        <v>1800176</v>
      </c>
      <c r="B458" s="190" t="s">
        <v>1091</v>
      </c>
      <c r="C458" s="190" t="s">
        <v>603</v>
      </c>
      <c r="D458" s="190" t="s">
        <v>886</v>
      </c>
      <c r="E458" s="190" t="s">
        <v>885</v>
      </c>
    </row>
    <row r="459" spans="1:5">
      <c r="A459" s="189">
        <v>1800176</v>
      </c>
      <c r="B459" s="190" t="s">
        <v>1091</v>
      </c>
      <c r="C459" s="190" t="s">
        <v>887</v>
      </c>
      <c r="D459" s="190" t="s">
        <v>888</v>
      </c>
      <c r="E459" s="190" t="s">
        <v>885</v>
      </c>
    </row>
    <row r="460" spans="1:5">
      <c r="A460" s="189">
        <v>1800184</v>
      </c>
      <c r="B460" s="190" t="s">
        <v>1092</v>
      </c>
      <c r="C460" s="190" t="s">
        <v>605</v>
      </c>
      <c r="D460" s="190" t="s">
        <v>884</v>
      </c>
      <c r="E460" s="190" t="s">
        <v>885</v>
      </c>
    </row>
    <row r="461" spans="1:5">
      <c r="A461" s="189">
        <v>1800184</v>
      </c>
      <c r="B461" s="190" t="s">
        <v>1092</v>
      </c>
      <c r="C461" s="190" t="s">
        <v>603</v>
      </c>
      <c r="D461" s="190" t="s">
        <v>886</v>
      </c>
      <c r="E461" s="190" t="s">
        <v>885</v>
      </c>
    </row>
    <row r="462" spans="1:5">
      <c r="A462" s="189">
        <v>1800184</v>
      </c>
      <c r="B462" s="190" t="s">
        <v>1092</v>
      </c>
      <c r="C462" s="190" t="s">
        <v>887</v>
      </c>
      <c r="D462" s="190" t="s">
        <v>888</v>
      </c>
      <c r="E462" s="190" t="s">
        <v>885</v>
      </c>
    </row>
    <row r="463" spans="1:5">
      <c r="A463" s="189">
        <v>1800192</v>
      </c>
      <c r="B463" s="190" t="s">
        <v>1093</v>
      </c>
      <c r="C463" s="190" t="s">
        <v>605</v>
      </c>
      <c r="D463" s="190" t="s">
        <v>884</v>
      </c>
      <c r="E463" s="190" t="s">
        <v>885</v>
      </c>
    </row>
    <row r="464" spans="1:5">
      <c r="A464" s="189">
        <v>1800192</v>
      </c>
      <c r="B464" s="190" t="s">
        <v>1093</v>
      </c>
      <c r="C464" s="190" t="s">
        <v>603</v>
      </c>
      <c r="D464" s="190" t="s">
        <v>886</v>
      </c>
      <c r="E464" s="190" t="s">
        <v>885</v>
      </c>
    </row>
    <row r="465" spans="1:5">
      <c r="A465" s="189">
        <v>1800192</v>
      </c>
      <c r="B465" s="190" t="s">
        <v>1093</v>
      </c>
      <c r="C465" s="190" t="s">
        <v>887</v>
      </c>
      <c r="D465" s="190" t="s">
        <v>888</v>
      </c>
      <c r="E465" s="190" t="s">
        <v>885</v>
      </c>
    </row>
    <row r="466" spans="1:5">
      <c r="A466" s="189">
        <v>1800200</v>
      </c>
      <c r="B466" s="190" t="s">
        <v>1094</v>
      </c>
      <c r="C466" s="190" t="s">
        <v>605</v>
      </c>
      <c r="D466" s="190" t="s">
        <v>884</v>
      </c>
      <c r="E466" s="190" t="s">
        <v>885</v>
      </c>
    </row>
    <row r="467" spans="1:5">
      <c r="A467" s="189">
        <v>1800200</v>
      </c>
      <c r="B467" s="190" t="s">
        <v>1094</v>
      </c>
      <c r="C467" s="190" t="s">
        <v>603</v>
      </c>
      <c r="D467" s="190" t="s">
        <v>886</v>
      </c>
      <c r="E467" s="190" t="s">
        <v>885</v>
      </c>
    </row>
    <row r="468" spans="1:5">
      <c r="A468" s="189">
        <v>1800200</v>
      </c>
      <c r="B468" s="190" t="s">
        <v>1094</v>
      </c>
      <c r="C468" s="190" t="s">
        <v>887</v>
      </c>
      <c r="D468" s="190" t="s">
        <v>888</v>
      </c>
      <c r="E468" s="190" t="s">
        <v>885</v>
      </c>
    </row>
    <row r="469" spans="1:5">
      <c r="A469" s="189">
        <v>1800218</v>
      </c>
      <c r="B469" s="190" t="s">
        <v>1095</v>
      </c>
      <c r="C469" s="190" t="s">
        <v>605</v>
      </c>
      <c r="D469" s="190" t="s">
        <v>884</v>
      </c>
      <c r="E469" s="190" t="s">
        <v>885</v>
      </c>
    </row>
    <row r="470" spans="1:5">
      <c r="A470" s="189">
        <v>1800218</v>
      </c>
      <c r="B470" s="190" t="s">
        <v>1095</v>
      </c>
      <c r="C470" s="190" t="s">
        <v>603</v>
      </c>
      <c r="D470" s="190" t="s">
        <v>886</v>
      </c>
      <c r="E470" s="190" t="s">
        <v>885</v>
      </c>
    </row>
    <row r="471" spans="1:5">
      <c r="A471" s="189">
        <v>1800218</v>
      </c>
      <c r="B471" s="190" t="s">
        <v>1095</v>
      </c>
      <c r="C471" s="190" t="s">
        <v>887</v>
      </c>
      <c r="D471" s="190" t="s">
        <v>888</v>
      </c>
      <c r="E471" s="190" t="s">
        <v>885</v>
      </c>
    </row>
    <row r="472" spans="1:5">
      <c r="A472" s="189">
        <v>1800226</v>
      </c>
      <c r="B472" s="190" t="s">
        <v>1096</v>
      </c>
      <c r="C472" s="190" t="s">
        <v>605</v>
      </c>
      <c r="D472" s="190" t="s">
        <v>884</v>
      </c>
      <c r="E472" s="190" t="s">
        <v>885</v>
      </c>
    </row>
    <row r="473" spans="1:5">
      <c r="A473" s="189">
        <v>1800226</v>
      </c>
      <c r="B473" s="190" t="s">
        <v>1096</v>
      </c>
      <c r="C473" s="190" t="s">
        <v>603</v>
      </c>
      <c r="D473" s="190" t="s">
        <v>886</v>
      </c>
      <c r="E473" s="190" t="s">
        <v>885</v>
      </c>
    </row>
    <row r="474" spans="1:5">
      <c r="A474" s="189">
        <v>1800226</v>
      </c>
      <c r="B474" s="190" t="s">
        <v>1096</v>
      </c>
      <c r="C474" s="190" t="s">
        <v>887</v>
      </c>
      <c r="D474" s="190" t="s">
        <v>888</v>
      </c>
      <c r="E474" s="190" t="s">
        <v>885</v>
      </c>
    </row>
    <row r="475" spans="1:5">
      <c r="A475" s="189">
        <v>1900018</v>
      </c>
      <c r="B475" s="190" t="s">
        <v>1097</v>
      </c>
      <c r="C475" s="190" t="s">
        <v>605</v>
      </c>
      <c r="D475" s="190" t="s">
        <v>884</v>
      </c>
      <c r="E475" s="190" t="s">
        <v>885</v>
      </c>
    </row>
    <row r="476" spans="1:5">
      <c r="A476" s="189">
        <v>1900018</v>
      </c>
      <c r="B476" s="190" t="s">
        <v>1097</v>
      </c>
      <c r="C476" s="190" t="s">
        <v>603</v>
      </c>
      <c r="D476" s="190" t="s">
        <v>886</v>
      </c>
      <c r="E476" s="190" t="s">
        <v>885</v>
      </c>
    </row>
    <row r="477" spans="1:5">
      <c r="A477" s="189">
        <v>1900018</v>
      </c>
      <c r="B477" s="190" t="s">
        <v>1097</v>
      </c>
      <c r="C477" s="190" t="s">
        <v>602</v>
      </c>
      <c r="D477" s="190" t="s">
        <v>890</v>
      </c>
      <c r="E477" s="190" t="s">
        <v>885</v>
      </c>
    </row>
    <row r="478" spans="1:5">
      <c r="A478" s="189">
        <v>1900018</v>
      </c>
      <c r="B478" s="190" t="s">
        <v>1097</v>
      </c>
      <c r="C478" s="190" t="s">
        <v>599</v>
      </c>
      <c r="D478" s="190" t="s">
        <v>977</v>
      </c>
      <c r="E478" s="190" t="s">
        <v>885</v>
      </c>
    </row>
    <row r="479" spans="1:5">
      <c r="A479" s="189">
        <v>1900018</v>
      </c>
      <c r="B479" s="190" t="s">
        <v>1097</v>
      </c>
      <c r="C479" s="190" t="s">
        <v>887</v>
      </c>
      <c r="D479" s="190" t="s">
        <v>888</v>
      </c>
      <c r="E479" s="190" t="s">
        <v>885</v>
      </c>
    </row>
    <row r="480" spans="1:5">
      <c r="A480" s="189">
        <v>1900026</v>
      </c>
      <c r="B480" s="190" t="s">
        <v>1098</v>
      </c>
      <c r="C480" s="190" t="s">
        <v>605</v>
      </c>
      <c r="D480" s="190" t="s">
        <v>884</v>
      </c>
      <c r="E480" s="190" t="s">
        <v>885</v>
      </c>
    </row>
    <row r="481" spans="1:5">
      <c r="A481" s="189">
        <v>1900026</v>
      </c>
      <c r="B481" s="190" t="s">
        <v>1098</v>
      </c>
      <c r="C481" s="190" t="s">
        <v>603</v>
      </c>
      <c r="D481" s="190" t="s">
        <v>886</v>
      </c>
      <c r="E481" s="190" t="s">
        <v>885</v>
      </c>
    </row>
    <row r="482" spans="1:5">
      <c r="A482" s="189">
        <v>1900026</v>
      </c>
      <c r="B482" s="190" t="s">
        <v>1098</v>
      </c>
      <c r="C482" s="190" t="s">
        <v>602</v>
      </c>
      <c r="D482" s="190" t="s">
        <v>890</v>
      </c>
      <c r="E482" s="190" t="s">
        <v>885</v>
      </c>
    </row>
    <row r="483" spans="1:5">
      <c r="A483" s="189">
        <v>1900026</v>
      </c>
      <c r="B483" s="190" t="s">
        <v>1098</v>
      </c>
      <c r="C483" s="190" t="s">
        <v>887</v>
      </c>
      <c r="D483" s="190" t="s">
        <v>888</v>
      </c>
      <c r="E483" s="190" t="s">
        <v>885</v>
      </c>
    </row>
    <row r="484" spans="1:5">
      <c r="A484" s="189">
        <v>1900034</v>
      </c>
      <c r="B484" s="190" t="s">
        <v>1099</v>
      </c>
      <c r="C484" s="190" t="s">
        <v>605</v>
      </c>
      <c r="D484" s="190" t="s">
        <v>884</v>
      </c>
      <c r="E484" s="190" t="s">
        <v>885</v>
      </c>
    </row>
    <row r="485" spans="1:5">
      <c r="A485" s="189">
        <v>1900034</v>
      </c>
      <c r="B485" s="190" t="s">
        <v>1099</v>
      </c>
      <c r="C485" s="190" t="s">
        <v>603</v>
      </c>
      <c r="D485" s="190" t="s">
        <v>886</v>
      </c>
      <c r="E485" s="190" t="s">
        <v>885</v>
      </c>
    </row>
    <row r="486" spans="1:5">
      <c r="A486" s="189">
        <v>1900034</v>
      </c>
      <c r="B486" s="190" t="s">
        <v>1099</v>
      </c>
      <c r="C486" s="190" t="s">
        <v>887</v>
      </c>
      <c r="D486" s="190" t="s">
        <v>888</v>
      </c>
      <c r="E486" s="190" t="s">
        <v>885</v>
      </c>
    </row>
    <row r="487" spans="1:5">
      <c r="A487" s="189">
        <v>1900035</v>
      </c>
      <c r="B487" s="190" t="s">
        <v>1100</v>
      </c>
      <c r="C487" s="190" t="s">
        <v>605</v>
      </c>
      <c r="D487" s="190" t="s">
        <v>884</v>
      </c>
      <c r="E487" s="190" t="s">
        <v>983</v>
      </c>
    </row>
    <row r="488" spans="1:5">
      <c r="A488" s="189">
        <v>1900035</v>
      </c>
      <c r="B488" s="190" t="s">
        <v>1100</v>
      </c>
      <c r="C488" s="190" t="s">
        <v>603</v>
      </c>
      <c r="D488" s="190" t="s">
        <v>886</v>
      </c>
      <c r="E488" s="190" t="s">
        <v>983</v>
      </c>
    </row>
    <row r="489" spans="1:5">
      <c r="A489" s="189">
        <v>1900042</v>
      </c>
      <c r="B489" s="190" t="s">
        <v>1101</v>
      </c>
      <c r="C489" s="190" t="s">
        <v>605</v>
      </c>
      <c r="D489" s="190" t="s">
        <v>884</v>
      </c>
      <c r="E489" s="190" t="s">
        <v>885</v>
      </c>
    </row>
    <row r="490" spans="1:5">
      <c r="A490" s="189">
        <v>1900042</v>
      </c>
      <c r="B490" s="190" t="s">
        <v>1101</v>
      </c>
      <c r="C490" s="190" t="s">
        <v>603</v>
      </c>
      <c r="D490" s="190" t="s">
        <v>886</v>
      </c>
      <c r="E490" s="190" t="s">
        <v>885</v>
      </c>
    </row>
    <row r="491" spans="1:5">
      <c r="A491" s="189">
        <v>1900042</v>
      </c>
      <c r="B491" s="190" t="s">
        <v>1101</v>
      </c>
      <c r="C491" s="190" t="s">
        <v>887</v>
      </c>
      <c r="D491" s="190" t="s">
        <v>888</v>
      </c>
      <c r="E491" s="190" t="s">
        <v>885</v>
      </c>
    </row>
    <row r="492" spans="1:5">
      <c r="A492" s="189">
        <v>2000016</v>
      </c>
      <c r="B492" s="190" t="s">
        <v>1102</v>
      </c>
      <c r="C492" s="190" t="s">
        <v>605</v>
      </c>
      <c r="D492" s="190" t="s">
        <v>884</v>
      </c>
      <c r="E492" s="190" t="s">
        <v>885</v>
      </c>
    </row>
    <row r="493" spans="1:5">
      <c r="A493" s="189">
        <v>2000016</v>
      </c>
      <c r="B493" s="190" t="s">
        <v>1102</v>
      </c>
      <c r="C493" s="190" t="s">
        <v>603</v>
      </c>
      <c r="D493" s="190" t="s">
        <v>886</v>
      </c>
      <c r="E493" s="190" t="s">
        <v>885</v>
      </c>
    </row>
    <row r="494" spans="1:5">
      <c r="A494" s="189">
        <v>2000016</v>
      </c>
      <c r="B494" s="190" t="s">
        <v>1102</v>
      </c>
      <c r="C494" s="190" t="s">
        <v>599</v>
      </c>
      <c r="D494" s="190" t="s">
        <v>977</v>
      </c>
      <c r="E494" s="190" t="s">
        <v>885</v>
      </c>
    </row>
    <row r="495" spans="1:5">
      <c r="A495" s="189">
        <v>2000016</v>
      </c>
      <c r="B495" s="190" t="s">
        <v>1102</v>
      </c>
      <c r="C495" s="190" t="s">
        <v>887</v>
      </c>
      <c r="D495" s="190" t="s">
        <v>888</v>
      </c>
      <c r="E495" s="190" t="s">
        <v>885</v>
      </c>
    </row>
    <row r="496" spans="1:5">
      <c r="A496" s="189">
        <v>2000017</v>
      </c>
      <c r="B496" s="190" t="s">
        <v>1103</v>
      </c>
      <c r="C496" s="190" t="s">
        <v>605</v>
      </c>
      <c r="D496" s="190" t="s">
        <v>884</v>
      </c>
      <c r="E496" s="190" t="s">
        <v>983</v>
      </c>
    </row>
    <row r="497" spans="1:5">
      <c r="A497" s="189">
        <v>2000017</v>
      </c>
      <c r="B497" s="190" t="s">
        <v>1103</v>
      </c>
      <c r="C497" s="190" t="s">
        <v>603</v>
      </c>
      <c r="D497" s="190" t="s">
        <v>886</v>
      </c>
      <c r="E497" s="190" t="s">
        <v>983</v>
      </c>
    </row>
    <row r="498" spans="1:5">
      <c r="A498" s="189">
        <v>2200012</v>
      </c>
      <c r="B498" s="190" t="s">
        <v>1104</v>
      </c>
      <c r="C498" s="190" t="s">
        <v>605</v>
      </c>
      <c r="D498" s="190" t="s">
        <v>884</v>
      </c>
      <c r="E498" s="190" t="s">
        <v>885</v>
      </c>
    </row>
    <row r="499" spans="1:5">
      <c r="A499" s="189">
        <v>2200012</v>
      </c>
      <c r="B499" s="190" t="s">
        <v>1104</v>
      </c>
      <c r="C499" s="190" t="s">
        <v>603</v>
      </c>
      <c r="D499" s="190" t="s">
        <v>886</v>
      </c>
      <c r="E499" s="190" t="s">
        <v>885</v>
      </c>
    </row>
    <row r="500" spans="1:5">
      <c r="A500" s="189">
        <v>2200012</v>
      </c>
      <c r="B500" s="190" t="s">
        <v>1104</v>
      </c>
      <c r="C500" s="190" t="s">
        <v>887</v>
      </c>
      <c r="D500" s="190" t="s">
        <v>888</v>
      </c>
      <c r="E500" s="190" t="s">
        <v>885</v>
      </c>
    </row>
    <row r="501" spans="1:5">
      <c r="A501" s="189">
        <v>2200020</v>
      </c>
      <c r="B501" s="190" t="s">
        <v>1105</v>
      </c>
      <c r="C501" s="190" t="s">
        <v>605</v>
      </c>
      <c r="D501" s="190" t="s">
        <v>884</v>
      </c>
      <c r="E501" s="190" t="s">
        <v>885</v>
      </c>
    </row>
    <row r="502" spans="1:5">
      <c r="A502" s="189">
        <v>2200020</v>
      </c>
      <c r="B502" s="190" t="s">
        <v>1105</v>
      </c>
      <c r="C502" s="190" t="s">
        <v>603</v>
      </c>
      <c r="D502" s="190" t="s">
        <v>886</v>
      </c>
      <c r="E502" s="190" t="s">
        <v>885</v>
      </c>
    </row>
    <row r="503" spans="1:5">
      <c r="A503" s="189">
        <v>2200020</v>
      </c>
      <c r="B503" s="190" t="s">
        <v>1105</v>
      </c>
      <c r="C503" s="190" t="s">
        <v>887</v>
      </c>
      <c r="D503" s="190" t="s">
        <v>888</v>
      </c>
      <c r="E503" s="190" t="s">
        <v>885</v>
      </c>
    </row>
    <row r="504" spans="1:5">
      <c r="A504" s="189">
        <v>2200038</v>
      </c>
      <c r="B504" s="190" t="s">
        <v>1106</v>
      </c>
      <c r="C504" s="190" t="s">
        <v>605</v>
      </c>
      <c r="D504" s="190" t="s">
        <v>884</v>
      </c>
      <c r="E504" s="190" t="s">
        <v>885</v>
      </c>
    </row>
    <row r="505" spans="1:5">
      <c r="A505" s="189">
        <v>2200038</v>
      </c>
      <c r="B505" s="190" t="s">
        <v>1106</v>
      </c>
      <c r="C505" s="190" t="s">
        <v>603</v>
      </c>
      <c r="D505" s="190" t="s">
        <v>886</v>
      </c>
      <c r="E505" s="190" t="s">
        <v>885</v>
      </c>
    </row>
    <row r="506" spans="1:5">
      <c r="A506" s="189">
        <v>2200038</v>
      </c>
      <c r="B506" s="190" t="s">
        <v>1106</v>
      </c>
      <c r="C506" s="190" t="s">
        <v>887</v>
      </c>
      <c r="D506" s="190" t="s">
        <v>888</v>
      </c>
      <c r="E506" s="190" t="s">
        <v>885</v>
      </c>
    </row>
    <row r="507" spans="1:5">
      <c r="A507" s="189">
        <v>2200046</v>
      </c>
      <c r="B507" s="190" t="s">
        <v>1107</v>
      </c>
      <c r="C507" s="190" t="s">
        <v>605</v>
      </c>
      <c r="D507" s="190" t="s">
        <v>884</v>
      </c>
      <c r="E507" s="190" t="s">
        <v>885</v>
      </c>
    </row>
    <row r="508" spans="1:5">
      <c r="A508" s="189">
        <v>2200046</v>
      </c>
      <c r="B508" s="190" t="s">
        <v>1107</v>
      </c>
      <c r="C508" s="190" t="s">
        <v>603</v>
      </c>
      <c r="D508" s="190" t="s">
        <v>886</v>
      </c>
      <c r="E508" s="190" t="s">
        <v>885</v>
      </c>
    </row>
    <row r="509" spans="1:5">
      <c r="A509" s="189">
        <v>2200046</v>
      </c>
      <c r="B509" s="190" t="s">
        <v>1107</v>
      </c>
      <c r="C509" s="190" t="s">
        <v>1108</v>
      </c>
      <c r="D509" s="190" t="s">
        <v>1109</v>
      </c>
      <c r="E509" s="190" t="s">
        <v>885</v>
      </c>
    </row>
    <row r="510" spans="1:5">
      <c r="A510" s="189">
        <v>2200046</v>
      </c>
      <c r="B510" s="190" t="s">
        <v>1107</v>
      </c>
      <c r="C510" s="190" t="s">
        <v>887</v>
      </c>
      <c r="D510" s="190" t="s">
        <v>888</v>
      </c>
      <c r="E510" s="190" t="s">
        <v>885</v>
      </c>
    </row>
    <row r="511" spans="1:5">
      <c r="A511" s="189">
        <v>2200053</v>
      </c>
      <c r="B511" s="190" t="s">
        <v>1110</v>
      </c>
      <c r="C511" s="190" t="s">
        <v>605</v>
      </c>
      <c r="D511" s="190" t="s">
        <v>884</v>
      </c>
      <c r="E511" s="190" t="s">
        <v>885</v>
      </c>
    </row>
    <row r="512" spans="1:5">
      <c r="A512" s="189">
        <v>2200053</v>
      </c>
      <c r="B512" s="190" t="s">
        <v>1110</v>
      </c>
      <c r="C512" s="190" t="s">
        <v>603</v>
      </c>
      <c r="D512" s="190" t="s">
        <v>886</v>
      </c>
      <c r="E512" s="190" t="s">
        <v>885</v>
      </c>
    </row>
    <row r="513" spans="1:5">
      <c r="A513" s="189">
        <v>2200053</v>
      </c>
      <c r="B513" s="190" t="s">
        <v>1110</v>
      </c>
      <c r="C513" s="190" t="s">
        <v>887</v>
      </c>
      <c r="D513" s="190" t="s">
        <v>888</v>
      </c>
      <c r="E513" s="190" t="s">
        <v>885</v>
      </c>
    </row>
    <row r="514" spans="1:5">
      <c r="A514" s="189">
        <v>2200061</v>
      </c>
      <c r="B514" s="190" t="s">
        <v>1111</v>
      </c>
      <c r="C514" s="190" t="s">
        <v>605</v>
      </c>
      <c r="D514" s="190" t="s">
        <v>884</v>
      </c>
      <c r="E514" s="190" t="s">
        <v>885</v>
      </c>
    </row>
    <row r="515" spans="1:5">
      <c r="A515" s="189">
        <v>2200061</v>
      </c>
      <c r="B515" s="190" t="s">
        <v>1111</v>
      </c>
      <c r="C515" s="190" t="s">
        <v>603</v>
      </c>
      <c r="D515" s="190" t="s">
        <v>886</v>
      </c>
      <c r="E515" s="190" t="s">
        <v>885</v>
      </c>
    </row>
    <row r="516" spans="1:5">
      <c r="A516" s="189">
        <v>2200061</v>
      </c>
      <c r="B516" s="190" t="s">
        <v>1111</v>
      </c>
      <c r="C516" s="190" t="s">
        <v>887</v>
      </c>
      <c r="D516" s="190" t="s">
        <v>888</v>
      </c>
      <c r="E516" s="190" t="s">
        <v>885</v>
      </c>
    </row>
    <row r="517" spans="1:5">
      <c r="A517" s="189">
        <v>2200079</v>
      </c>
      <c r="B517" s="190" t="s">
        <v>1112</v>
      </c>
      <c r="C517" s="190" t="s">
        <v>605</v>
      </c>
      <c r="D517" s="190" t="s">
        <v>884</v>
      </c>
      <c r="E517" s="190" t="s">
        <v>885</v>
      </c>
    </row>
    <row r="518" spans="1:5">
      <c r="A518" s="189">
        <v>2200079</v>
      </c>
      <c r="B518" s="190" t="s">
        <v>1112</v>
      </c>
      <c r="C518" s="190" t="s">
        <v>603</v>
      </c>
      <c r="D518" s="190" t="s">
        <v>886</v>
      </c>
      <c r="E518" s="190" t="s">
        <v>885</v>
      </c>
    </row>
    <row r="519" spans="1:5">
      <c r="A519" s="189">
        <v>2200079</v>
      </c>
      <c r="B519" s="190" t="s">
        <v>1112</v>
      </c>
      <c r="C519" s="190" t="s">
        <v>602</v>
      </c>
      <c r="D519" s="190" t="s">
        <v>890</v>
      </c>
      <c r="E519" s="190" t="s">
        <v>885</v>
      </c>
    </row>
    <row r="520" spans="1:5">
      <c r="A520" s="189">
        <v>2200079</v>
      </c>
      <c r="B520" s="192" t="s">
        <v>1112</v>
      </c>
      <c r="C520" s="190" t="s">
        <v>887</v>
      </c>
      <c r="D520" s="190" t="s">
        <v>888</v>
      </c>
      <c r="E520" s="190" t="s">
        <v>885</v>
      </c>
    </row>
    <row r="521" spans="1:5">
      <c r="A521" s="189">
        <v>2200087</v>
      </c>
      <c r="B521" s="192" t="s">
        <v>1113</v>
      </c>
      <c r="C521" s="190" t="s">
        <v>605</v>
      </c>
      <c r="D521" s="190" t="s">
        <v>884</v>
      </c>
      <c r="E521" s="190" t="s">
        <v>885</v>
      </c>
    </row>
    <row r="522" spans="1:5">
      <c r="A522" s="189">
        <v>2200087</v>
      </c>
      <c r="B522" s="192" t="s">
        <v>1113</v>
      </c>
      <c r="C522" s="190" t="s">
        <v>603</v>
      </c>
      <c r="D522" s="190" t="s">
        <v>886</v>
      </c>
      <c r="E522" s="190" t="s">
        <v>885</v>
      </c>
    </row>
    <row r="523" spans="1:5">
      <c r="A523" s="189">
        <v>2200087</v>
      </c>
      <c r="B523" s="192" t="s">
        <v>1113</v>
      </c>
      <c r="C523" s="190" t="s">
        <v>887</v>
      </c>
      <c r="D523" s="190" t="s">
        <v>888</v>
      </c>
      <c r="E523" s="190" t="s">
        <v>885</v>
      </c>
    </row>
    <row r="524" spans="1:5">
      <c r="A524" s="189">
        <v>2200095</v>
      </c>
      <c r="B524" s="192" t="s">
        <v>1114</v>
      </c>
      <c r="C524" s="190" t="s">
        <v>605</v>
      </c>
      <c r="D524" s="190" t="s">
        <v>884</v>
      </c>
      <c r="E524" s="190" t="s">
        <v>885</v>
      </c>
    </row>
    <row r="525" spans="1:5">
      <c r="A525" s="189">
        <v>2200095</v>
      </c>
      <c r="B525" s="192" t="s">
        <v>1114</v>
      </c>
      <c r="C525" s="190" t="s">
        <v>603</v>
      </c>
      <c r="D525" s="190" t="s">
        <v>886</v>
      </c>
      <c r="E525" s="190" t="s">
        <v>885</v>
      </c>
    </row>
    <row r="526" spans="1:5">
      <c r="A526" s="189">
        <v>2200095</v>
      </c>
      <c r="B526" s="192" t="s">
        <v>1114</v>
      </c>
      <c r="C526" s="190" t="s">
        <v>602</v>
      </c>
      <c r="D526" s="190" t="s">
        <v>890</v>
      </c>
      <c r="E526" s="190" t="s">
        <v>885</v>
      </c>
    </row>
    <row r="527" spans="1:5">
      <c r="A527" s="189">
        <v>2200095</v>
      </c>
      <c r="B527" s="192" t="s">
        <v>1114</v>
      </c>
      <c r="C527" s="190" t="s">
        <v>887</v>
      </c>
      <c r="D527" s="190" t="s">
        <v>888</v>
      </c>
      <c r="E527" s="190" t="s">
        <v>885</v>
      </c>
    </row>
    <row r="528" spans="1:5">
      <c r="A528" s="189">
        <v>2200103</v>
      </c>
      <c r="B528" s="192" t="s">
        <v>1115</v>
      </c>
      <c r="C528" s="190" t="s">
        <v>605</v>
      </c>
      <c r="D528" s="190" t="s">
        <v>884</v>
      </c>
      <c r="E528" s="190" t="s">
        <v>885</v>
      </c>
    </row>
    <row r="529" spans="1:5">
      <c r="A529" s="189">
        <v>2200103</v>
      </c>
      <c r="B529" s="192" t="s">
        <v>1115</v>
      </c>
      <c r="C529" s="190" t="s">
        <v>603</v>
      </c>
      <c r="D529" s="190" t="s">
        <v>886</v>
      </c>
      <c r="E529" s="190" t="s">
        <v>885</v>
      </c>
    </row>
    <row r="530" spans="1:5">
      <c r="A530" s="189">
        <v>2200103</v>
      </c>
      <c r="B530" s="192" t="s">
        <v>1115</v>
      </c>
      <c r="C530" s="190" t="s">
        <v>602</v>
      </c>
      <c r="D530" s="190" t="s">
        <v>890</v>
      </c>
      <c r="E530" s="190" t="s">
        <v>885</v>
      </c>
    </row>
    <row r="531" spans="1:5">
      <c r="A531" s="189">
        <v>2200103</v>
      </c>
      <c r="B531" s="192" t="s">
        <v>1115</v>
      </c>
      <c r="C531" s="190" t="s">
        <v>887</v>
      </c>
      <c r="D531" s="190" t="s">
        <v>888</v>
      </c>
      <c r="E531" s="190" t="s">
        <v>885</v>
      </c>
    </row>
    <row r="532" spans="1:5">
      <c r="A532" s="189">
        <v>2200111</v>
      </c>
      <c r="B532" s="192" t="s">
        <v>1116</v>
      </c>
      <c r="C532" s="190" t="s">
        <v>605</v>
      </c>
      <c r="D532" s="190" t="s">
        <v>884</v>
      </c>
      <c r="E532" s="190" t="s">
        <v>885</v>
      </c>
    </row>
    <row r="533" spans="1:5">
      <c r="A533" s="189">
        <v>2200111</v>
      </c>
      <c r="B533" s="192" t="s">
        <v>1116</v>
      </c>
      <c r="C533" s="190" t="s">
        <v>603</v>
      </c>
      <c r="D533" s="190" t="s">
        <v>886</v>
      </c>
      <c r="E533" s="190" t="s">
        <v>885</v>
      </c>
    </row>
    <row r="534" spans="1:5">
      <c r="A534" s="189">
        <v>2200111</v>
      </c>
      <c r="B534" s="192" t="s">
        <v>1116</v>
      </c>
      <c r="C534" s="190" t="s">
        <v>887</v>
      </c>
      <c r="D534" s="190" t="s">
        <v>888</v>
      </c>
      <c r="E534" s="190" t="s">
        <v>885</v>
      </c>
    </row>
    <row r="535" spans="1:5">
      <c r="A535" s="189">
        <v>2200128</v>
      </c>
      <c r="B535" s="192" t="s">
        <v>1117</v>
      </c>
      <c r="C535" s="190" t="s">
        <v>605</v>
      </c>
      <c r="D535" s="190" t="s">
        <v>884</v>
      </c>
      <c r="E535" s="190" t="s">
        <v>983</v>
      </c>
    </row>
    <row r="536" spans="1:5">
      <c r="A536" s="189">
        <v>2200128</v>
      </c>
      <c r="B536" s="192" t="s">
        <v>1118</v>
      </c>
      <c r="C536" s="190" t="s">
        <v>603</v>
      </c>
      <c r="D536" s="190" t="s">
        <v>886</v>
      </c>
      <c r="E536" s="190" t="s">
        <v>983</v>
      </c>
    </row>
    <row r="537" spans="1:5">
      <c r="A537" s="189">
        <v>2200129</v>
      </c>
      <c r="B537" s="192" t="s">
        <v>1119</v>
      </c>
      <c r="C537" s="190" t="s">
        <v>605</v>
      </c>
      <c r="D537" s="190" t="s">
        <v>884</v>
      </c>
      <c r="E537" s="190" t="s">
        <v>983</v>
      </c>
    </row>
    <row r="538" spans="1:5">
      <c r="A538" s="189">
        <v>2200129</v>
      </c>
      <c r="B538" s="192" t="s">
        <v>1119</v>
      </c>
      <c r="C538" s="190" t="s">
        <v>603</v>
      </c>
      <c r="D538" s="190" t="s">
        <v>886</v>
      </c>
      <c r="E538" s="190" t="s">
        <v>983</v>
      </c>
    </row>
    <row r="539" spans="1:5">
      <c r="A539" s="189">
        <v>2200130</v>
      </c>
      <c r="B539" s="192" t="s">
        <v>1120</v>
      </c>
      <c r="C539" s="190" t="s">
        <v>605</v>
      </c>
      <c r="D539" s="190" t="s">
        <v>884</v>
      </c>
      <c r="E539" s="190" t="s">
        <v>983</v>
      </c>
    </row>
    <row r="540" spans="1:5" ht="25.5">
      <c r="A540" s="189">
        <v>2200131</v>
      </c>
      <c r="B540" s="193" t="s">
        <v>1121</v>
      </c>
      <c r="C540" s="190" t="s">
        <v>605</v>
      </c>
      <c r="D540" s="190" t="s">
        <v>884</v>
      </c>
      <c r="E540" s="190" t="s">
        <v>983</v>
      </c>
    </row>
    <row r="541" spans="1:5" ht="25.5">
      <c r="A541" s="189">
        <v>2200131</v>
      </c>
      <c r="B541" s="193" t="s">
        <v>1121</v>
      </c>
      <c r="C541" s="190" t="s">
        <v>603</v>
      </c>
      <c r="D541" s="190" t="s">
        <v>886</v>
      </c>
      <c r="E541" s="190" t="s">
        <v>983</v>
      </c>
    </row>
    <row r="542" spans="1:5">
      <c r="A542" s="189">
        <v>2400018</v>
      </c>
      <c r="B542" s="192" t="s">
        <v>1122</v>
      </c>
      <c r="C542" s="190" t="s">
        <v>605</v>
      </c>
      <c r="D542" s="190" t="s">
        <v>884</v>
      </c>
      <c r="E542" s="190" t="s">
        <v>1123</v>
      </c>
    </row>
    <row r="543" spans="1:5">
      <c r="A543" s="189">
        <v>2400018</v>
      </c>
      <c r="B543" s="192" t="s">
        <v>1122</v>
      </c>
      <c r="C543" s="190" t="s">
        <v>602</v>
      </c>
      <c r="D543" s="190" t="s">
        <v>890</v>
      </c>
      <c r="E543" s="190" t="s">
        <v>1124</v>
      </c>
    </row>
    <row r="544" spans="1:5">
      <c r="A544" s="189">
        <v>2400018</v>
      </c>
      <c r="B544" s="192" t="s">
        <v>1122</v>
      </c>
      <c r="C544" s="190" t="s">
        <v>887</v>
      </c>
      <c r="D544" s="190" t="s">
        <v>888</v>
      </c>
      <c r="E544" s="190" t="s">
        <v>1125</v>
      </c>
    </row>
    <row r="545" spans="1:5">
      <c r="A545" s="189">
        <v>2400026</v>
      </c>
      <c r="B545" s="192" t="s">
        <v>1126</v>
      </c>
      <c r="C545" s="190" t="s">
        <v>605</v>
      </c>
      <c r="D545" s="190" t="s">
        <v>884</v>
      </c>
      <c r="E545" s="190" t="s">
        <v>1123</v>
      </c>
    </row>
    <row r="546" spans="1:5">
      <c r="A546" s="189">
        <v>2400026</v>
      </c>
      <c r="B546" s="192" t="s">
        <v>1126</v>
      </c>
      <c r="C546" s="190" t="s">
        <v>602</v>
      </c>
      <c r="D546" s="190" t="s">
        <v>890</v>
      </c>
      <c r="E546" s="190" t="s">
        <v>1124</v>
      </c>
    </row>
    <row r="547" spans="1:5">
      <c r="A547" s="189">
        <v>2400026</v>
      </c>
      <c r="B547" s="192" t="s">
        <v>1126</v>
      </c>
      <c r="C547" s="190" t="s">
        <v>887</v>
      </c>
      <c r="D547" s="190" t="s">
        <v>888</v>
      </c>
      <c r="E547" s="190" t="s">
        <v>1125</v>
      </c>
    </row>
    <row r="548" spans="1:5">
      <c r="A548" s="189">
        <v>2400034</v>
      </c>
      <c r="B548" s="192" t="s">
        <v>1127</v>
      </c>
      <c r="C548" s="190" t="s">
        <v>605</v>
      </c>
      <c r="D548" s="190" t="s">
        <v>884</v>
      </c>
      <c r="E548" s="190" t="s">
        <v>1123</v>
      </c>
    </row>
    <row r="549" spans="1:5">
      <c r="A549" s="189">
        <v>2400034</v>
      </c>
      <c r="B549" s="192" t="s">
        <v>1127</v>
      </c>
      <c r="C549" s="190" t="s">
        <v>887</v>
      </c>
      <c r="D549" s="190" t="s">
        <v>888</v>
      </c>
      <c r="E549" s="190" t="s">
        <v>1125</v>
      </c>
    </row>
    <row r="550" spans="1:5">
      <c r="A550" s="189">
        <v>2400059</v>
      </c>
      <c r="B550" s="192" t="s">
        <v>1128</v>
      </c>
      <c r="C550" s="190" t="s">
        <v>605</v>
      </c>
      <c r="D550" s="190" t="s">
        <v>884</v>
      </c>
      <c r="E550" s="190" t="s">
        <v>1123</v>
      </c>
    </row>
    <row r="551" spans="1:5">
      <c r="A551" s="189">
        <v>2400059</v>
      </c>
      <c r="B551" s="192" t="s">
        <v>1128</v>
      </c>
      <c r="C551" s="190" t="s">
        <v>887</v>
      </c>
      <c r="D551" s="190" t="s">
        <v>888</v>
      </c>
      <c r="E551" s="190" t="s">
        <v>1125</v>
      </c>
    </row>
    <row r="552" spans="1:5">
      <c r="A552" s="189">
        <v>2400060</v>
      </c>
      <c r="B552" s="192" t="s">
        <v>1129</v>
      </c>
      <c r="C552" s="190" t="s">
        <v>605</v>
      </c>
      <c r="D552" s="190" t="s">
        <v>884</v>
      </c>
      <c r="E552" s="190" t="s">
        <v>983</v>
      </c>
    </row>
    <row r="553" spans="1:5">
      <c r="A553" s="189">
        <v>2400060</v>
      </c>
      <c r="B553" s="192" t="s">
        <v>1129</v>
      </c>
      <c r="C553" s="190" t="s">
        <v>603</v>
      </c>
      <c r="D553" s="190" t="s">
        <v>886</v>
      </c>
      <c r="E553" s="190" t="s">
        <v>983</v>
      </c>
    </row>
    <row r="554" spans="1:5">
      <c r="A554" s="189">
        <v>2400061</v>
      </c>
      <c r="B554" s="192" t="s">
        <v>1130</v>
      </c>
      <c r="C554" s="190" t="s">
        <v>605</v>
      </c>
      <c r="D554" s="190" t="s">
        <v>884</v>
      </c>
      <c r="E554" s="190" t="s">
        <v>983</v>
      </c>
    </row>
    <row r="555" spans="1:5">
      <c r="A555" s="189">
        <v>2400061</v>
      </c>
      <c r="B555" s="192" t="s">
        <v>1130</v>
      </c>
      <c r="C555" s="190" t="s">
        <v>603</v>
      </c>
      <c r="D555" s="190" t="s">
        <v>886</v>
      </c>
      <c r="E555" s="190" t="s">
        <v>983</v>
      </c>
    </row>
    <row r="556" spans="1:5">
      <c r="A556" s="189">
        <v>2400062</v>
      </c>
      <c r="B556" s="192" t="s">
        <v>1131</v>
      </c>
      <c r="C556" s="190" t="s">
        <v>605</v>
      </c>
      <c r="D556" s="190" t="s">
        <v>884</v>
      </c>
      <c r="E556" s="190" t="s">
        <v>983</v>
      </c>
    </row>
    <row r="557" spans="1:5">
      <c r="A557" s="189">
        <v>2400062</v>
      </c>
      <c r="B557" s="192" t="s">
        <v>1131</v>
      </c>
      <c r="C557" s="190" t="s">
        <v>603</v>
      </c>
      <c r="D557" s="190" t="s">
        <v>886</v>
      </c>
      <c r="E557" s="190" t="s">
        <v>983</v>
      </c>
    </row>
    <row r="558" spans="1:5">
      <c r="A558" s="189">
        <v>2400067</v>
      </c>
      <c r="B558" s="192" t="s">
        <v>1132</v>
      </c>
      <c r="C558" s="190" t="s">
        <v>605</v>
      </c>
      <c r="D558" s="190" t="s">
        <v>884</v>
      </c>
      <c r="E558" s="190" t="s">
        <v>1123</v>
      </c>
    </row>
    <row r="559" spans="1:5">
      <c r="A559" s="189">
        <v>2400067</v>
      </c>
      <c r="B559" s="192" t="s">
        <v>1132</v>
      </c>
      <c r="C559" s="190" t="s">
        <v>887</v>
      </c>
      <c r="D559" s="190" t="s">
        <v>888</v>
      </c>
      <c r="E559" s="190" t="s">
        <v>1125</v>
      </c>
    </row>
    <row r="560" spans="1:5" ht="25.5">
      <c r="A560" s="189">
        <v>2400075</v>
      </c>
      <c r="B560" s="193" t="s">
        <v>1133</v>
      </c>
      <c r="C560" s="190" t="s">
        <v>605</v>
      </c>
      <c r="D560" s="190" t="s">
        <v>884</v>
      </c>
      <c r="E560" s="190" t="s">
        <v>1123</v>
      </c>
    </row>
    <row r="561" spans="1:5" ht="25.5">
      <c r="A561" s="189">
        <v>2400075</v>
      </c>
      <c r="B561" s="193" t="s">
        <v>1134</v>
      </c>
      <c r="C561" s="190" t="s">
        <v>887</v>
      </c>
      <c r="D561" s="190" t="s">
        <v>888</v>
      </c>
      <c r="E561" s="190" t="s">
        <v>1125</v>
      </c>
    </row>
    <row r="562" spans="1:5" ht="25.5">
      <c r="A562" s="189">
        <v>2400075</v>
      </c>
      <c r="B562" s="193" t="s">
        <v>1134</v>
      </c>
      <c r="C562" s="190" t="s">
        <v>1135</v>
      </c>
      <c r="D562" s="190" t="s">
        <v>1136</v>
      </c>
      <c r="E562" s="190" t="s">
        <v>894</v>
      </c>
    </row>
    <row r="563" spans="1:5" ht="25.5">
      <c r="A563" s="189">
        <v>2400075</v>
      </c>
      <c r="B563" s="193" t="s">
        <v>1134</v>
      </c>
      <c r="C563" s="190" t="s">
        <v>1137</v>
      </c>
      <c r="D563" s="190" t="s">
        <v>1138</v>
      </c>
      <c r="E563" s="190" t="s">
        <v>894</v>
      </c>
    </row>
    <row r="564" spans="1:5">
      <c r="A564" s="189">
        <v>2400083</v>
      </c>
      <c r="B564" s="192" t="s">
        <v>1139</v>
      </c>
      <c r="C564" s="190" t="s">
        <v>605</v>
      </c>
      <c r="D564" s="190" t="s">
        <v>884</v>
      </c>
      <c r="E564" s="190" t="s">
        <v>1123</v>
      </c>
    </row>
    <row r="565" spans="1:5">
      <c r="A565" s="189">
        <v>2400083</v>
      </c>
      <c r="B565" s="192" t="s">
        <v>1139</v>
      </c>
      <c r="C565" s="190" t="s">
        <v>887</v>
      </c>
      <c r="D565" s="190" t="s">
        <v>888</v>
      </c>
      <c r="E565" s="190" t="s">
        <v>1125</v>
      </c>
    </row>
    <row r="566" spans="1:5">
      <c r="A566" s="189">
        <v>2400091</v>
      </c>
      <c r="B566" s="192" t="s">
        <v>1140</v>
      </c>
      <c r="C566" s="190" t="s">
        <v>605</v>
      </c>
      <c r="D566" s="190" t="s">
        <v>884</v>
      </c>
      <c r="E566" s="190" t="s">
        <v>1123</v>
      </c>
    </row>
    <row r="567" spans="1:5">
      <c r="A567" s="189">
        <v>2400091</v>
      </c>
      <c r="B567" s="192" t="s">
        <v>1140</v>
      </c>
      <c r="C567" s="190" t="s">
        <v>887</v>
      </c>
      <c r="D567" s="190" t="s">
        <v>888</v>
      </c>
      <c r="E567" s="190" t="s">
        <v>1125</v>
      </c>
    </row>
    <row r="568" spans="1:5">
      <c r="A568" s="189">
        <v>2400109</v>
      </c>
      <c r="B568" s="192" t="s">
        <v>1141</v>
      </c>
      <c r="C568" s="190" t="s">
        <v>605</v>
      </c>
      <c r="D568" s="190" t="s">
        <v>884</v>
      </c>
      <c r="E568" s="190" t="s">
        <v>1123</v>
      </c>
    </row>
    <row r="569" spans="1:5">
      <c r="A569" s="189">
        <v>2400109</v>
      </c>
      <c r="B569" s="192" t="s">
        <v>1141</v>
      </c>
      <c r="C569" s="190" t="s">
        <v>887</v>
      </c>
      <c r="D569" s="190" t="s">
        <v>888</v>
      </c>
      <c r="E569" s="190" t="s">
        <v>1125</v>
      </c>
    </row>
    <row r="570" spans="1:5">
      <c r="A570" s="189">
        <v>2400117</v>
      </c>
      <c r="B570" s="192" t="s">
        <v>946</v>
      </c>
      <c r="C570" s="190" t="s">
        <v>605</v>
      </c>
      <c r="D570" s="190" t="s">
        <v>884</v>
      </c>
      <c r="E570" s="190" t="s">
        <v>1123</v>
      </c>
    </row>
    <row r="571" spans="1:5">
      <c r="A571" s="189">
        <v>2400117</v>
      </c>
      <c r="B571" s="192" t="s">
        <v>946</v>
      </c>
      <c r="C571" s="190" t="s">
        <v>887</v>
      </c>
      <c r="D571" s="190" t="s">
        <v>888</v>
      </c>
      <c r="E571" s="190" t="s">
        <v>1125</v>
      </c>
    </row>
    <row r="572" spans="1:5">
      <c r="A572" s="189">
        <v>2400125</v>
      </c>
      <c r="B572" s="192" t="s">
        <v>1142</v>
      </c>
      <c r="C572" s="190" t="s">
        <v>605</v>
      </c>
      <c r="D572" s="190" t="s">
        <v>884</v>
      </c>
      <c r="E572" s="190" t="s">
        <v>1123</v>
      </c>
    </row>
    <row r="573" spans="1:5">
      <c r="A573" s="189">
        <v>2400125</v>
      </c>
      <c r="B573" s="190" t="s">
        <v>1142</v>
      </c>
      <c r="C573" s="190" t="s">
        <v>887</v>
      </c>
      <c r="D573" s="190" t="s">
        <v>888</v>
      </c>
      <c r="E573" s="190" t="s">
        <v>1125</v>
      </c>
    </row>
    <row r="574" spans="1:5">
      <c r="A574" s="189">
        <v>2400133</v>
      </c>
      <c r="B574" s="190" t="s">
        <v>1143</v>
      </c>
      <c r="C574" s="190" t="s">
        <v>605</v>
      </c>
      <c r="D574" s="190" t="s">
        <v>884</v>
      </c>
      <c r="E574" s="190" t="s">
        <v>1123</v>
      </c>
    </row>
    <row r="575" spans="1:5">
      <c r="A575" s="189">
        <v>2400133</v>
      </c>
      <c r="B575" s="190" t="s">
        <v>1143</v>
      </c>
      <c r="C575" s="190" t="s">
        <v>887</v>
      </c>
      <c r="D575" s="190" t="s">
        <v>888</v>
      </c>
      <c r="E575" s="190" t="s">
        <v>1125</v>
      </c>
    </row>
    <row r="576" spans="1:5">
      <c r="A576" s="189">
        <v>2400141</v>
      </c>
      <c r="B576" s="190" t="s">
        <v>1144</v>
      </c>
      <c r="C576" s="190" t="s">
        <v>605</v>
      </c>
      <c r="D576" s="190" t="s">
        <v>884</v>
      </c>
      <c r="E576" s="190" t="s">
        <v>1123</v>
      </c>
    </row>
    <row r="577" spans="1:5">
      <c r="A577" s="189">
        <v>2400141</v>
      </c>
      <c r="B577" s="190" t="s">
        <v>1144</v>
      </c>
      <c r="C577" s="190" t="s">
        <v>887</v>
      </c>
      <c r="D577" s="190" t="s">
        <v>888</v>
      </c>
      <c r="E577" s="190" t="s">
        <v>1125</v>
      </c>
    </row>
    <row r="578" spans="1:5">
      <c r="A578" s="189">
        <v>2400158</v>
      </c>
      <c r="B578" s="190" t="s">
        <v>1145</v>
      </c>
      <c r="C578" s="190" t="s">
        <v>605</v>
      </c>
      <c r="D578" s="190" t="s">
        <v>884</v>
      </c>
      <c r="E578" s="190" t="s">
        <v>1123</v>
      </c>
    </row>
    <row r="579" spans="1:5">
      <c r="A579" s="189">
        <v>2400158</v>
      </c>
      <c r="B579" s="190" t="s">
        <v>1145</v>
      </c>
      <c r="C579" s="190" t="s">
        <v>887</v>
      </c>
      <c r="D579" s="190" t="s">
        <v>888</v>
      </c>
      <c r="E579" s="190" t="s">
        <v>1125</v>
      </c>
    </row>
    <row r="580" spans="1:5">
      <c r="A580" s="189">
        <v>2400166</v>
      </c>
      <c r="B580" s="190" t="s">
        <v>1146</v>
      </c>
      <c r="C580" s="190" t="s">
        <v>605</v>
      </c>
      <c r="D580" s="190" t="s">
        <v>884</v>
      </c>
      <c r="E580" s="190" t="s">
        <v>1123</v>
      </c>
    </row>
    <row r="581" spans="1:5">
      <c r="A581" s="189">
        <v>2400166</v>
      </c>
      <c r="B581" s="190" t="s">
        <v>1146</v>
      </c>
      <c r="C581" s="190" t="s">
        <v>887</v>
      </c>
      <c r="D581" s="190" t="s">
        <v>888</v>
      </c>
      <c r="E581" s="190" t="s">
        <v>1125</v>
      </c>
    </row>
    <row r="582" spans="1:5">
      <c r="A582" s="189">
        <v>2400174</v>
      </c>
      <c r="B582" s="190" t="s">
        <v>1147</v>
      </c>
      <c r="C582" s="190" t="s">
        <v>605</v>
      </c>
      <c r="D582" s="190" t="s">
        <v>884</v>
      </c>
      <c r="E582" s="190" t="s">
        <v>1123</v>
      </c>
    </row>
    <row r="583" spans="1:5">
      <c r="A583" s="189">
        <v>2400174</v>
      </c>
      <c r="B583" s="190" t="s">
        <v>1147</v>
      </c>
      <c r="C583" s="190" t="s">
        <v>602</v>
      </c>
      <c r="D583" s="190" t="s">
        <v>890</v>
      </c>
      <c r="E583" s="190" t="s">
        <v>1124</v>
      </c>
    </row>
    <row r="584" spans="1:5">
      <c r="A584" s="189">
        <v>2400174</v>
      </c>
      <c r="B584" s="190" t="s">
        <v>1147</v>
      </c>
      <c r="C584" s="190" t="s">
        <v>887</v>
      </c>
      <c r="D584" s="190" t="s">
        <v>888</v>
      </c>
      <c r="E584" s="190" t="s">
        <v>1125</v>
      </c>
    </row>
    <row r="585" spans="1:5">
      <c r="A585" s="189">
        <v>2400182</v>
      </c>
      <c r="B585" s="190" t="s">
        <v>1148</v>
      </c>
      <c r="C585" s="190" t="s">
        <v>605</v>
      </c>
      <c r="D585" s="190" t="s">
        <v>884</v>
      </c>
      <c r="E585" s="190" t="s">
        <v>1123</v>
      </c>
    </row>
    <row r="586" spans="1:5">
      <c r="A586" s="189">
        <v>2400182</v>
      </c>
      <c r="B586" s="190" t="s">
        <v>1148</v>
      </c>
      <c r="C586" s="190" t="s">
        <v>887</v>
      </c>
      <c r="D586" s="190" t="s">
        <v>888</v>
      </c>
      <c r="E586" s="190" t="s">
        <v>1125</v>
      </c>
    </row>
    <row r="587" spans="1:5">
      <c r="A587" s="189">
        <v>2400190</v>
      </c>
      <c r="B587" s="190" t="s">
        <v>1149</v>
      </c>
      <c r="C587" s="190" t="s">
        <v>605</v>
      </c>
      <c r="D587" s="190" t="s">
        <v>884</v>
      </c>
      <c r="E587" s="190" t="s">
        <v>1123</v>
      </c>
    </row>
    <row r="588" spans="1:5">
      <c r="A588" s="189">
        <v>2400190</v>
      </c>
      <c r="B588" s="190" t="s">
        <v>1149</v>
      </c>
      <c r="C588" s="190" t="s">
        <v>887</v>
      </c>
      <c r="D588" s="190" t="s">
        <v>888</v>
      </c>
      <c r="E588" s="190" t="s">
        <v>1125</v>
      </c>
    </row>
    <row r="589" spans="1:5">
      <c r="A589" s="189">
        <v>2400208</v>
      </c>
      <c r="B589" s="190" t="s">
        <v>1150</v>
      </c>
      <c r="C589" s="190" t="s">
        <v>605</v>
      </c>
      <c r="D589" s="190" t="s">
        <v>884</v>
      </c>
      <c r="E589" s="190" t="s">
        <v>1151</v>
      </c>
    </row>
    <row r="590" spans="1:5">
      <c r="A590" s="189">
        <v>2400208</v>
      </c>
      <c r="B590" s="190" t="s">
        <v>1150</v>
      </c>
      <c r="C590" s="190" t="s">
        <v>887</v>
      </c>
      <c r="D590" s="190" t="s">
        <v>888</v>
      </c>
      <c r="E590" s="190" t="s">
        <v>1125</v>
      </c>
    </row>
    <row r="591" spans="1:5">
      <c r="A591" s="189">
        <v>2400216</v>
      </c>
      <c r="B591" s="190" t="s">
        <v>1152</v>
      </c>
      <c r="C591" s="190" t="s">
        <v>605</v>
      </c>
      <c r="D591" s="190" t="s">
        <v>884</v>
      </c>
      <c r="E591" s="190" t="s">
        <v>1123</v>
      </c>
    </row>
    <row r="592" spans="1:5">
      <c r="A592" s="189">
        <v>2400216</v>
      </c>
      <c r="B592" s="190" t="s">
        <v>1152</v>
      </c>
      <c r="C592" s="190" t="s">
        <v>887</v>
      </c>
      <c r="D592" s="190" t="s">
        <v>888</v>
      </c>
      <c r="E592" s="190" t="s">
        <v>1125</v>
      </c>
    </row>
    <row r="593" spans="1:5">
      <c r="A593" s="189">
        <v>2400224</v>
      </c>
      <c r="B593" s="190" t="s">
        <v>1153</v>
      </c>
      <c r="C593" s="190" t="s">
        <v>605</v>
      </c>
      <c r="D593" s="190" t="s">
        <v>884</v>
      </c>
      <c r="E593" s="190" t="s">
        <v>1151</v>
      </c>
    </row>
    <row r="594" spans="1:5">
      <c r="A594" s="189">
        <v>2400224</v>
      </c>
      <c r="B594" s="190" t="s">
        <v>1153</v>
      </c>
      <c r="C594" s="190" t="s">
        <v>887</v>
      </c>
      <c r="D594" s="190" t="s">
        <v>888</v>
      </c>
      <c r="E594" s="190" t="s">
        <v>1125</v>
      </c>
    </row>
    <row r="595" spans="1:5">
      <c r="A595" s="189">
        <v>2400232</v>
      </c>
      <c r="B595" s="190" t="s">
        <v>1154</v>
      </c>
      <c r="C595" s="190" t="s">
        <v>605</v>
      </c>
      <c r="D595" s="190" t="s">
        <v>884</v>
      </c>
      <c r="E595" s="190" t="s">
        <v>1123</v>
      </c>
    </row>
    <row r="596" spans="1:5">
      <c r="A596" s="189">
        <v>2400232</v>
      </c>
      <c r="B596" s="190" t="s">
        <v>1154</v>
      </c>
      <c r="C596" s="190" t="s">
        <v>887</v>
      </c>
      <c r="D596" s="190" t="s">
        <v>888</v>
      </c>
      <c r="E596" s="190" t="s">
        <v>1125</v>
      </c>
    </row>
    <row r="597" spans="1:5">
      <c r="A597" s="189">
        <v>2400240</v>
      </c>
      <c r="B597" s="190" t="s">
        <v>1155</v>
      </c>
      <c r="C597" s="190" t="s">
        <v>605</v>
      </c>
      <c r="D597" s="190" t="s">
        <v>884</v>
      </c>
      <c r="E597" s="190" t="s">
        <v>1151</v>
      </c>
    </row>
    <row r="598" spans="1:5">
      <c r="A598" s="189">
        <v>2400240</v>
      </c>
      <c r="B598" s="190" t="s">
        <v>1155</v>
      </c>
      <c r="C598" s="190" t="s">
        <v>887</v>
      </c>
      <c r="D598" s="190" t="s">
        <v>888</v>
      </c>
      <c r="E598" s="190" t="s">
        <v>1125</v>
      </c>
    </row>
    <row r="599" spans="1:5">
      <c r="A599" s="189">
        <v>2400257</v>
      </c>
      <c r="B599" s="190" t="s">
        <v>1156</v>
      </c>
      <c r="C599" s="190" t="s">
        <v>605</v>
      </c>
      <c r="D599" s="190" t="s">
        <v>884</v>
      </c>
      <c r="E599" s="190" t="s">
        <v>1123</v>
      </c>
    </row>
    <row r="600" spans="1:5">
      <c r="A600" s="189">
        <v>2400257</v>
      </c>
      <c r="B600" s="190" t="s">
        <v>1156</v>
      </c>
      <c r="C600" s="190" t="s">
        <v>887</v>
      </c>
      <c r="D600" s="190" t="s">
        <v>888</v>
      </c>
      <c r="E600" s="190" t="s">
        <v>1125</v>
      </c>
    </row>
    <row r="601" spans="1:5">
      <c r="A601" s="189">
        <v>2400265</v>
      </c>
      <c r="B601" s="192" t="s">
        <v>1157</v>
      </c>
      <c r="C601" s="190" t="s">
        <v>605</v>
      </c>
      <c r="D601" s="190" t="s">
        <v>884</v>
      </c>
      <c r="E601" s="190" t="s">
        <v>1123</v>
      </c>
    </row>
    <row r="602" spans="1:5">
      <c r="A602" s="189">
        <v>2400265</v>
      </c>
      <c r="B602" s="192" t="s">
        <v>1157</v>
      </c>
      <c r="C602" s="190" t="s">
        <v>887</v>
      </c>
      <c r="D602" s="190" t="s">
        <v>888</v>
      </c>
      <c r="E602" s="190" t="s">
        <v>1125</v>
      </c>
    </row>
    <row r="603" spans="1:5">
      <c r="A603" s="189">
        <v>2400273</v>
      </c>
      <c r="B603" s="192" t="s">
        <v>1158</v>
      </c>
      <c r="C603" s="190" t="s">
        <v>605</v>
      </c>
      <c r="D603" s="190" t="s">
        <v>884</v>
      </c>
      <c r="E603" s="190" t="s">
        <v>1123</v>
      </c>
    </row>
    <row r="604" spans="1:5">
      <c r="A604" s="189">
        <v>2400273</v>
      </c>
      <c r="B604" s="192" t="s">
        <v>1158</v>
      </c>
      <c r="C604" s="190" t="s">
        <v>887</v>
      </c>
      <c r="D604" s="190" t="s">
        <v>888</v>
      </c>
      <c r="E604" s="190" t="s">
        <v>1125</v>
      </c>
    </row>
    <row r="605" spans="1:5">
      <c r="A605" s="189">
        <v>2400281</v>
      </c>
      <c r="B605" s="192" t="s">
        <v>1159</v>
      </c>
      <c r="C605" s="190" t="s">
        <v>605</v>
      </c>
      <c r="D605" s="190" t="s">
        <v>884</v>
      </c>
      <c r="E605" s="190" t="s">
        <v>1123</v>
      </c>
    </row>
    <row r="606" spans="1:5">
      <c r="A606" s="189">
        <v>2400281</v>
      </c>
      <c r="B606" s="192" t="s">
        <v>1160</v>
      </c>
      <c r="C606" s="190" t="s">
        <v>887</v>
      </c>
      <c r="D606" s="190" t="s">
        <v>888</v>
      </c>
      <c r="E606" s="190" t="s">
        <v>1125</v>
      </c>
    </row>
    <row r="607" spans="1:5">
      <c r="A607" s="189">
        <v>2400299</v>
      </c>
      <c r="B607" s="192" t="s">
        <v>1161</v>
      </c>
      <c r="C607" s="190" t="s">
        <v>605</v>
      </c>
      <c r="D607" s="190" t="s">
        <v>884</v>
      </c>
      <c r="E607" s="190" t="s">
        <v>1123</v>
      </c>
    </row>
    <row r="608" spans="1:5">
      <c r="A608" s="189">
        <v>2400299</v>
      </c>
      <c r="B608" s="192" t="s">
        <v>1161</v>
      </c>
      <c r="C608" s="190" t="s">
        <v>887</v>
      </c>
      <c r="D608" s="190" t="s">
        <v>888</v>
      </c>
      <c r="E608" s="190" t="s">
        <v>1125</v>
      </c>
    </row>
    <row r="609" spans="1:5">
      <c r="A609" s="189">
        <v>2400307</v>
      </c>
      <c r="B609" s="192" t="s">
        <v>1162</v>
      </c>
      <c r="C609" s="190" t="s">
        <v>605</v>
      </c>
      <c r="D609" s="190" t="s">
        <v>884</v>
      </c>
      <c r="E609" s="190" t="s">
        <v>1123</v>
      </c>
    </row>
    <row r="610" spans="1:5">
      <c r="A610" s="189">
        <v>2400307</v>
      </c>
      <c r="B610" s="192" t="s">
        <v>1162</v>
      </c>
      <c r="C610" s="190" t="s">
        <v>887</v>
      </c>
      <c r="D610" s="190" t="s">
        <v>888</v>
      </c>
      <c r="E610" s="190" t="s">
        <v>1125</v>
      </c>
    </row>
    <row r="611" spans="1:5" ht="25.5">
      <c r="A611" s="189">
        <v>2400315</v>
      </c>
      <c r="B611" s="193" t="s">
        <v>1163</v>
      </c>
      <c r="C611" s="190" t="s">
        <v>605</v>
      </c>
      <c r="D611" s="190" t="s">
        <v>884</v>
      </c>
      <c r="E611" s="190" t="s">
        <v>1123</v>
      </c>
    </row>
    <row r="612" spans="1:5" ht="25.5">
      <c r="A612" s="189">
        <v>2400315</v>
      </c>
      <c r="B612" s="193" t="s">
        <v>1163</v>
      </c>
      <c r="C612" s="190" t="s">
        <v>887</v>
      </c>
      <c r="D612" s="190" t="s">
        <v>888</v>
      </c>
      <c r="E612" s="190" t="s">
        <v>1125</v>
      </c>
    </row>
    <row r="613" spans="1:5">
      <c r="A613" s="189">
        <v>2400323</v>
      </c>
      <c r="B613" s="192" t="s">
        <v>1164</v>
      </c>
      <c r="C613" s="190" t="s">
        <v>605</v>
      </c>
      <c r="D613" s="190" t="s">
        <v>884</v>
      </c>
      <c r="E613" s="190" t="s">
        <v>1123</v>
      </c>
    </row>
    <row r="614" spans="1:5">
      <c r="A614" s="189">
        <v>2400323</v>
      </c>
      <c r="B614" s="192" t="s">
        <v>1164</v>
      </c>
      <c r="C614" s="190" t="s">
        <v>887</v>
      </c>
      <c r="D614" s="190" t="s">
        <v>888</v>
      </c>
      <c r="E614" s="190" t="s">
        <v>1125</v>
      </c>
    </row>
    <row r="615" spans="1:5">
      <c r="A615" s="189">
        <v>2400331</v>
      </c>
      <c r="B615" s="192" t="s">
        <v>1165</v>
      </c>
      <c r="C615" s="190" t="s">
        <v>605</v>
      </c>
      <c r="D615" s="190" t="s">
        <v>884</v>
      </c>
      <c r="E615" s="190" t="s">
        <v>1123</v>
      </c>
    </row>
    <row r="616" spans="1:5">
      <c r="A616" s="189">
        <v>2400331</v>
      </c>
      <c r="B616" s="192" t="s">
        <v>1165</v>
      </c>
      <c r="C616" s="190" t="s">
        <v>887</v>
      </c>
      <c r="D616" s="190" t="s">
        <v>888</v>
      </c>
      <c r="E616" s="190" t="s">
        <v>1125</v>
      </c>
    </row>
    <row r="617" spans="1:5">
      <c r="A617" s="189">
        <v>2400349</v>
      </c>
      <c r="B617" s="192" t="s">
        <v>1166</v>
      </c>
      <c r="C617" s="190" t="s">
        <v>605</v>
      </c>
      <c r="D617" s="190" t="s">
        <v>884</v>
      </c>
      <c r="E617" s="190" t="s">
        <v>1151</v>
      </c>
    </row>
    <row r="618" spans="1:5">
      <c r="A618" s="189">
        <v>2400349</v>
      </c>
      <c r="B618" s="192" t="s">
        <v>1166</v>
      </c>
      <c r="C618" s="190" t="s">
        <v>887</v>
      </c>
      <c r="D618" s="190" t="s">
        <v>888</v>
      </c>
      <c r="E618" s="190" t="s">
        <v>1125</v>
      </c>
    </row>
    <row r="619" spans="1:5">
      <c r="A619" s="189">
        <v>2400356</v>
      </c>
      <c r="B619" s="192" t="s">
        <v>1167</v>
      </c>
      <c r="C619" s="190" t="s">
        <v>605</v>
      </c>
      <c r="D619" s="190" t="s">
        <v>884</v>
      </c>
      <c r="E619" s="190" t="s">
        <v>1123</v>
      </c>
    </row>
    <row r="620" spans="1:5">
      <c r="A620" s="189">
        <v>2400356</v>
      </c>
      <c r="B620" s="192" t="s">
        <v>1167</v>
      </c>
      <c r="C620" s="190" t="s">
        <v>887</v>
      </c>
      <c r="D620" s="190" t="s">
        <v>888</v>
      </c>
      <c r="E620" s="190" t="s">
        <v>1125</v>
      </c>
    </row>
    <row r="621" spans="1:5">
      <c r="A621" s="189">
        <v>2400364</v>
      </c>
      <c r="B621" s="192" t="s">
        <v>1168</v>
      </c>
      <c r="C621" s="190" t="s">
        <v>605</v>
      </c>
      <c r="D621" s="190" t="s">
        <v>884</v>
      </c>
      <c r="E621" s="190" t="s">
        <v>1151</v>
      </c>
    </row>
    <row r="622" spans="1:5">
      <c r="A622" s="189">
        <v>2400364</v>
      </c>
      <c r="B622" s="192" t="s">
        <v>1168</v>
      </c>
      <c r="C622" s="190" t="s">
        <v>887</v>
      </c>
      <c r="D622" s="190" t="s">
        <v>888</v>
      </c>
      <c r="E622" s="190" t="s">
        <v>1125</v>
      </c>
    </row>
    <row r="623" spans="1:5">
      <c r="A623" s="189">
        <v>2400372</v>
      </c>
      <c r="B623" s="192" t="s">
        <v>1169</v>
      </c>
      <c r="C623" s="190" t="s">
        <v>605</v>
      </c>
      <c r="D623" s="190" t="s">
        <v>884</v>
      </c>
      <c r="E623" s="190" t="s">
        <v>1123</v>
      </c>
    </row>
    <row r="624" spans="1:5">
      <c r="A624" s="189">
        <v>2400372</v>
      </c>
      <c r="B624" s="192" t="s">
        <v>1170</v>
      </c>
      <c r="C624" s="190" t="s">
        <v>887</v>
      </c>
      <c r="D624" s="190" t="s">
        <v>888</v>
      </c>
      <c r="E624" s="190" t="s">
        <v>1125</v>
      </c>
    </row>
    <row r="625" spans="1:5">
      <c r="A625" s="189">
        <v>2400380</v>
      </c>
      <c r="B625" s="192" t="s">
        <v>1171</v>
      </c>
      <c r="C625" s="190" t="s">
        <v>605</v>
      </c>
      <c r="D625" s="190" t="s">
        <v>884</v>
      </c>
      <c r="E625" s="190" t="s">
        <v>1123</v>
      </c>
    </row>
    <row r="626" spans="1:5">
      <c r="A626" s="189">
        <v>2400380</v>
      </c>
      <c r="B626" s="192" t="s">
        <v>1171</v>
      </c>
      <c r="C626" s="190" t="s">
        <v>887</v>
      </c>
      <c r="D626" s="190" t="s">
        <v>888</v>
      </c>
      <c r="E626" s="190" t="s">
        <v>1125</v>
      </c>
    </row>
    <row r="627" spans="1:5">
      <c r="A627" s="189">
        <v>2400398</v>
      </c>
      <c r="B627" s="192" t="s">
        <v>1172</v>
      </c>
      <c r="C627" s="190" t="s">
        <v>605</v>
      </c>
      <c r="D627" s="190" t="s">
        <v>884</v>
      </c>
      <c r="E627" s="190" t="s">
        <v>1123</v>
      </c>
    </row>
    <row r="628" spans="1:5">
      <c r="A628" s="189">
        <v>2400398</v>
      </c>
      <c r="B628" s="190" t="s">
        <v>1172</v>
      </c>
      <c r="C628" s="190" t="s">
        <v>887</v>
      </c>
      <c r="D628" s="190" t="s">
        <v>888</v>
      </c>
      <c r="E628" s="190" t="s">
        <v>1125</v>
      </c>
    </row>
    <row r="629" spans="1:5">
      <c r="A629" s="189">
        <v>2400414</v>
      </c>
      <c r="B629" s="190" t="s">
        <v>1173</v>
      </c>
      <c r="C629" s="190" t="s">
        <v>605</v>
      </c>
      <c r="D629" s="190" t="s">
        <v>884</v>
      </c>
      <c r="E629" s="190" t="s">
        <v>1123</v>
      </c>
    </row>
    <row r="630" spans="1:5">
      <c r="A630" s="189">
        <v>2400414</v>
      </c>
      <c r="B630" s="190" t="s">
        <v>1173</v>
      </c>
      <c r="C630" s="190" t="s">
        <v>887</v>
      </c>
      <c r="D630" s="190" t="s">
        <v>888</v>
      </c>
      <c r="E630" s="190" t="s">
        <v>1125</v>
      </c>
    </row>
    <row r="631" spans="1:5">
      <c r="A631" s="189">
        <v>2400422</v>
      </c>
      <c r="B631" s="190" t="s">
        <v>1174</v>
      </c>
      <c r="C631" s="190" t="s">
        <v>605</v>
      </c>
      <c r="D631" s="190" t="s">
        <v>884</v>
      </c>
      <c r="E631" s="190" t="s">
        <v>1123</v>
      </c>
    </row>
    <row r="632" spans="1:5">
      <c r="A632" s="189">
        <v>2400422</v>
      </c>
      <c r="B632" s="190" t="s">
        <v>1174</v>
      </c>
      <c r="C632" s="190" t="s">
        <v>887</v>
      </c>
      <c r="D632" s="190" t="s">
        <v>888</v>
      </c>
      <c r="E632" s="190" t="s">
        <v>1125</v>
      </c>
    </row>
    <row r="633" spans="1:5">
      <c r="A633" s="189">
        <v>2400430</v>
      </c>
      <c r="B633" s="190" t="s">
        <v>1175</v>
      </c>
      <c r="C633" s="190" t="s">
        <v>605</v>
      </c>
      <c r="D633" s="190" t="s">
        <v>884</v>
      </c>
      <c r="E633" s="190" t="s">
        <v>1123</v>
      </c>
    </row>
    <row r="634" spans="1:5">
      <c r="A634" s="189">
        <v>2400430</v>
      </c>
      <c r="B634" s="190" t="s">
        <v>1175</v>
      </c>
      <c r="C634" s="190" t="s">
        <v>887</v>
      </c>
      <c r="D634" s="190" t="s">
        <v>888</v>
      </c>
      <c r="E634" s="190" t="s">
        <v>1125</v>
      </c>
    </row>
    <row r="635" spans="1:5">
      <c r="A635" s="189">
        <v>2400448</v>
      </c>
      <c r="B635" s="190" t="s">
        <v>1176</v>
      </c>
      <c r="C635" s="190" t="s">
        <v>605</v>
      </c>
      <c r="D635" s="190" t="s">
        <v>884</v>
      </c>
      <c r="E635" s="190" t="s">
        <v>1151</v>
      </c>
    </row>
    <row r="636" spans="1:5">
      <c r="A636" s="189">
        <v>2400448</v>
      </c>
      <c r="B636" s="190" t="s">
        <v>1176</v>
      </c>
      <c r="C636" s="190" t="s">
        <v>887</v>
      </c>
      <c r="D636" s="190" t="s">
        <v>888</v>
      </c>
      <c r="E636" s="190" t="s">
        <v>1125</v>
      </c>
    </row>
    <row r="637" spans="1:5">
      <c r="A637" s="189">
        <v>2400455</v>
      </c>
      <c r="B637" s="190" t="s">
        <v>1177</v>
      </c>
      <c r="C637" s="190" t="s">
        <v>605</v>
      </c>
      <c r="D637" s="190" t="s">
        <v>884</v>
      </c>
      <c r="E637" s="190" t="s">
        <v>1123</v>
      </c>
    </row>
    <row r="638" spans="1:5">
      <c r="A638" s="189">
        <v>2400455</v>
      </c>
      <c r="B638" s="190" t="s">
        <v>1177</v>
      </c>
      <c r="C638" s="190" t="s">
        <v>887</v>
      </c>
      <c r="D638" s="190" t="s">
        <v>888</v>
      </c>
      <c r="E638" s="190" t="s">
        <v>1125</v>
      </c>
    </row>
    <row r="639" spans="1:5">
      <c r="A639" s="189">
        <v>2400463</v>
      </c>
      <c r="B639" s="190" t="s">
        <v>1178</v>
      </c>
      <c r="C639" s="190" t="s">
        <v>605</v>
      </c>
      <c r="D639" s="190" t="s">
        <v>884</v>
      </c>
      <c r="E639" s="190" t="s">
        <v>1123</v>
      </c>
    </row>
    <row r="640" spans="1:5">
      <c r="A640" s="189">
        <v>2400463</v>
      </c>
      <c r="B640" s="190" t="s">
        <v>1178</v>
      </c>
      <c r="C640" s="190" t="s">
        <v>887</v>
      </c>
      <c r="D640" s="190" t="s">
        <v>888</v>
      </c>
      <c r="E640" s="190" t="s">
        <v>1125</v>
      </c>
    </row>
    <row r="641" spans="1:5">
      <c r="A641" s="189">
        <v>2400471</v>
      </c>
      <c r="B641" s="190" t="s">
        <v>1179</v>
      </c>
      <c r="C641" s="190" t="s">
        <v>605</v>
      </c>
      <c r="D641" s="190" t="s">
        <v>884</v>
      </c>
      <c r="E641" s="190" t="s">
        <v>1123</v>
      </c>
    </row>
    <row r="642" spans="1:5">
      <c r="A642" s="189">
        <v>2400471</v>
      </c>
      <c r="B642" s="190" t="s">
        <v>1179</v>
      </c>
      <c r="C642" s="190" t="s">
        <v>602</v>
      </c>
      <c r="D642" s="190" t="s">
        <v>890</v>
      </c>
      <c r="E642" s="190" t="s">
        <v>1124</v>
      </c>
    </row>
    <row r="643" spans="1:5">
      <c r="A643" s="189">
        <v>2400471</v>
      </c>
      <c r="B643" s="190" t="s">
        <v>1179</v>
      </c>
      <c r="C643" s="190" t="s">
        <v>887</v>
      </c>
      <c r="D643" s="190" t="s">
        <v>888</v>
      </c>
      <c r="E643" s="190" t="s">
        <v>1125</v>
      </c>
    </row>
    <row r="644" spans="1:5">
      <c r="A644" s="189">
        <v>2400489</v>
      </c>
      <c r="B644" s="190" t="s">
        <v>1180</v>
      </c>
      <c r="C644" s="190" t="s">
        <v>605</v>
      </c>
      <c r="D644" s="190" t="s">
        <v>884</v>
      </c>
      <c r="E644" s="190" t="s">
        <v>1123</v>
      </c>
    </row>
    <row r="645" spans="1:5">
      <c r="A645" s="189">
        <v>2400489</v>
      </c>
      <c r="B645" s="190" t="s">
        <v>1180</v>
      </c>
      <c r="C645" s="190" t="s">
        <v>602</v>
      </c>
      <c r="D645" s="190" t="s">
        <v>890</v>
      </c>
      <c r="E645" s="190" t="s">
        <v>1124</v>
      </c>
    </row>
    <row r="646" spans="1:5">
      <c r="A646" s="189">
        <v>2400489</v>
      </c>
      <c r="B646" s="190" t="s">
        <v>1180</v>
      </c>
      <c r="C646" s="190" t="s">
        <v>887</v>
      </c>
      <c r="D646" s="190" t="s">
        <v>888</v>
      </c>
      <c r="E646" s="190" t="s">
        <v>1125</v>
      </c>
    </row>
    <row r="647" spans="1:5">
      <c r="A647" s="189">
        <v>2400497</v>
      </c>
      <c r="B647" s="190" t="s">
        <v>1181</v>
      </c>
      <c r="C647" s="190" t="s">
        <v>605</v>
      </c>
      <c r="D647" s="190" t="s">
        <v>884</v>
      </c>
      <c r="E647" s="190" t="s">
        <v>1123</v>
      </c>
    </row>
    <row r="648" spans="1:5">
      <c r="A648" s="189">
        <v>2400497</v>
      </c>
      <c r="B648" s="190" t="s">
        <v>1181</v>
      </c>
      <c r="C648" s="190" t="s">
        <v>602</v>
      </c>
      <c r="D648" s="190" t="s">
        <v>890</v>
      </c>
      <c r="E648" s="190" t="s">
        <v>1124</v>
      </c>
    </row>
    <row r="649" spans="1:5">
      <c r="A649" s="189">
        <v>2400497</v>
      </c>
      <c r="B649" s="190" t="s">
        <v>1181</v>
      </c>
      <c r="C649" s="190" t="s">
        <v>887</v>
      </c>
      <c r="D649" s="190" t="s">
        <v>888</v>
      </c>
      <c r="E649" s="190" t="s">
        <v>1125</v>
      </c>
    </row>
    <row r="650" spans="1:5">
      <c r="A650" s="189">
        <v>2400505</v>
      </c>
      <c r="B650" s="190" t="s">
        <v>1182</v>
      </c>
      <c r="C650" s="190" t="s">
        <v>605</v>
      </c>
      <c r="D650" s="190" t="s">
        <v>884</v>
      </c>
      <c r="E650" s="190" t="s">
        <v>1123</v>
      </c>
    </row>
    <row r="651" spans="1:5">
      <c r="A651" s="189">
        <v>2400505</v>
      </c>
      <c r="B651" s="190" t="s">
        <v>1182</v>
      </c>
      <c r="C651" s="190" t="s">
        <v>887</v>
      </c>
      <c r="D651" s="190" t="s">
        <v>888</v>
      </c>
      <c r="E651" s="190" t="s">
        <v>1125</v>
      </c>
    </row>
    <row r="652" spans="1:5">
      <c r="A652" s="189">
        <v>2400513</v>
      </c>
      <c r="B652" s="190" t="s">
        <v>1183</v>
      </c>
      <c r="C652" s="190" t="s">
        <v>605</v>
      </c>
      <c r="D652" s="190" t="s">
        <v>884</v>
      </c>
      <c r="E652" s="190" t="s">
        <v>1123</v>
      </c>
    </row>
    <row r="653" spans="1:5">
      <c r="A653" s="189">
        <v>2400513</v>
      </c>
      <c r="B653" s="190" t="s">
        <v>1183</v>
      </c>
      <c r="C653" s="190" t="s">
        <v>887</v>
      </c>
      <c r="D653" s="190" t="s">
        <v>888</v>
      </c>
      <c r="E653" s="190" t="s">
        <v>1125</v>
      </c>
    </row>
    <row r="654" spans="1:5">
      <c r="A654" s="189">
        <v>2400521</v>
      </c>
      <c r="B654" s="190" t="s">
        <v>1184</v>
      </c>
      <c r="C654" s="190" t="s">
        <v>605</v>
      </c>
      <c r="D654" s="190" t="s">
        <v>884</v>
      </c>
      <c r="E654" s="190" t="s">
        <v>1123</v>
      </c>
    </row>
    <row r="655" spans="1:5">
      <c r="A655" s="189">
        <v>2400521</v>
      </c>
      <c r="B655" s="190" t="s">
        <v>1184</v>
      </c>
      <c r="C655" s="190" t="s">
        <v>887</v>
      </c>
      <c r="D655" s="190" t="s">
        <v>888</v>
      </c>
      <c r="E655" s="190" t="s">
        <v>1125</v>
      </c>
    </row>
    <row r="656" spans="1:5">
      <c r="A656" s="189">
        <v>2400539</v>
      </c>
      <c r="B656" s="190" t="s">
        <v>1185</v>
      </c>
      <c r="C656" s="190" t="s">
        <v>605</v>
      </c>
      <c r="D656" s="190" t="s">
        <v>884</v>
      </c>
      <c r="E656" s="190" t="s">
        <v>1123</v>
      </c>
    </row>
    <row r="657" spans="1:5">
      <c r="A657" s="189">
        <v>2400539</v>
      </c>
      <c r="B657" s="190" t="s">
        <v>1185</v>
      </c>
      <c r="C657" s="190" t="s">
        <v>887</v>
      </c>
      <c r="D657" s="190" t="s">
        <v>888</v>
      </c>
      <c r="E657" s="190" t="s">
        <v>1125</v>
      </c>
    </row>
    <row r="658" spans="1:5">
      <c r="A658" s="189">
        <v>2400547</v>
      </c>
      <c r="B658" s="190" t="s">
        <v>1186</v>
      </c>
      <c r="C658" s="190" t="s">
        <v>605</v>
      </c>
      <c r="D658" s="190" t="s">
        <v>884</v>
      </c>
      <c r="E658" s="190" t="s">
        <v>1123</v>
      </c>
    </row>
    <row r="659" spans="1:5">
      <c r="A659" s="189">
        <v>2400547</v>
      </c>
      <c r="B659" s="190" t="s">
        <v>1186</v>
      </c>
      <c r="C659" s="190" t="s">
        <v>602</v>
      </c>
      <c r="D659" s="190" t="s">
        <v>890</v>
      </c>
      <c r="E659" s="190" t="s">
        <v>1124</v>
      </c>
    </row>
    <row r="660" spans="1:5">
      <c r="A660" s="189">
        <v>2400547</v>
      </c>
      <c r="B660" s="190" t="s">
        <v>1186</v>
      </c>
      <c r="C660" s="190" t="s">
        <v>887</v>
      </c>
      <c r="D660" s="190" t="s">
        <v>888</v>
      </c>
      <c r="E660" s="190" t="s">
        <v>1125</v>
      </c>
    </row>
    <row r="661" spans="1:5">
      <c r="A661" s="189">
        <v>2400554</v>
      </c>
      <c r="B661" s="190" t="s">
        <v>1187</v>
      </c>
      <c r="C661" s="190" t="s">
        <v>605</v>
      </c>
      <c r="D661" s="190" t="s">
        <v>884</v>
      </c>
      <c r="E661" s="190" t="s">
        <v>1123</v>
      </c>
    </row>
    <row r="662" spans="1:5">
      <c r="A662" s="189">
        <v>2400554</v>
      </c>
      <c r="B662" s="190" t="s">
        <v>1187</v>
      </c>
      <c r="C662" s="190" t="s">
        <v>602</v>
      </c>
      <c r="D662" s="190" t="s">
        <v>890</v>
      </c>
      <c r="E662" s="190" t="s">
        <v>1124</v>
      </c>
    </row>
    <row r="663" spans="1:5">
      <c r="A663" s="189">
        <v>2400554</v>
      </c>
      <c r="B663" s="190" t="s">
        <v>1187</v>
      </c>
      <c r="C663" s="190" t="s">
        <v>887</v>
      </c>
      <c r="D663" s="190" t="s">
        <v>888</v>
      </c>
      <c r="E663" s="190" t="s">
        <v>1125</v>
      </c>
    </row>
    <row r="664" spans="1:5">
      <c r="A664" s="189">
        <v>2400562</v>
      </c>
      <c r="B664" s="190" t="s">
        <v>1188</v>
      </c>
      <c r="C664" s="190" t="s">
        <v>605</v>
      </c>
      <c r="D664" s="190" t="s">
        <v>884</v>
      </c>
      <c r="E664" s="190" t="s">
        <v>1123</v>
      </c>
    </row>
    <row r="665" spans="1:5">
      <c r="A665" s="189">
        <v>2400562</v>
      </c>
      <c r="B665" s="190" t="s">
        <v>1188</v>
      </c>
      <c r="C665" s="190" t="s">
        <v>887</v>
      </c>
      <c r="D665" s="190" t="s">
        <v>888</v>
      </c>
      <c r="E665" s="190" t="s">
        <v>1125</v>
      </c>
    </row>
    <row r="666" spans="1:5">
      <c r="A666" s="189">
        <v>2400570</v>
      </c>
      <c r="B666" s="190" t="s">
        <v>1189</v>
      </c>
      <c r="C666" s="190" t="s">
        <v>605</v>
      </c>
      <c r="D666" s="190" t="s">
        <v>884</v>
      </c>
      <c r="E666" s="190" t="s">
        <v>1123</v>
      </c>
    </row>
    <row r="667" spans="1:5">
      <c r="A667" s="189">
        <v>2400570</v>
      </c>
      <c r="B667" s="190" t="s">
        <v>1189</v>
      </c>
      <c r="C667" s="190" t="s">
        <v>887</v>
      </c>
      <c r="D667" s="190" t="s">
        <v>888</v>
      </c>
      <c r="E667" s="190" t="s">
        <v>1125</v>
      </c>
    </row>
    <row r="668" spans="1:5">
      <c r="A668" s="189">
        <v>2400588</v>
      </c>
      <c r="B668" s="190" t="s">
        <v>1190</v>
      </c>
      <c r="C668" s="190" t="s">
        <v>605</v>
      </c>
      <c r="D668" s="190" t="s">
        <v>884</v>
      </c>
      <c r="E668" s="190" t="s">
        <v>1123</v>
      </c>
    </row>
    <row r="669" spans="1:5">
      <c r="A669" s="189">
        <v>2400588</v>
      </c>
      <c r="B669" s="190" t="s">
        <v>1190</v>
      </c>
      <c r="C669" s="190" t="s">
        <v>887</v>
      </c>
      <c r="D669" s="190" t="s">
        <v>888</v>
      </c>
      <c r="E669" s="190" t="s">
        <v>1125</v>
      </c>
    </row>
    <row r="670" spans="1:5">
      <c r="A670" s="189">
        <v>2400596</v>
      </c>
      <c r="B670" s="190" t="s">
        <v>1191</v>
      </c>
      <c r="C670" s="190" t="s">
        <v>605</v>
      </c>
      <c r="D670" s="190" t="s">
        <v>884</v>
      </c>
      <c r="E670" s="190" t="s">
        <v>1123</v>
      </c>
    </row>
    <row r="671" spans="1:5">
      <c r="A671" s="189">
        <v>2400596</v>
      </c>
      <c r="B671" s="190" t="s">
        <v>1191</v>
      </c>
      <c r="C671" s="190" t="s">
        <v>887</v>
      </c>
      <c r="D671" s="190" t="s">
        <v>888</v>
      </c>
      <c r="E671" s="190" t="s">
        <v>1125</v>
      </c>
    </row>
    <row r="672" spans="1:5">
      <c r="A672" s="189">
        <v>2400604</v>
      </c>
      <c r="B672" s="190" t="s">
        <v>1192</v>
      </c>
      <c r="C672" s="190" t="s">
        <v>605</v>
      </c>
      <c r="D672" s="190" t="s">
        <v>884</v>
      </c>
      <c r="E672" s="190" t="s">
        <v>1123</v>
      </c>
    </row>
    <row r="673" spans="1:5">
      <c r="A673" s="189">
        <v>2400604</v>
      </c>
      <c r="B673" s="190" t="s">
        <v>1192</v>
      </c>
      <c r="C673" s="190" t="s">
        <v>887</v>
      </c>
      <c r="D673" s="190" t="s">
        <v>888</v>
      </c>
      <c r="E673" s="190" t="s">
        <v>1125</v>
      </c>
    </row>
    <row r="674" spans="1:5">
      <c r="A674" s="189">
        <v>2400612</v>
      </c>
      <c r="B674" s="190" t="s">
        <v>1193</v>
      </c>
      <c r="C674" s="190" t="s">
        <v>605</v>
      </c>
      <c r="D674" s="190" t="s">
        <v>884</v>
      </c>
      <c r="E674" s="190" t="s">
        <v>1123</v>
      </c>
    </row>
    <row r="675" spans="1:5">
      <c r="A675" s="189">
        <v>2400612</v>
      </c>
      <c r="B675" s="190" t="s">
        <v>1193</v>
      </c>
      <c r="C675" s="190" t="s">
        <v>887</v>
      </c>
      <c r="D675" s="190" t="s">
        <v>888</v>
      </c>
      <c r="E675" s="190" t="s">
        <v>1125</v>
      </c>
    </row>
    <row r="676" spans="1:5">
      <c r="A676" s="189">
        <v>2400620</v>
      </c>
      <c r="B676" s="190" t="s">
        <v>1194</v>
      </c>
      <c r="C676" s="190" t="s">
        <v>605</v>
      </c>
      <c r="D676" s="190" t="s">
        <v>884</v>
      </c>
      <c r="E676" s="190" t="s">
        <v>1123</v>
      </c>
    </row>
    <row r="677" spans="1:5">
      <c r="A677" s="189">
        <v>2400620</v>
      </c>
      <c r="B677" s="190" t="s">
        <v>1194</v>
      </c>
      <c r="C677" s="190" t="s">
        <v>887</v>
      </c>
      <c r="D677" s="190" t="s">
        <v>888</v>
      </c>
      <c r="E677" s="190" t="s">
        <v>1125</v>
      </c>
    </row>
    <row r="678" spans="1:5">
      <c r="A678" s="189">
        <v>2400638</v>
      </c>
      <c r="B678" s="190" t="s">
        <v>1195</v>
      </c>
      <c r="C678" s="190" t="s">
        <v>605</v>
      </c>
      <c r="D678" s="190" t="s">
        <v>884</v>
      </c>
      <c r="E678" s="190" t="s">
        <v>1123</v>
      </c>
    </row>
    <row r="679" spans="1:5">
      <c r="A679" s="189">
        <v>2400638</v>
      </c>
      <c r="B679" s="190" t="s">
        <v>1195</v>
      </c>
      <c r="C679" s="190" t="s">
        <v>602</v>
      </c>
      <c r="D679" s="190" t="s">
        <v>890</v>
      </c>
      <c r="E679" s="190" t="s">
        <v>1124</v>
      </c>
    </row>
    <row r="680" spans="1:5">
      <c r="A680" s="189">
        <v>2400638</v>
      </c>
      <c r="B680" s="190" t="s">
        <v>1195</v>
      </c>
      <c r="C680" s="190" t="s">
        <v>887</v>
      </c>
      <c r="D680" s="190" t="s">
        <v>888</v>
      </c>
      <c r="E680" s="190" t="s">
        <v>1125</v>
      </c>
    </row>
    <row r="681" spans="1:5">
      <c r="A681" s="189">
        <v>2400646</v>
      </c>
      <c r="B681" s="190" t="s">
        <v>1196</v>
      </c>
      <c r="C681" s="190" t="s">
        <v>605</v>
      </c>
      <c r="D681" s="190" t="s">
        <v>884</v>
      </c>
      <c r="E681" s="190" t="s">
        <v>1123</v>
      </c>
    </row>
    <row r="682" spans="1:5">
      <c r="A682" s="189">
        <v>2400646</v>
      </c>
      <c r="B682" s="190" t="s">
        <v>1196</v>
      </c>
      <c r="C682" s="190" t="s">
        <v>602</v>
      </c>
      <c r="D682" s="190" t="s">
        <v>890</v>
      </c>
      <c r="E682" s="190" t="s">
        <v>1124</v>
      </c>
    </row>
    <row r="683" spans="1:5">
      <c r="A683" s="189">
        <v>2400646</v>
      </c>
      <c r="B683" s="190" t="s">
        <v>1196</v>
      </c>
      <c r="C683" s="190" t="s">
        <v>887</v>
      </c>
      <c r="D683" s="190" t="s">
        <v>888</v>
      </c>
      <c r="E683" s="190" t="s">
        <v>1125</v>
      </c>
    </row>
    <row r="684" spans="1:5">
      <c r="A684" s="189">
        <v>2400653</v>
      </c>
      <c r="B684" s="190" t="s">
        <v>1197</v>
      </c>
      <c r="C684" s="190" t="s">
        <v>605</v>
      </c>
      <c r="D684" s="190" t="s">
        <v>884</v>
      </c>
      <c r="E684" s="190" t="s">
        <v>1123</v>
      </c>
    </row>
    <row r="685" spans="1:5">
      <c r="A685" s="189">
        <v>2400653</v>
      </c>
      <c r="B685" s="190" t="s">
        <v>1197</v>
      </c>
      <c r="C685" s="190" t="s">
        <v>602</v>
      </c>
      <c r="D685" s="190" t="s">
        <v>890</v>
      </c>
      <c r="E685" s="190" t="s">
        <v>1124</v>
      </c>
    </row>
    <row r="686" spans="1:5">
      <c r="A686" s="189">
        <v>2400653</v>
      </c>
      <c r="B686" s="190" t="s">
        <v>1197</v>
      </c>
      <c r="C686" s="190" t="s">
        <v>887</v>
      </c>
      <c r="D686" s="190" t="s">
        <v>888</v>
      </c>
      <c r="E686" s="190" t="s">
        <v>1125</v>
      </c>
    </row>
    <row r="687" spans="1:5">
      <c r="A687" s="189">
        <v>2400661</v>
      </c>
      <c r="B687" s="190" t="s">
        <v>1198</v>
      </c>
      <c r="C687" s="190" t="s">
        <v>605</v>
      </c>
      <c r="D687" s="190" t="s">
        <v>884</v>
      </c>
      <c r="E687" s="190" t="s">
        <v>1123</v>
      </c>
    </row>
    <row r="688" spans="1:5">
      <c r="A688" s="189">
        <v>2400661</v>
      </c>
      <c r="B688" s="190" t="s">
        <v>1198</v>
      </c>
      <c r="C688" s="190" t="s">
        <v>887</v>
      </c>
      <c r="D688" s="190" t="s">
        <v>888</v>
      </c>
      <c r="E688" s="190" t="s">
        <v>1125</v>
      </c>
    </row>
    <row r="689" spans="1:5">
      <c r="A689" s="189">
        <v>2400679</v>
      </c>
      <c r="B689" s="190" t="s">
        <v>1199</v>
      </c>
      <c r="C689" s="190" t="s">
        <v>605</v>
      </c>
      <c r="D689" s="190" t="s">
        <v>884</v>
      </c>
      <c r="E689" s="190" t="s">
        <v>1123</v>
      </c>
    </row>
    <row r="690" spans="1:5">
      <c r="A690" s="189">
        <v>2400679</v>
      </c>
      <c r="B690" s="190" t="s">
        <v>1199</v>
      </c>
      <c r="C690" s="190" t="s">
        <v>602</v>
      </c>
      <c r="D690" s="190" t="s">
        <v>890</v>
      </c>
      <c r="E690" s="190" t="s">
        <v>1124</v>
      </c>
    </row>
    <row r="691" spans="1:5">
      <c r="A691" s="189">
        <v>2400679</v>
      </c>
      <c r="B691" s="190" t="s">
        <v>1199</v>
      </c>
      <c r="C691" s="190" t="s">
        <v>887</v>
      </c>
      <c r="D691" s="190" t="s">
        <v>888</v>
      </c>
      <c r="E691" s="190" t="s">
        <v>1125</v>
      </c>
    </row>
    <row r="692" spans="1:5">
      <c r="A692" s="189">
        <v>2400687</v>
      </c>
      <c r="B692" s="190" t="s">
        <v>1200</v>
      </c>
      <c r="C692" s="190" t="s">
        <v>605</v>
      </c>
      <c r="D692" s="190" t="s">
        <v>884</v>
      </c>
      <c r="E692" s="190" t="s">
        <v>1123</v>
      </c>
    </row>
    <row r="693" spans="1:5">
      <c r="A693" s="189">
        <v>2400687</v>
      </c>
      <c r="B693" s="190" t="s">
        <v>1200</v>
      </c>
      <c r="C693" s="190" t="s">
        <v>887</v>
      </c>
      <c r="D693" s="190" t="s">
        <v>888</v>
      </c>
      <c r="E693" s="190" t="s">
        <v>1125</v>
      </c>
    </row>
    <row r="694" spans="1:5">
      <c r="A694" s="189">
        <v>2400695</v>
      </c>
      <c r="B694" s="190" t="s">
        <v>1201</v>
      </c>
      <c r="C694" s="190" t="s">
        <v>605</v>
      </c>
      <c r="D694" s="190" t="s">
        <v>884</v>
      </c>
      <c r="E694" s="190" t="s">
        <v>1123</v>
      </c>
    </row>
    <row r="695" spans="1:5">
      <c r="A695" s="189">
        <v>2400695</v>
      </c>
      <c r="B695" s="190" t="s">
        <v>1201</v>
      </c>
      <c r="C695" s="190" t="s">
        <v>887</v>
      </c>
      <c r="D695" s="190" t="s">
        <v>888</v>
      </c>
      <c r="E695" s="190" t="s">
        <v>1125</v>
      </c>
    </row>
    <row r="696" spans="1:5">
      <c r="A696" s="189">
        <v>2400703</v>
      </c>
      <c r="B696" s="190" t="s">
        <v>1202</v>
      </c>
      <c r="C696" s="190" t="s">
        <v>605</v>
      </c>
      <c r="D696" s="190" t="s">
        <v>884</v>
      </c>
      <c r="E696" s="190" t="s">
        <v>1123</v>
      </c>
    </row>
    <row r="697" spans="1:5">
      <c r="A697" s="189">
        <v>2400703</v>
      </c>
      <c r="B697" s="190" t="s">
        <v>1202</v>
      </c>
      <c r="C697" s="190" t="s">
        <v>887</v>
      </c>
      <c r="D697" s="190" t="s">
        <v>888</v>
      </c>
      <c r="E697" s="190" t="s">
        <v>1125</v>
      </c>
    </row>
    <row r="698" spans="1:5">
      <c r="A698" s="189">
        <v>2400711</v>
      </c>
      <c r="B698" s="190" t="s">
        <v>1203</v>
      </c>
      <c r="C698" s="190" t="s">
        <v>605</v>
      </c>
      <c r="D698" s="190" t="s">
        <v>884</v>
      </c>
      <c r="E698" s="190" t="s">
        <v>1123</v>
      </c>
    </row>
    <row r="699" spans="1:5">
      <c r="A699" s="189">
        <v>2400711</v>
      </c>
      <c r="B699" s="190" t="s">
        <v>1203</v>
      </c>
      <c r="C699" s="190" t="s">
        <v>887</v>
      </c>
      <c r="D699" s="190" t="s">
        <v>888</v>
      </c>
      <c r="E699" s="190" t="s">
        <v>1125</v>
      </c>
    </row>
    <row r="700" spans="1:5">
      <c r="A700" s="189">
        <v>2400729</v>
      </c>
      <c r="B700" s="190" t="s">
        <v>1204</v>
      </c>
      <c r="C700" s="190" t="s">
        <v>605</v>
      </c>
      <c r="D700" s="190" t="s">
        <v>884</v>
      </c>
      <c r="E700" s="190" t="s">
        <v>1123</v>
      </c>
    </row>
    <row r="701" spans="1:5">
      <c r="A701" s="189">
        <v>2400729</v>
      </c>
      <c r="B701" s="190" t="s">
        <v>1205</v>
      </c>
      <c r="C701" s="190" t="s">
        <v>887</v>
      </c>
      <c r="D701" s="190" t="s">
        <v>888</v>
      </c>
      <c r="E701" s="190" t="s">
        <v>1125</v>
      </c>
    </row>
    <row r="702" spans="1:5">
      <c r="A702" s="189">
        <v>2400737</v>
      </c>
      <c r="B702" s="190" t="s">
        <v>1206</v>
      </c>
      <c r="C702" s="190" t="s">
        <v>605</v>
      </c>
      <c r="D702" s="190" t="s">
        <v>884</v>
      </c>
      <c r="E702" s="190" t="s">
        <v>1123</v>
      </c>
    </row>
    <row r="703" spans="1:5">
      <c r="A703" s="189">
        <v>2400737</v>
      </c>
      <c r="B703" s="190" t="s">
        <v>1206</v>
      </c>
      <c r="C703" s="190" t="s">
        <v>887</v>
      </c>
      <c r="D703" s="190" t="s">
        <v>888</v>
      </c>
      <c r="E703" s="190" t="s">
        <v>1125</v>
      </c>
    </row>
    <row r="704" spans="1:5">
      <c r="A704" s="189">
        <v>2400745</v>
      </c>
      <c r="B704" s="190" t="s">
        <v>1207</v>
      </c>
      <c r="C704" s="190" t="s">
        <v>605</v>
      </c>
      <c r="D704" s="190" t="s">
        <v>884</v>
      </c>
      <c r="E704" s="190" t="s">
        <v>1123</v>
      </c>
    </row>
    <row r="705" spans="1:5">
      <c r="A705" s="189">
        <v>2400745</v>
      </c>
      <c r="B705" s="190" t="s">
        <v>1207</v>
      </c>
      <c r="C705" s="190" t="s">
        <v>887</v>
      </c>
      <c r="D705" s="190" t="s">
        <v>888</v>
      </c>
      <c r="E705" s="190" t="s">
        <v>1125</v>
      </c>
    </row>
    <row r="706" spans="1:5">
      <c r="A706" s="189">
        <v>2400752</v>
      </c>
      <c r="B706" s="190" t="s">
        <v>1208</v>
      </c>
      <c r="C706" s="190" t="s">
        <v>605</v>
      </c>
      <c r="D706" s="190" t="s">
        <v>884</v>
      </c>
      <c r="E706" s="190" t="s">
        <v>1123</v>
      </c>
    </row>
    <row r="707" spans="1:5">
      <c r="A707" s="189">
        <v>2400752</v>
      </c>
      <c r="B707" s="190" t="s">
        <v>1208</v>
      </c>
      <c r="C707" s="190" t="s">
        <v>887</v>
      </c>
      <c r="D707" s="190" t="s">
        <v>888</v>
      </c>
      <c r="E707" s="190" t="s">
        <v>1125</v>
      </c>
    </row>
    <row r="708" spans="1:5">
      <c r="A708" s="189">
        <v>2400760</v>
      </c>
      <c r="B708" s="190" t="s">
        <v>1209</v>
      </c>
      <c r="C708" s="190" t="s">
        <v>605</v>
      </c>
      <c r="D708" s="190" t="s">
        <v>884</v>
      </c>
      <c r="E708" s="190" t="s">
        <v>1123</v>
      </c>
    </row>
    <row r="709" spans="1:5">
      <c r="A709" s="189">
        <v>2400760</v>
      </c>
      <c r="B709" s="190" t="s">
        <v>1210</v>
      </c>
      <c r="C709" s="190" t="s">
        <v>887</v>
      </c>
      <c r="D709" s="190" t="s">
        <v>888</v>
      </c>
      <c r="E709" s="190" t="s">
        <v>1125</v>
      </c>
    </row>
    <row r="710" spans="1:5">
      <c r="A710" s="189">
        <v>2400778</v>
      </c>
      <c r="B710" s="190" t="s">
        <v>1211</v>
      </c>
      <c r="C710" s="190" t="s">
        <v>605</v>
      </c>
      <c r="D710" s="190" t="s">
        <v>884</v>
      </c>
      <c r="E710" s="190" t="s">
        <v>1123</v>
      </c>
    </row>
    <row r="711" spans="1:5">
      <c r="A711" s="189">
        <v>2400778</v>
      </c>
      <c r="B711" s="190" t="s">
        <v>1211</v>
      </c>
      <c r="C711" s="190" t="s">
        <v>887</v>
      </c>
      <c r="D711" s="190" t="s">
        <v>888</v>
      </c>
      <c r="E711" s="190" t="s">
        <v>1125</v>
      </c>
    </row>
    <row r="712" spans="1:5">
      <c r="A712" s="189">
        <v>2400786</v>
      </c>
      <c r="B712" s="190" t="s">
        <v>1212</v>
      </c>
      <c r="C712" s="190" t="s">
        <v>605</v>
      </c>
      <c r="D712" s="190" t="s">
        <v>884</v>
      </c>
      <c r="E712" s="190" t="s">
        <v>1123</v>
      </c>
    </row>
    <row r="713" spans="1:5">
      <c r="A713" s="189">
        <v>2400786</v>
      </c>
      <c r="B713" s="190" t="s">
        <v>1212</v>
      </c>
      <c r="C713" s="190" t="s">
        <v>887</v>
      </c>
      <c r="D713" s="190" t="s">
        <v>888</v>
      </c>
      <c r="E713" s="190" t="s">
        <v>1125</v>
      </c>
    </row>
    <row r="714" spans="1:5">
      <c r="A714" s="189">
        <v>2400794</v>
      </c>
      <c r="B714" s="190" t="s">
        <v>1213</v>
      </c>
      <c r="C714" s="190" t="s">
        <v>605</v>
      </c>
      <c r="D714" s="190" t="s">
        <v>884</v>
      </c>
      <c r="E714" s="190" t="s">
        <v>1123</v>
      </c>
    </row>
    <row r="715" spans="1:5">
      <c r="A715" s="189">
        <v>2400794</v>
      </c>
      <c r="B715" s="190" t="s">
        <v>1213</v>
      </c>
      <c r="C715" s="190" t="s">
        <v>887</v>
      </c>
      <c r="D715" s="190" t="s">
        <v>888</v>
      </c>
      <c r="E715" s="190" t="s">
        <v>1125</v>
      </c>
    </row>
    <row r="716" spans="1:5" ht="25.5">
      <c r="A716" s="189">
        <v>2400802</v>
      </c>
      <c r="B716" s="191" t="s">
        <v>1214</v>
      </c>
      <c r="C716" s="190" t="s">
        <v>605</v>
      </c>
      <c r="D716" s="190" t="s">
        <v>884</v>
      </c>
      <c r="E716" s="190" t="s">
        <v>1123</v>
      </c>
    </row>
    <row r="717" spans="1:5" ht="25.5">
      <c r="A717" s="189">
        <v>2400802</v>
      </c>
      <c r="B717" s="191" t="s">
        <v>1215</v>
      </c>
      <c r="C717" s="190" t="s">
        <v>887</v>
      </c>
      <c r="D717" s="190" t="s">
        <v>888</v>
      </c>
      <c r="E717" s="190" t="s">
        <v>1125</v>
      </c>
    </row>
    <row r="718" spans="1:5">
      <c r="A718" s="189">
        <v>2400810</v>
      </c>
      <c r="B718" s="190" t="s">
        <v>1216</v>
      </c>
      <c r="C718" s="190" t="s">
        <v>605</v>
      </c>
      <c r="D718" s="190" t="s">
        <v>884</v>
      </c>
      <c r="E718" s="190" t="s">
        <v>1217</v>
      </c>
    </row>
    <row r="719" spans="1:5">
      <c r="A719" s="189">
        <v>2400810</v>
      </c>
      <c r="B719" s="190" t="s">
        <v>1218</v>
      </c>
      <c r="C719" s="190" t="s">
        <v>887</v>
      </c>
      <c r="D719" s="190" t="s">
        <v>888</v>
      </c>
      <c r="E719" s="190" t="s">
        <v>1125</v>
      </c>
    </row>
    <row r="720" spans="1:5">
      <c r="A720" s="189">
        <v>2400828</v>
      </c>
      <c r="B720" s="190" t="s">
        <v>1219</v>
      </c>
      <c r="C720" s="190" t="s">
        <v>605</v>
      </c>
      <c r="D720" s="190" t="s">
        <v>884</v>
      </c>
      <c r="E720" s="190" t="s">
        <v>1217</v>
      </c>
    </row>
    <row r="721" spans="1:5">
      <c r="A721" s="189">
        <v>2400828</v>
      </c>
      <c r="B721" s="190" t="s">
        <v>1219</v>
      </c>
      <c r="C721" s="190" t="s">
        <v>887</v>
      </c>
      <c r="D721" s="190" t="s">
        <v>888</v>
      </c>
      <c r="E721" s="190" t="s">
        <v>1125</v>
      </c>
    </row>
    <row r="722" spans="1:5">
      <c r="A722" s="189">
        <v>2400836</v>
      </c>
      <c r="B722" s="190" t="s">
        <v>1220</v>
      </c>
      <c r="C722" s="190" t="s">
        <v>605</v>
      </c>
      <c r="D722" s="190" t="s">
        <v>884</v>
      </c>
      <c r="E722" s="190" t="s">
        <v>1217</v>
      </c>
    </row>
    <row r="723" spans="1:5">
      <c r="A723" s="189">
        <v>2400836</v>
      </c>
      <c r="B723" s="190" t="s">
        <v>1220</v>
      </c>
      <c r="C723" s="190" t="s">
        <v>602</v>
      </c>
      <c r="D723" s="190" t="s">
        <v>890</v>
      </c>
      <c r="E723" s="190" t="s">
        <v>1124</v>
      </c>
    </row>
    <row r="724" spans="1:5">
      <c r="A724" s="189">
        <v>2400836</v>
      </c>
      <c r="B724" s="190" t="s">
        <v>1220</v>
      </c>
      <c r="C724" s="190" t="s">
        <v>887</v>
      </c>
      <c r="D724" s="190" t="s">
        <v>888</v>
      </c>
      <c r="E724" s="190" t="s">
        <v>1125</v>
      </c>
    </row>
    <row r="725" spans="1:5">
      <c r="A725" s="189">
        <v>2400844</v>
      </c>
      <c r="B725" s="190" t="s">
        <v>1221</v>
      </c>
      <c r="C725" s="190" t="s">
        <v>605</v>
      </c>
      <c r="D725" s="190" t="s">
        <v>884</v>
      </c>
      <c r="E725" s="190" t="s">
        <v>1217</v>
      </c>
    </row>
    <row r="726" spans="1:5">
      <c r="A726" s="189">
        <v>2400844</v>
      </c>
      <c r="B726" s="190" t="s">
        <v>1221</v>
      </c>
      <c r="C726" s="190" t="s">
        <v>887</v>
      </c>
      <c r="D726" s="190" t="s">
        <v>888</v>
      </c>
      <c r="E726" s="190" t="s">
        <v>1125</v>
      </c>
    </row>
    <row r="727" spans="1:5">
      <c r="A727" s="189">
        <v>2400851</v>
      </c>
      <c r="B727" s="190" t="s">
        <v>1222</v>
      </c>
      <c r="C727" s="190" t="s">
        <v>605</v>
      </c>
      <c r="D727" s="190" t="s">
        <v>884</v>
      </c>
      <c r="E727" s="190" t="s">
        <v>1217</v>
      </c>
    </row>
    <row r="728" spans="1:5">
      <c r="A728" s="189">
        <v>2400851</v>
      </c>
      <c r="B728" s="190" t="s">
        <v>1222</v>
      </c>
      <c r="C728" s="190" t="s">
        <v>887</v>
      </c>
      <c r="D728" s="190" t="s">
        <v>888</v>
      </c>
      <c r="E728" s="190" t="s">
        <v>1125</v>
      </c>
    </row>
    <row r="729" spans="1:5">
      <c r="A729" s="189">
        <v>2400869</v>
      </c>
      <c r="B729" s="190" t="s">
        <v>1223</v>
      </c>
      <c r="C729" s="190" t="s">
        <v>605</v>
      </c>
      <c r="D729" s="190" t="s">
        <v>884</v>
      </c>
      <c r="E729" s="190" t="s">
        <v>1217</v>
      </c>
    </row>
    <row r="730" spans="1:5">
      <c r="A730" s="189">
        <v>2400869</v>
      </c>
      <c r="B730" s="190" t="s">
        <v>1223</v>
      </c>
      <c r="C730" s="190" t="s">
        <v>887</v>
      </c>
      <c r="D730" s="190" t="s">
        <v>888</v>
      </c>
      <c r="E730" s="190" t="s">
        <v>1125</v>
      </c>
    </row>
    <row r="731" spans="1:5">
      <c r="A731" s="189">
        <v>2400877</v>
      </c>
      <c r="B731" s="190" t="s">
        <v>1224</v>
      </c>
      <c r="C731" s="190" t="s">
        <v>605</v>
      </c>
      <c r="D731" s="190" t="s">
        <v>884</v>
      </c>
      <c r="E731" s="190" t="s">
        <v>1217</v>
      </c>
    </row>
    <row r="732" spans="1:5">
      <c r="A732" s="189">
        <v>2400877</v>
      </c>
      <c r="B732" s="190" t="s">
        <v>1224</v>
      </c>
      <c r="C732" s="190" t="s">
        <v>887</v>
      </c>
      <c r="D732" s="190" t="s">
        <v>888</v>
      </c>
      <c r="E732" s="190" t="s">
        <v>1125</v>
      </c>
    </row>
    <row r="733" spans="1:5">
      <c r="A733" s="189">
        <v>2400885</v>
      </c>
      <c r="B733" s="190" t="s">
        <v>1225</v>
      </c>
      <c r="C733" s="190" t="s">
        <v>605</v>
      </c>
      <c r="D733" s="190" t="s">
        <v>884</v>
      </c>
      <c r="E733" s="190" t="s">
        <v>1217</v>
      </c>
    </row>
    <row r="734" spans="1:5">
      <c r="A734" s="189">
        <v>2400885</v>
      </c>
      <c r="B734" s="190" t="s">
        <v>1225</v>
      </c>
      <c r="C734" s="190" t="s">
        <v>887</v>
      </c>
      <c r="D734" s="190" t="s">
        <v>888</v>
      </c>
      <c r="E734" s="190" t="s">
        <v>1125</v>
      </c>
    </row>
    <row r="735" spans="1:5">
      <c r="A735" s="189">
        <v>2400893</v>
      </c>
      <c r="B735" s="190" t="s">
        <v>1226</v>
      </c>
      <c r="C735" s="190" t="s">
        <v>605</v>
      </c>
      <c r="D735" s="190" t="s">
        <v>884</v>
      </c>
      <c r="E735" s="190" t="s">
        <v>1217</v>
      </c>
    </row>
    <row r="736" spans="1:5">
      <c r="A736" s="189">
        <v>2400893</v>
      </c>
      <c r="B736" s="190" t="s">
        <v>1226</v>
      </c>
      <c r="C736" s="190" t="s">
        <v>887</v>
      </c>
      <c r="D736" s="190" t="s">
        <v>888</v>
      </c>
      <c r="E736" s="190" t="s">
        <v>1125</v>
      </c>
    </row>
    <row r="737" spans="1:5">
      <c r="A737" s="189">
        <v>2400901</v>
      </c>
      <c r="B737" s="190" t="s">
        <v>1227</v>
      </c>
      <c r="C737" s="190" t="s">
        <v>605</v>
      </c>
      <c r="D737" s="190" t="s">
        <v>884</v>
      </c>
      <c r="E737" s="190" t="s">
        <v>1217</v>
      </c>
    </row>
    <row r="738" spans="1:5">
      <c r="A738" s="189">
        <v>2400901</v>
      </c>
      <c r="B738" s="190" t="s">
        <v>1227</v>
      </c>
      <c r="C738" s="190" t="s">
        <v>887</v>
      </c>
      <c r="D738" s="190" t="s">
        <v>888</v>
      </c>
      <c r="E738" s="190" t="s">
        <v>1125</v>
      </c>
    </row>
    <row r="739" spans="1:5">
      <c r="A739" s="189">
        <v>2400919</v>
      </c>
      <c r="B739" s="190" t="s">
        <v>1228</v>
      </c>
      <c r="C739" s="190" t="s">
        <v>605</v>
      </c>
      <c r="D739" s="190" t="s">
        <v>884</v>
      </c>
      <c r="E739" s="190" t="s">
        <v>1217</v>
      </c>
    </row>
    <row r="740" spans="1:5">
      <c r="A740" s="189">
        <v>2400919</v>
      </c>
      <c r="B740" s="190" t="s">
        <v>1228</v>
      </c>
      <c r="C740" s="190" t="s">
        <v>887</v>
      </c>
      <c r="D740" s="190" t="s">
        <v>888</v>
      </c>
      <c r="E740" s="190" t="s">
        <v>1125</v>
      </c>
    </row>
    <row r="741" spans="1:5">
      <c r="A741" s="189">
        <v>2400927</v>
      </c>
      <c r="B741" s="190" t="s">
        <v>1229</v>
      </c>
      <c r="C741" s="190" t="s">
        <v>605</v>
      </c>
      <c r="D741" s="190" t="s">
        <v>884</v>
      </c>
      <c r="E741" s="190" t="s">
        <v>1217</v>
      </c>
    </row>
    <row r="742" spans="1:5">
      <c r="A742" s="189">
        <v>2400927</v>
      </c>
      <c r="B742" s="190" t="s">
        <v>1229</v>
      </c>
      <c r="C742" s="190" t="s">
        <v>887</v>
      </c>
      <c r="D742" s="190" t="s">
        <v>888</v>
      </c>
      <c r="E742" s="190" t="s">
        <v>1125</v>
      </c>
    </row>
    <row r="743" spans="1:5">
      <c r="A743" s="189">
        <v>2400935</v>
      </c>
      <c r="B743" s="190" t="s">
        <v>1230</v>
      </c>
      <c r="C743" s="190" t="s">
        <v>605</v>
      </c>
      <c r="D743" s="190" t="s">
        <v>884</v>
      </c>
      <c r="E743" s="190" t="s">
        <v>1217</v>
      </c>
    </row>
    <row r="744" spans="1:5">
      <c r="A744" s="189">
        <v>2400935</v>
      </c>
      <c r="B744" s="190" t="s">
        <v>1230</v>
      </c>
      <c r="C744" s="190" t="s">
        <v>887</v>
      </c>
      <c r="D744" s="190" t="s">
        <v>888</v>
      </c>
      <c r="E744" s="190" t="s">
        <v>1125</v>
      </c>
    </row>
    <row r="745" spans="1:5">
      <c r="A745" s="189">
        <v>2400943</v>
      </c>
      <c r="B745" s="190" t="s">
        <v>1231</v>
      </c>
      <c r="C745" s="190" t="s">
        <v>605</v>
      </c>
      <c r="D745" s="190" t="s">
        <v>884</v>
      </c>
      <c r="E745" s="190" t="s">
        <v>1217</v>
      </c>
    </row>
    <row r="746" spans="1:5">
      <c r="A746" s="189">
        <v>2400943</v>
      </c>
      <c r="B746" s="190" t="s">
        <v>1231</v>
      </c>
      <c r="C746" s="190" t="s">
        <v>887</v>
      </c>
      <c r="D746" s="190" t="s">
        <v>888</v>
      </c>
      <c r="E746" s="190" t="s">
        <v>1125</v>
      </c>
    </row>
    <row r="747" spans="1:5">
      <c r="A747" s="189">
        <v>2400950</v>
      </c>
      <c r="B747" s="190" t="s">
        <v>1232</v>
      </c>
      <c r="C747" s="190" t="s">
        <v>605</v>
      </c>
      <c r="D747" s="190" t="s">
        <v>884</v>
      </c>
      <c r="E747" s="190" t="s">
        <v>1217</v>
      </c>
    </row>
    <row r="748" spans="1:5">
      <c r="A748" s="189">
        <v>2400950</v>
      </c>
      <c r="B748" s="190" t="s">
        <v>1232</v>
      </c>
      <c r="C748" s="190" t="s">
        <v>602</v>
      </c>
      <c r="D748" s="190" t="s">
        <v>890</v>
      </c>
      <c r="E748" s="190" t="s">
        <v>1124</v>
      </c>
    </row>
    <row r="749" spans="1:5">
      <c r="A749" s="189">
        <v>2400950</v>
      </c>
      <c r="B749" s="190" t="s">
        <v>1232</v>
      </c>
      <c r="C749" s="190" t="s">
        <v>887</v>
      </c>
      <c r="D749" s="190" t="s">
        <v>888</v>
      </c>
      <c r="E749" s="190" t="s">
        <v>1125</v>
      </c>
    </row>
    <row r="750" spans="1:5">
      <c r="A750" s="189">
        <v>2400968</v>
      </c>
      <c r="B750" s="190" t="s">
        <v>1233</v>
      </c>
      <c r="C750" s="190" t="s">
        <v>605</v>
      </c>
      <c r="D750" s="190" t="s">
        <v>884</v>
      </c>
      <c r="E750" s="190" t="s">
        <v>1217</v>
      </c>
    </row>
    <row r="751" spans="1:5">
      <c r="A751" s="189">
        <v>2400968</v>
      </c>
      <c r="B751" s="190" t="s">
        <v>1233</v>
      </c>
      <c r="C751" s="190" t="s">
        <v>602</v>
      </c>
      <c r="D751" s="190" t="s">
        <v>890</v>
      </c>
      <c r="E751" s="190" t="s">
        <v>1124</v>
      </c>
    </row>
    <row r="752" spans="1:5">
      <c r="A752" s="189">
        <v>2400968</v>
      </c>
      <c r="B752" s="190" t="s">
        <v>1233</v>
      </c>
      <c r="C752" s="190" t="s">
        <v>887</v>
      </c>
      <c r="D752" s="190" t="s">
        <v>888</v>
      </c>
      <c r="E752" s="190" t="s">
        <v>1125</v>
      </c>
    </row>
    <row r="753" spans="1:5">
      <c r="A753" s="189">
        <v>2400976</v>
      </c>
      <c r="B753" s="190" t="s">
        <v>1234</v>
      </c>
      <c r="C753" s="190" t="s">
        <v>605</v>
      </c>
      <c r="D753" s="190" t="s">
        <v>884</v>
      </c>
      <c r="E753" s="190" t="s">
        <v>1123</v>
      </c>
    </row>
    <row r="754" spans="1:5">
      <c r="A754" s="189">
        <v>2400976</v>
      </c>
      <c r="B754" s="190" t="s">
        <v>1234</v>
      </c>
      <c r="C754" s="190" t="s">
        <v>602</v>
      </c>
      <c r="D754" s="190" t="s">
        <v>890</v>
      </c>
      <c r="E754" s="190" t="s">
        <v>1124</v>
      </c>
    </row>
    <row r="755" spans="1:5">
      <c r="A755" s="189">
        <v>2400976</v>
      </c>
      <c r="B755" s="190" t="s">
        <v>1234</v>
      </c>
      <c r="C755" s="190" t="s">
        <v>887</v>
      </c>
      <c r="D755" s="190" t="s">
        <v>888</v>
      </c>
      <c r="E755" s="190" t="s">
        <v>1125</v>
      </c>
    </row>
    <row r="756" spans="1:5">
      <c r="A756" s="189">
        <v>2400984</v>
      </c>
      <c r="B756" s="190" t="s">
        <v>1235</v>
      </c>
      <c r="C756" s="190" t="s">
        <v>605</v>
      </c>
      <c r="D756" s="190" t="s">
        <v>884</v>
      </c>
      <c r="E756" s="190" t="s">
        <v>1123</v>
      </c>
    </row>
    <row r="757" spans="1:5">
      <c r="A757" s="189">
        <v>2400984</v>
      </c>
      <c r="B757" s="190" t="s">
        <v>1235</v>
      </c>
      <c r="C757" s="190" t="s">
        <v>602</v>
      </c>
      <c r="D757" s="190" t="s">
        <v>890</v>
      </c>
      <c r="E757" s="190" t="s">
        <v>1124</v>
      </c>
    </row>
    <row r="758" spans="1:5">
      <c r="A758" s="189">
        <v>2400984</v>
      </c>
      <c r="B758" s="190" t="s">
        <v>1235</v>
      </c>
      <c r="C758" s="190" t="s">
        <v>887</v>
      </c>
      <c r="D758" s="190" t="s">
        <v>888</v>
      </c>
      <c r="E758" s="190" t="s">
        <v>1125</v>
      </c>
    </row>
    <row r="759" spans="1:5">
      <c r="A759" s="189">
        <v>2400992</v>
      </c>
      <c r="B759" s="190" t="s">
        <v>1236</v>
      </c>
      <c r="C759" s="190" t="s">
        <v>605</v>
      </c>
      <c r="D759" s="190" t="s">
        <v>884</v>
      </c>
      <c r="E759" s="190" t="s">
        <v>1123</v>
      </c>
    </row>
    <row r="760" spans="1:5">
      <c r="A760" s="189">
        <v>2400992</v>
      </c>
      <c r="B760" s="190" t="s">
        <v>1236</v>
      </c>
      <c r="C760" s="190" t="s">
        <v>887</v>
      </c>
      <c r="D760" s="190" t="s">
        <v>888</v>
      </c>
      <c r="E760" s="190" t="s">
        <v>1125</v>
      </c>
    </row>
    <row r="761" spans="1:5">
      <c r="A761" s="189">
        <v>2401008</v>
      </c>
      <c r="B761" s="190" t="s">
        <v>1237</v>
      </c>
      <c r="C761" s="190" t="s">
        <v>605</v>
      </c>
      <c r="D761" s="190" t="s">
        <v>884</v>
      </c>
      <c r="E761" s="190" t="s">
        <v>1123</v>
      </c>
    </row>
    <row r="762" spans="1:5">
      <c r="A762" s="189">
        <v>2401008</v>
      </c>
      <c r="B762" s="190" t="s">
        <v>1237</v>
      </c>
      <c r="C762" s="190" t="s">
        <v>887</v>
      </c>
      <c r="D762" s="190" t="s">
        <v>888</v>
      </c>
      <c r="E762" s="190" t="s">
        <v>1125</v>
      </c>
    </row>
    <row r="763" spans="1:5">
      <c r="A763" s="189">
        <v>2401016</v>
      </c>
      <c r="B763" s="190" t="s">
        <v>1238</v>
      </c>
      <c r="C763" s="190" t="s">
        <v>605</v>
      </c>
      <c r="D763" s="190" t="s">
        <v>884</v>
      </c>
      <c r="E763" s="190" t="s">
        <v>1123</v>
      </c>
    </row>
    <row r="764" spans="1:5">
      <c r="A764" s="189">
        <v>2401016</v>
      </c>
      <c r="B764" s="190" t="s">
        <v>1238</v>
      </c>
      <c r="C764" s="190" t="s">
        <v>887</v>
      </c>
      <c r="D764" s="190" t="s">
        <v>888</v>
      </c>
      <c r="E764" s="190" t="s">
        <v>1125</v>
      </c>
    </row>
    <row r="765" spans="1:5">
      <c r="A765" s="189">
        <v>2401024</v>
      </c>
      <c r="B765" s="190" t="s">
        <v>1239</v>
      </c>
      <c r="C765" s="190" t="s">
        <v>605</v>
      </c>
      <c r="D765" s="190" t="s">
        <v>884</v>
      </c>
      <c r="E765" s="190" t="s">
        <v>1123</v>
      </c>
    </row>
    <row r="766" spans="1:5">
      <c r="A766" s="189">
        <v>2401024</v>
      </c>
      <c r="B766" s="190" t="s">
        <v>1239</v>
      </c>
      <c r="C766" s="190" t="s">
        <v>887</v>
      </c>
      <c r="D766" s="190" t="s">
        <v>888</v>
      </c>
      <c r="E766" s="190" t="s">
        <v>1125</v>
      </c>
    </row>
    <row r="767" spans="1:5">
      <c r="A767" s="189">
        <v>2401032</v>
      </c>
      <c r="B767" s="190" t="s">
        <v>1240</v>
      </c>
      <c r="C767" s="190" t="s">
        <v>605</v>
      </c>
      <c r="D767" s="190" t="s">
        <v>884</v>
      </c>
      <c r="E767" s="190" t="s">
        <v>1123</v>
      </c>
    </row>
    <row r="768" spans="1:5">
      <c r="A768" s="189">
        <v>2401032</v>
      </c>
      <c r="B768" s="190" t="s">
        <v>1240</v>
      </c>
      <c r="C768" s="190" t="s">
        <v>887</v>
      </c>
      <c r="D768" s="190" t="s">
        <v>888</v>
      </c>
      <c r="E768" s="190" t="s">
        <v>1125</v>
      </c>
    </row>
    <row r="769" spans="1:5">
      <c r="A769" s="189">
        <v>2401040</v>
      </c>
      <c r="B769" s="190" t="s">
        <v>1241</v>
      </c>
      <c r="C769" s="190" t="s">
        <v>605</v>
      </c>
      <c r="D769" s="190" t="s">
        <v>884</v>
      </c>
      <c r="E769" s="190" t="s">
        <v>1123</v>
      </c>
    </row>
    <row r="770" spans="1:5">
      <c r="A770" s="189">
        <v>2401040</v>
      </c>
      <c r="B770" s="190" t="s">
        <v>1241</v>
      </c>
      <c r="C770" s="190" t="s">
        <v>887</v>
      </c>
      <c r="D770" s="190" t="s">
        <v>888</v>
      </c>
      <c r="E770" s="190" t="s">
        <v>1125</v>
      </c>
    </row>
    <row r="771" spans="1:5">
      <c r="A771" s="189">
        <v>2401057</v>
      </c>
      <c r="B771" s="190" t="s">
        <v>1242</v>
      </c>
      <c r="C771" s="190" t="s">
        <v>605</v>
      </c>
      <c r="D771" s="190" t="s">
        <v>884</v>
      </c>
      <c r="E771" s="190" t="s">
        <v>1123</v>
      </c>
    </row>
    <row r="772" spans="1:5">
      <c r="A772" s="189">
        <v>2401057</v>
      </c>
      <c r="B772" s="190" t="s">
        <v>1242</v>
      </c>
      <c r="C772" s="190" t="s">
        <v>887</v>
      </c>
      <c r="D772" s="190" t="s">
        <v>888</v>
      </c>
      <c r="E772" s="190" t="s">
        <v>1125</v>
      </c>
    </row>
    <row r="773" spans="1:5">
      <c r="A773" s="189">
        <v>2401065</v>
      </c>
      <c r="B773" s="190" t="s">
        <v>1243</v>
      </c>
      <c r="C773" s="190" t="s">
        <v>605</v>
      </c>
      <c r="D773" s="190" t="s">
        <v>884</v>
      </c>
      <c r="E773" s="190" t="s">
        <v>1123</v>
      </c>
    </row>
    <row r="774" spans="1:5">
      <c r="A774" s="189">
        <v>2401065</v>
      </c>
      <c r="B774" s="190" t="s">
        <v>1243</v>
      </c>
      <c r="C774" s="190" t="s">
        <v>887</v>
      </c>
      <c r="D774" s="190" t="s">
        <v>888</v>
      </c>
      <c r="E774" s="190" t="s">
        <v>1125</v>
      </c>
    </row>
    <row r="775" spans="1:5">
      <c r="A775" s="189">
        <v>2401073</v>
      </c>
      <c r="B775" s="190" t="s">
        <v>1244</v>
      </c>
      <c r="C775" s="190" t="s">
        <v>605</v>
      </c>
      <c r="D775" s="190" t="s">
        <v>884</v>
      </c>
      <c r="E775" s="190" t="s">
        <v>1123</v>
      </c>
    </row>
    <row r="776" spans="1:5">
      <c r="A776" s="189">
        <v>2401073</v>
      </c>
      <c r="B776" s="190" t="s">
        <v>1244</v>
      </c>
      <c r="C776" s="190" t="s">
        <v>887</v>
      </c>
      <c r="D776" s="190" t="s">
        <v>888</v>
      </c>
      <c r="E776" s="190" t="s">
        <v>1125</v>
      </c>
    </row>
    <row r="777" spans="1:5">
      <c r="A777" s="189">
        <v>2401099</v>
      </c>
      <c r="B777" s="190" t="s">
        <v>1245</v>
      </c>
      <c r="C777" s="190" t="s">
        <v>605</v>
      </c>
      <c r="D777" s="190" t="s">
        <v>884</v>
      </c>
      <c r="E777" s="190" t="s">
        <v>1123</v>
      </c>
    </row>
    <row r="778" spans="1:5">
      <c r="A778" s="189">
        <v>2401099</v>
      </c>
      <c r="B778" s="190" t="s">
        <v>1245</v>
      </c>
      <c r="C778" s="190" t="s">
        <v>602</v>
      </c>
      <c r="D778" s="190" t="s">
        <v>890</v>
      </c>
      <c r="E778" s="190" t="s">
        <v>1124</v>
      </c>
    </row>
    <row r="779" spans="1:5">
      <c r="A779" s="189">
        <v>2401099</v>
      </c>
      <c r="B779" s="190" t="s">
        <v>1245</v>
      </c>
      <c r="C779" s="190" t="s">
        <v>887</v>
      </c>
      <c r="D779" s="190" t="s">
        <v>888</v>
      </c>
      <c r="E779" s="190" t="s">
        <v>1125</v>
      </c>
    </row>
    <row r="780" spans="1:5">
      <c r="A780" s="189">
        <v>2401107</v>
      </c>
      <c r="B780" s="190" t="s">
        <v>1246</v>
      </c>
      <c r="C780" s="190" t="s">
        <v>605</v>
      </c>
      <c r="D780" s="190" t="s">
        <v>884</v>
      </c>
      <c r="E780" s="190" t="s">
        <v>1123</v>
      </c>
    </row>
    <row r="781" spans="1:5">
      <c r="A781" s="189">
        <v>2401107</v>
      </c>
      <c r="B781" s="190" t="s">
        <v>1246</v>
      </c>
      <c r="C781" s="190" t="s">
        <v>602</v>
      </c>
      <c r="D781" s="190" t="s">
        <v>890</v>
      </c>
      <c r="E781" s="190" t="s">
        <v>1124</v>
      </c>
    </row>
    <row r="782" spans="1:5">
      <c r="A782" s="189">
        <v>2401107</v>
      </c>
      <c r="B782" s="190" t="s">
        <v>1246</v>
      </c>
      <c r="C782" s="190" t="s">
        <v>887</v>
      </c>
      <c r="D782" s="190" t="s">
        <v>888</v>
      </c>
      <c r="E782" s="190" t="s">
        <v>1125</v>
      </c>
    </row>
    <row r="783" spans="1:5">
      <c r="A783" s="189">
        <v>2401115</v>
      </c>
      <c r="B783" s="190" t="s">
        <v>1247</v>
      </c>
      <c r="C783" s="190" t="s">
        <v>605</v>
      </c>
      <c r="D783" s="190" t="s">
        <v>884</v>
      </c>
      <c r="E783" s="190" t="s">
        <v>1123</v>
      </c>
    </row>
    <row r="784" spans="1:5">
      <c r="A784" s="189">
        <v>2401115</v>
      </c>
      <c r="B784" s="190" t="s">
        <v>1247</v>
      </c>
      <c r="C784" s="190" t="s">
        <v>887</v>
      </c>
      <c r="D784" s="190" t="s">
        <v>888</v>
      </c>
      <c r="E784" s="190" t="s">
        <v>1125</v>
      </c>
    </row>
    <row r="785" spans="1:5">
      <c r="A785" s="189">
        <v>2401123</v>
      </c>
      <c r="B785" s="190" t="s">
        <v>1248</v>
      </c>
      <c r="C785" s="190" t="s">
        <v>605</v>
      </c>
      <c r="D785" s="190" t="s">
        <v>884</v>
      </c>
      <c r="E785" s="190" t="s">
        <v>1123</v>
      </c>
    </row>
    <row r="786" spans="1:5">
      <c r="A786" s="189">
        <v>2401123</v>
      </c>
      <c r="B786" s="190" t="s">
        <v>1248</v>
      </c>
      <c r="C786" s="190" t="s">
        <v>887</v>
      </c>
      <c r="D786" s="190" t="s">
        <v>888</v>
      </c>
      <c r="E786" s="190" t="s">
        <v>1125</v>
      </c>
    </row>
    <row r="787" spans="1:5">
      <c r="A787" s="189">
        <v>2401131</v>
      </c>
      <c r="B787" s="190" t="s">
        <v>1249</v>
      </c>
      <c r="C787" s="190" t="s">
        <v>605</v>
      </c>
      <c r="D787" s="190" t="s">
        <v>884</v>
      </c>
      <c r="E787" s="190" t="s">
        <v>1123</v>
      </c>
    </row>
    <row r="788" spans="1:5">
      <c r="A788" s="189">
        <v>2401131</v>
      </c>
      <c r="B788" s="190" t="s">
        <v>1249</v>
      </c>
      <c r="C788" s="190" t="s">
        <v>887</v>
      </c>
      <c r="D788" s="190" t="s">
        <v>888</v>
      </c>
      <c r="E788" s="190" t="s">
        <v>1125</v>
      </c>
    </row>
    <row r="789" spans="1:5">
      <c r="A789" s="189">
        <v>2401149</v>
      </c>
      <c r="B789" s="190" t="s">
        <v>1250</v>
      </c>
      <c r="C789" s="190" t="s">
        <v>605</v>
      </c>
      <c r="D789" s="190" t="s">
        <v>884</v>
      </c>
      <c r="E789" s="190" t="s">
        <v>1123</v>
      </c>
    </row>
    <row r="790" spans="1:5">
      <c r="A790" s="189">
        <v>2401149</v>
      </c>
      <c r="B790" s="190" t="s">
        <v>1250</v>
      </c>
      <c r="C790" s="190" t="s">
        <v>887</v>
      </c>
      <c r="D790" s="190" t="s">
        <v>888</v>
      </c>
      <c r="E790" s="190" t="s">
        <v>1125</v>
      </c>
    </row>
    <row r="791" spans="1:5">
      <c r="A791" s="189">
        <v>2401156</v>
      </c>
      <c r="B791" s="190" t="s">
        <v>1251</v>
      </c>
      <c r="C791" s="190" t="s">
        <v>605</v>
      </c>
      <c r="D791" s="190" t="s">
        <v>884</v>
      </c>
      <c r="E791" s="190" t="s">
        <v>1123</v>
      </c>
    </row>
    <row r="792" spans="1:5">
      <c r="A792" s="189">
        <v>2401156</v>
      </c>
      <c r="B792" s="190" t="s">
        <v>1251</v>
      </c>
      <c r="C792" s="190" t="s">
        <v>887</v>
      </c>
      <c r="D792" s="190" t="s">
        <v>888</v>
      </c>
      <c r="E792" s="190" t="s">
        <v>1125</v>
      </c>
    </row>
    <row r="793" spans="1:5">
      <c r="A793" s="189">
        <v>2401164</v>
      </c>
      <c r="B793" s="190" t="s">
        <v>1252</v>
      </c>
      <c r="C793" s="190" t="s">
        <v>605</v>
      </c>
      <c r="D793" s="190" t="s">
        <v>884</v>
      </c>
      <c r="E793" s="190" t="s">
        <v>1123</v>
      </c>
    </row>
    <row r="794" spans="1:5">
      <c r="A794" s="189">
        <v>2401164</v>
      </c>
      <c r="B794" s="190" t="s">
        <v>1252</v>
      </c>
      <c r="C794" s="190" t="s">
        <v>887</v>
      </c>
      <c r="D794" s="190" t="s">
        <v>888</v>
      </c>
      <c r="E794" s="190" t="s">
        <v>1125</v>
      </c>
    </row>
    <row r="795" spans="1:5">
      <c r="A795" s="189">
        <v>2401172</v>
      </c>
      <c r="B795" s="190" t="s">
        <v>1253</v>
      </c>
      <c r="C795" s="190" t="s">
        <v>605</v>
      </c>
      <c r="D795" s="190" t="s">
        <v>884</v>
      </c>
      <c r="E795" s="190" t="s">
        <v>1123</v>
      </c>
    </row>
    <row r="796" spans="1:5">
      <c r="A796" s="189">
        <v>2401172</v>
      </c>
      <c r="B796" s="190" t="s">
        <v>1253</v>
      </c>
      <c r="C796" s="190" t="s">
        <v>887</v>
      </c>
      <c r="D796" s="190" t="s">
        <v>888</v>
      </c>
      <c r="E796" s="190" t="s">
        <v>1125</v>
      </c>
    </row>
    <row r="797" spans="1:5">
      <c r="A797" s="189">
        <v>2401180</v>
      </c>
      <c r="B797" s="190" t="s">
        <v>1254</v>
      </c>
      <c r="C797" s="190" t="s">
        <v>605</v>
      </c>
      <c r="D797" s="190" t="s">
        <v>884</v>
      </c>
      <c r="E797" s="190" t="s">
        <v>1123</v>
      </c>
    </row>
    <row r="798" spans="1:5">
      <c r="A798" s="189">
        <v>2401180</v>
      </c>
      <c r="B798" s="190" t="s">
        <v>1254</v>
      </c>
      <c r="C798" s="190" t="s">
        <v>887</v>
      </c>
      <c r="D798" s="190" t="s">
        <v>888</v>
      </c>
      <c r="E798" s="190" t="s">
        <v>1125</v>
      </c>
    </row>
    <row r="799" spans="1:5">
      <c r="A799" s="189">
        <v>2401198</v>
      </c>
      <c r="B799" s="190" t="s">
        <v>1255</v>
      </c>
      <c r="C799" s="190" t="s">
        <v>605</v>
      </c>
      <c r="D799" s="190" t="s">
        <v>884</v>
      </c>
      <c r="E799" s="190" t="s">
        <v>1123</v>
      </c>
    </row>
    <row r="800" spans="1:5">
      <c r="A800" s="189">
        <v>2401198</v>
      </c>
      <c r="B800" s="190" t="s">
        <v>1255</v>
      </c>
      <c r="C800" s="190" t="s">
        <v>887</v>
      </c>
      <c r="D800" s="190" t="s">
        <v>888</v>
      </c>
      <c r="E800" s="190" t="s">
        <v>1125</v>
      </c>
    </row>
    <row r="801" spans="1:5">
      <c r="A801" s="189">
        <v>2401206</v>
      </c>
      <c r="B801" s="190" t="s">
        <v>1256</v>
      </c>
      <c r="C801" s="190" t="s">
        <v>605</v>
      </c>
      <c r="D801" s="190" t="s">
        <v>884</v>
      </c>
      <c r="E801" s="190" t="s">
        <v>1123</v>
      </c>
    </row>
    <row r="802" spans="1:5">
      <c r="A802" s="189">
        <v>2401206</v>
      </c>
      <c r="B802" s="190" t="s">
        <v>1256</v>
      </c>
      <c r="C802" s="190" t="s">
        <v>887</v>
      </c>
      <c r="D802" s="190" t="s">
        <v>888</v>
      </c>
      <c r="E802" s="190" t="s">
        <v>1125</v>
      </c>
    </row>
    <row r="803" spans="1:5">
      <c r="A803" s="189">
        <v>2401214</v>
      </c>
      <c r="B803" s="190" t="s">
        <v>1257</v>
      </c>
      <c r="C803" s="190" t="s">
        <v>605</v>
      </c>
      <c r="D803" s="190" t="s">
        <v>884</v>
      </c>
      <c r="E803" s="190" t="s">
        <v>1123</v>
      </c>
    </row>
    <row r="804" spans="1:5">
      <c r="A804" s="189">
        <v>2401214</v>
      </c>
      <c r="B804" s="190" t="s">
        <v>1257</v>
      </c>
      <c r="C804" s="190" t="s">
        <v>887</v>
      </c>
      <c r="D804" s="190" t="s">
        <v>888</v>
      </c>
      <c r="E804" s="190" t="s">
        <v>1125</v>
      </c>
    </row>
    <row r="805" spans="1:5">
      <c r="A805" s="189">
        <v>2401222</v>
      </c>
      <c r="B805" s="190" t="s">
        <v>1258</v>
      </c>
      <c r="C805" s="190" t="s">
        <v>605</v>
      </c>
      <c r="D805" s="190" t="s">
        <v>884</v>
      </c>
      <c r="E805" s="190" t="s">
        <v>1123</v>
      </c>
    </row>
    <row r="806" spans="1:5">
      <c r="A806" s="189">
        <v>2401222</v>
      </c>
      <c r="B806" s="190" t="s">
        <v>1258</v>
      </c>
      <c r="C806" s="190" t="s">
        <v>887</v>
      </c>
      <c r="D806" s="190" t="s">
        <v>888</v>
      </c>
      <c r="E806" s="190" t="s">
        <v>1125</v>
      </c>
    </row>
    <row r="807" spans="1:5">
      <c r="A807" s="189">
        <v>2401230</v>
      </c>
      <c r="B807" s="190" t="s">
        <v>1259</v>
      </c>
      <c r="C807" s="190" t="s">
        <v>605</v>
      </c>
      <c r="D807" s="190" t="s">
        <v>884</v>
      </c>
      <c r="E807" s="190" t="s">
        <v>1123</v>
      </c>
    </row>
    <row r="808" spans="1:5">
      <c r="A808" s="189">
        <v>2401230</v>
      </c>
      <c r="B808" s="190" t="s">
        <v>1259</v>
      </c>
      <c r="C808" s="190" t="s">
        <v>887</v>
      </c>
      <c r="D808" s="190" t="s">
        <v>888</v>
      </c>
      <c r="E808" s="190" t="s">
        <v>1125</v>
      </c>
    </row>
    <row r="809" spans="1:5">
      <c r="A809" s="189">
        <v>2401248</v>
      </c>
      <c r="B809" s="190" t="s">
        <v>1260</v>
      </c>
      <c r="C809" s="190" t="s">
        <v>605</v>
      </c>
      <c r="D809" s="190" t="s">
        <v>884</v>
      </c>
      <c r="E809" s="190" t="s">
        <v>1123</v>
      </c>
    </row>
    <row r="810" spans="1:5">
      <c r="A810" s="189">
        <v>2401248</v>
      </c>
      <c r="B810" s="190" t="s">
        <v>1260</v>
      </c>
      <c r="C810" s="190" t="s">
        <v>887</v>
      </c>
      <c r="D810" s="190" t="s">
        <v>888</v>
      </c>
      <c r="E810" s="190" t="s">
        <v>1125</v>
      </c>
    </row>
    <row r="811" spans="1:5">
      <c r="A811" s="189">
        <v>2401255</v>
      </c>
      <c r="B811" s="190" t="s">
        <v>1261</v>
      </c>
      <c r="C811" s="190" t="s">
        <v>605</v>
      </c>
      <c r="D811" s="190" t="s">
        <v>884</v>
      </c>
      <c r="E811" s="190" t="s">
        <v>1123</v>
      </c>
    </row>
    <row r="812" spans="1:5">
      <c r="A812" s="189">
        <v>2401255</v>
      </c>
      <c r="B812" s="190" t="s">
        <v>1261</v>
      </c>
      <c r="C812" s="190" t="s">
        <v>887</v>
      </c>
      <c r="D812" s="190" t="s">
        <v>888</v>
      </c>
      <c r="E812" s="190" t="s">
        <v>1125</v>
      </c>
    </row>
    <row r="813" spans="1:5">
      <c r="A813" s="189">
        <v>2401263</v>
      </c>
      <c r="B813" s="190" t="s">
        <v>1262</v>
      </c>
      <c r="C813" s="190" t="s">
        <v>605</v>
      </c>
      <c r="D813" s="190" t="s">
        <v>884</v>
      </c>
      <c r="E813" s="190" t="s">
        <v>1123</v>
      </c>
    </row>
    <row r="814" spans="1:5">
      <c r="A814" s="189">
        <v>2401263</v>
      </c>
      <c r="B814" s="190" t="s">
        <v>1262</v>
      </c>
      <c r="C814" s="190" t="s">
        <v>887</v>
      </c>
      <c r="D814" s="190" t="s">
        <v>888</v>
      </c>
      <c r="E814" s="190" t="s">
        <v>1125</v>
      </c>
    </row>
    <row r="815" spans="1:5">
      <c r="A815" s="189">
        <v>2401271</v>
      </c>
      <c r="B815" s="190" t="s">
        <v>1263</v>
      </c>
      <c r="C815" s="190" t="s">
        <v>605</v>
      </c>
      <c r="D815" s="190" t="s">
        <v>884</v>
      </c>
      <c r="E815" s="190" t="s">
        <v>1123</v>
      </c>
    </row>
    <row r="816" spans="1:5">
      <c r="A816" s="189">
        <v>2401271</v>
      </c>
      <c r="B816" s="190" t="s">
        <v>1263</v>
      </c>
      <c r="C816" s="190" t="s">
        <v>887</v>
      </c>
      <c r="D816" s="190" t="s">
        <v>888</v>
      </c>
      <c r="E816" s="190" t="s">
        <v>1125</v>
      </c>
    </row>
    <row r="817" spans="1:5">
      <c r="A817" s="189">
        <v>2401289</v>
      </c>
      <c r="B817" s="190" t="s">
        <v>1264</v>
      </c>
      <c r="C817" s="190" t="s">
        <v>605</v>
      </c>
      <c r="D817" s="190" t="s">
        <v>884</v>
      </c>
      <c r="E817" s="190" t="s">
        <v>1123</v>
      </c>
    </row>
    <row r="818" spans="1:5">
      <c r="A818" s="189">
        <v>2401289</v>
      </c>
      <c r="B818" s="190" t="s">
        <v>1264</v>
      </c>
      <c r="C818" s="190" t="s">
        <v>887</v>
      </c>
      <c r="D818" s="190" t="s">
        <v>888</v>
      </c>
      <c r="E818" s="190" t="s">
        <v>1125</v>
      </c>
    </row>
    <row r="819" spans="1:5">
      <c r="A819" s="189">
        <v>2401297</v>
      </c>
      <c r="B819" s="190" t="s">
        <v>1265</v>
      </c>
      <c r="C819" s="190" t="s">
        <v>605</v>
      </c>
      <c r="D819" s="190" t="s">
        <v>884</v>
      </c>
      <c r="E819" s="190" t="s">
        <v>1123</v>
      </c>
    </row>
    <row r="820" spans="1:5">
      <c r="A820" s="189">
        <v>2401297</v>
      </c>
      <c r="B820" s="190" t="s">
        <v>1265</v>
      </c>
      <c r="C820" s="190" t="s">
        <v>887</v>
      </c>
      <c r="D820" s="190" t="s">
        <v>888</v>
      </c>
      <c r="E820" s="190" t="s">
        <v>1125</v>
      </c>
    </row>
    <row r="821" spans="1:5">
      <c r="A821" s="189">
        <v>2401305</v>
      </c>
      <c r="B821" s="190" t="s">
        <v>1266</v>
      </c>
      <c r="C821" s="190" t="s">
        <v>605</v>
      </c>
      <c r="D821" s="190" t="s">
        <v>884</v>
      </c>
      <c r="E821" s="190" t="s">
        <v>1123</v>
      </c>
    </row>
    <row r="822" spans="1:5">
      <c r="A822" s="189">
        <v>2401305</v>
      </c>
      <c r="B822" s="190" t="s">
        <v>1266</v>
      </c>
      <c r="C822" s="190" t="s">
        <v>887</v>
      </c>
      <c r="D822" s="190" t="s">
        <v>888</v>
      </c>
      <c r="E822" s="190" t="s">
        <v>1125</v>
      </c>
    </row>
    <row r="823" spans="1:5">
      <c r="A823" s="189">
        <v>2401321</v>
      </c>
      <c r="B823" s="190" t="s">
        <v>1267</v>
      </c>
      <c r="C823" s="190" t="s">
        <v>605</v>
      </c>
      <c r="D823" s="190" t="s">
        <v>884</v>
      </c>
      <c r="E823" s="190" t="s">
        <v>1123</v>
      </c>
    </row>
    <row r="824" spans="1:5">
      <c r="A824" s="189">
        <v>2401321</v>
      </c>
      <c r="B824" s="190" t="s">
        <v>1267</v>
      </c>
      <c r="C824" s="190" t="s">
        <v>887</v>
      </c>
      <c r="D824" s="190" t="s">
        <v>888</v>
      </c>
      <c r="E824" s="190" t="s">
        <v>1125</v>
      </c>
    </row>
    <row r="825" spans="1:5">
      <c r="A825" s="189">
        <v>2401339</v>
      </c>
      <c r="B825" s="190" t="s">
        <v>1268</v>
      </c>
      <c r="C825" s="190" t="s">
        <v>605</v>
      </c>
      <c r="D825" s="190" t="s">
        <v>884</v>
      </c>
      <c r="E825" s="190" t="s">
        <v>1123</v>
      </c>
    </row>
    <row r="826" spans="1:5">
      <c r="A826" s="189">
        <v>2401339</v>
      </c>
      <c r="B826" s="190" t="s">
        <v>1268</v>
      </c>
      <c r="C826" s="190" t="s">
        <v>602</v>
      </c>
      <c r="D826" s="190" t="s">
        <v>890</v>
      </c>
      <c r="E826" s="190" t="s">
        <v>1124</v>
      </c>
    </row>
    <row r="827" spans="1:5">
      <c r="A827" s="189">
        <v>2401339</v>
      </c>
      <c r="B827" s="190" t="s">
        <v>1268</v>
      </c>
      <c r="C827" s="190" t="s">
        <v>887</v>
      </c>
      <c r="D827" s="190" t="s">
        <v>888</v>
      </c>
      <c r="E827" s="190" t="s">
        <v>1125</v>
      </c>
    </row>
    <row r="828" spans="1:5">
      <c r="A828" s="189">
        <v>2401347</v>
      </c>
      <c r="B828" s="190" t="s">
        <v>1269</v>
      </c>
      <c r="C828" s="190" t="s">
        <v>605</v>
      </c>
      <c r="D828" s="190" t="s">
        <v>884</v>
      </c>
      <c r="E828" s="190" t="s">
        <v>1217</v>
      </c>
    </row>
    <row r="829" spans="1:5">
      <c r="A829" s="189">
        <v>2401347</v>
      </c>
      <c r="B829" s="190" t="s">
        <v>1269</v>
      </c>
      <c r="C829" s="190" t="s">
        <v>887</v>
      </c>
      <c r="D829" s="190" t="s">
        <v>888</v>
      </c>
      <c r="E829" s="190" t="s">
        <v>1125</v>
      </c>
    </row>
    <row r="830" spans="1:5">
      <c r="A830" s="189">
        <v>2401461</v>
      </c>
      <c r="B830" s="190" t="s">
        <v>1270</v>
      </c>
      <c r="C830" s="190" t="s">
        <v>605</v>
      </c>
      <c r="D830" s="190" t="s">
        <v>884</v>
      </c>
      <c r="E830" s="190" t="s">
        <v>1217</v>
      </c>
    </row>
    <row r="831" spans="1:5">
      <c r="A831" s="189">
        <v>2401461</v>
      </c>
      <c r="B831" s="190" t="s">
        <v>1270</v>
      </c>
      <c r="C831" s="190" t="s">
        <v>887</v>
      </c>
      <c r="D831" s="190" t="s">
        <v>888</v>
      </c>
      <c r="E831" s="190" t="s">
        <v>1125</v>
      </c>
    </row>
    <row r="832" spans="1:5">
      <c r="A832" s="189">
        <v>2401479</v>
      </c>
      <c r="B832" s="190" t="s">
        <v>1271</v>
      </c>
      <c r="C832" s="190" t="s">
        <v>605</v>
      </c>
      <c r="D832" s="190" t="s">
        <v>884</v>
      </c>
      <c r="E832" s="190" t="s">
        <v>1217</v>
      </c>
    </row>
    <row r="833" spans="1:5">
      <c r="A833" s="189">
        <v>2401479</v>
      </c>
      <c r="B833" s="190" t="s">
        <v>1271</v>
      </c>
      <c r="C833" s="190" t="s">
        <v>887</v>
      </c>
      <c r="D833" s="190" t="s">
        <v>888</v>
      </c>
      <c r="E833" s="190" t="s">
        <v>1125</v>
      </c>
    </row>
    <row r="834" spans="1:5">
      <c r="A834" s="189">
        <v>2401487</v>
      </c>
      <c r="B834" s="190" t="s">
        <v>1272</v>
      </c>
      <c r="C834" s="190" t="s">
        <v>605</v>
      </c>
      <c r="D834" s="190" t="s">
        <v>884</v>
      </c>
      <c r="E834" s="190" t="s">
        <v>1123</v>
      </c>
    </row>
    <row r="835" spans="1:5">
      <c r="A835" s="189">
        <v>2401487</v>
      </c>
      <c r="B835" s="190" t="s">
        <v>1272</v>
      </c>
      <c r="C835" s="190" t="s">
        <v>887</v>
      </c>
      <c r="D835" s="190" t="s">
        <v>888</v>
      </c>
      <c r="E835" s="190" t="s">
        <v>1125</v>
      </c>
    </row>
    <row r="836" spans="1:5">
      <c r="A836" s="189">
        <v>2401503</v>
      </c>
      <c r="B836" s="190" t="s">
        <v>1273</v>
      </c>
      <c r="C836" s="190" t="s">
        <v>605</v>
      </c>
      <c r="D836" s="190" t="s">
        <v>884</v>
      </c>
      <c r="E836" s="190" t="s">
        <v>1123</v>
      </c>
    </row>
    <row r="837" spans="1:5">
      <c r="A837" s="189">
        <v>2401503</v>
      </c>
      <c r="B837" s="190" t="s">
        <v>1273</v>
      </c>
      <c r="C837" s="190" t="s">
        <v>887</v>
      </c>
      <c r="D837" s="190" t="s">
        <v>888</v>
      </c>
      <c r="E837" s="190" t="s">
        <v>1125</v>
      </c>
    </row>
    <row r="838" spans="1:5">
      <c r="A838" s="189">
        <v>2401545</v>
      </c>
      <c r="B838" s="190" t="s">
        <v>1274</v>
      </c>
      <c r="C838" s="190" t="s">
        <v>605</v>
      </c>
      <c r="D838" s="190" t="s">
        <v>884</v>
      </c>
      <c r="E838" s="190" t="s">
        <v>1123</v>
      </c>
    </row>
    <row r="839" spans="1:5">
      <c r="A839" s="189">
        <v>2401545</v>
      </c>
      <c r="B839" s="190" t="s">
        <v>1274</v>
      </c>
      <c r="C839" s="190" t="s">
        <v>887</v>
      </c>
      <c r="D839" s="190" t="s">
        <v>888</v>
      </c>
      <c r="E839" s="190" t="s">
        <v>1125</v>
      </c>
    </row>
    <row r="840" spans="1:5">
      <c r="A840" s="189">
        <v>2401552</v>
      </c>
      <c r="B840" s="190" t="s">
        <v>1275</v>
      </c>
      <c r="C840" s="190" t="s">
        <v>605</v>
      </c>
      <c r="D840" s="190" t="s">
        <v>884</v>
      </c>
      <c r="E840" s="190" t="s">
        <v>1123</v>
      </c>
    </row>
    <row r="841" spans="1:5">
      <c r="A841" s="189">
        <v>2401552</v>
      </c>
      <c r="B841" s="190" t="s">
        <v>1275</v>
      </c>
      <c r="C841" s="190" t="s">
        <v>887</v>
      </c>
      <c r="D841" s="190" t="s">
        <v>888</v>
      </c>
      <c r="E841" s="190" t="s">
        <v>1125</v>
      </c>
    </row>
    <row r="842" spans="1:5">
      <c r="A842" s="189">
        <v>2401560</v>
      </c>
      <c r="B842" s="190" t="s">
        <v>1276</v>
      </c>
      <c r="C842" s="190" t="s">
        <v>605</v>
      </c>
      <c r="D842" s="190" t="s">
        <v>884</v>
      </c>
      <c r="E842" s="190" t="s">
        <v>1123</v>
      </c>
    </row>
    <row r="843" spans="1:5">
      <c r="A843" s="189">
        <v>2401560</v>
      </c>
      <c r="B843" s="190" t="s">
        <v>1276</v>
      </c>
      <c r="C843" s="190" t="s">
        <v>887</v>
      </c>
      <c r="D843" s="190" t="s">
        <v>888</v>
      </c>
      <c r="E843" s="190" t="s">
        <v>1125</v>
      </c>
    </row>
    <row r="844" spans="1:5">
      <c r="A844" s="189">
        <v>2401578</v>
      </c>
      <c r="B844" s="190" t="s">
        <v>1277</v>
      </c>
      <c r="C844" s="190" t="s">
        <v>605</v>
      </c>
      <c r="D844" s="190" t="s">
        <v>884</v>
      </c>
      <c r="E844" s="190" t="s">
        <v>1123</v>
      </c>
    </row>
    <row r="845" spans="1:5">
      <c r="A845" s="189">
        <v>2401578</v>
      </c>
      <c r="B845" s="190" t="s">
        <v>1277</v>
      </c>
      <c r="C845" s="190" t="s">
        <v>887</v>
      </c>
      <c r="D845" s="190" t="s">
        <v>888</v>
      </c>
      <c r="E845" s="190" t="s">
        <v>1125</v>
      </c>
    </row>
    <row r="846" spans="1:5">
      <c r="A846" s="189">
        <v>2401586</v>
      </c>
      <c r="B846" s="190" t="s">
        <v>1278</v>
      </c>
      <c r="C846" s="190" t="s">
        <v>605</v>
      </c>
      <c r="D846" s="190" t="s">
        <v>884</v>
      </c>
      <c r="E846" s="190" t="s">
        <v>1123</v>
      </c>
    </row>
    <row r="847" spans="1:5">
      <c r="A847" s="189">
        <v>2401586</v>
      </c>
      <c r="B847" s="190" t="s">
        <v>1278</v>
      </c>
      <c r="C847" s="190" t="s">
        <v>887</v>
      </c>
      <c r="D847" s="190" t="s">
        <v>888</v>
      </c>
      <c r="E847" s="190" t="s">
        <v>1125</v>
      </c>
    </row>
    <row r="848" spans="1:5">
      <c r="A848" s="189">
        <v>2401594</v>
      </c>
      <c r="B848" s="190" t="s">
        <v>1279</v>
      </c>
      <c r="C848" s="190" t="s">
        <v>605</v>
      </c>
      <c r="D848" s="190" t="s">
        <v>884</v>
      </c>
      <c r="E848" s="190" t="s">
        <v>1123</v>
      </c>
    </row>
    <row r="849" spans="1:5">
      <c r="A849" s="189">
        <v>2401594</v>
      </c>
      <c r="B849" s="190" t="s">
        <v>1279</v>
      </c>
      <c r="C849" s="190" t="s">
        <v>887</v>
      </c>
      <c r="D849" s="190" t="s">
        <v>888</v>
      </c>
      <c r="E849" s="190" t="s">
        <v>1125</v>
      </c>
    </row>
    <row r="850" spans="1:5">
      <c r="A850" s="189">
        <v>2401602</v>
      </c>
      <c r="B850" s="190" t="s">
        <v>1280</v>
      </c>
      <c r="C850" s="190" t="s">
        <v>605</v>
      </c>
      <c r="D850" s="190" t="s">
        <v>884</v>
      </c>
      <c r="E850" s="190" t="s">
        <v>1123</v>
      </c>
    </row>
    <row r="851" spans="1:5">
      <c r="A851" s="189">
        <v>2401602</v>
      </c>
      <c r="B851" s="190" t="s">
        <v>1281</v>
      </c>
      <c r="C851" s="190" t="s">
        <v>887</v>
      </c>
      <c r="D851" s="190" t="s">
        <v>888</v>
      </c>
      <c r="E851" s="190" t="s">
        <v>1125</v>
      </c>
    </row>
    <row r="852" spans="1:5">
      <c r="A852" s="189">
        <v>2401610</v>
      </c>
      <c r="B852" s="190" t="s">
        <v>1282</v>
      </c>
      <c r="C852" s="190" t="s">
        <v>605</v>
      </c>
      <c r="D852" s="190" t="s">
        <v>884</v>
      </c>
      <c r="E852" s="190" t="s">
        <v>1123</v>
      </c>
    </row>
    <row r="853" spans="1:5">
      <c r="A853" s="189">
        <v>2401610</v>
      </c>
      <c r="B853" s="190" t="s">
        <v>1282</v>
      </c>
      <c r="C853" s="190" t="s">
        <v>887</v>
      </c>
      <c r="D853" s="190" t="s">
        <v>888</v>
      </c>
      <c r="E853" s="190" t="s">
        <v>1125</v>
      </c>
    </row>
    <row r="854" spans="1:5">
      <c r="A854" s="189">
        <v>2401628</v>
      </c>
      <c r="B854" s="190" t="s">
        <v>1283</v>
      </c>
      <c r="C854" s="190" t="s">
        <v>605</v>
      </c>
      <c r="D854" s="190" t="s">
        <v>884</v>
      </c>
      <c r="E854" s="190" t="s">
        <v>1123</v>
      </c>
    </row>
    <row r="855" spans="1:5">
      <c r="A855" s="189">
        <v>2401628</v>
      </c>
      <c r="B855" s="190" t="s">
        <v>1284</v>
      </c>
      <c r="C855" s="190" t="s">
        <v>887</v>
      </c>
      <c r="D855" s="190" t="s">
        <v>888</v>
      </c>
      <c r="E855" s="190" t="s">
        <v>1125</v>
      </c>
    </row>
    <row r="856" spans="1:5">
      <c r="A856" s="189">
        <v>2401636</v>
      </c>
      <c r="B856" s="190" t="s">
        <v>1285</v>
      </c>
      <c r="C856" s="190" t="s">
        <v>605</v>
      </c>
      <c r="D856" s="190" t="s">
        <v>884</v>
      </c>
      <c r="E856" s="190" t="s">
        <v>1123</v>
      </c>
    </row>
    <row r="857" spans="1:5">
      <c r="A857" s="189">
        <v>2401636</v>
      </c>
      <c r="B857" s="190" t="s">
        <v>1285</v>
      </c>
      <c r="C857" s="190" t="s">
        <v>887</v>
      </c>
      <c r="D857" s="190" t="s">
        <v>888</v>
      </c>
      <c r="E857" s="190" t="s">
        <v>1125</v>
      </c>
    </row>
    <row r="858" spans="1:5">
      <c r="A858" s="189">
        <v>2401644</v>
      </c>
      <c r="B858" s="190" t="s">
        <v>1286</v>
      </c>
      <c r="C858" s="190" t="s">
        <v>605</v>
      </c>
      <c r="D858" s="190" t="s">
        <v>884</v>
      </c>
      <c r="E858" s="190" t="s">
        <v>1123</v>
      </c>
    </row>
    <row r="859" spans="1:5">
      <c r="A859" s="189">
        <v>2401644</v>
      </c>
      <c r="B859" s="190" t="s">
        <v>1286</v>
      </c>
      <c r="C859" s="190" t="s">
        <v>887</v>
      </c>
      <c r="D859" s="190" t="s">
        <v>888</v>
      </c>
      <c r="E859" s="190" t="s">
        <v>1125</v>
      </c>
    </row>
    <row r="860" spans="1:5">
      <c r="A860" s="189">
        <v>2401651</v>
      </c>
      <c r="B860" s="190" t="s">
        <v>1287</v>
      </c>
      <c r="C860" s="190" t="s">
        <v>605</v>
      </c>
      <c r="D860" s="190" t="s">
        <v>884</v>
      </c>
      <c r="E860" s="190" t="s">
        <v>1217</v>
      </c>
    </row>
    <row r="861" spans="1:5">
      <c r="A861" s="189">
        <v>2401651</v>
      </c>
      <c r="B861" s="190" t="s">
        <v>1287</v>
      </c>
      <c r="C861" s="190" t="s">
        <v>887</v>
      </c>
      <c r="D861" s="190" t="s">
        <v>888</v>
      </c>
      <c r="E861" s="190" t="s">
        <v>1125</v>
      </c>
    </row>
    <row r="862" spans="1:5">
      <c r="A862" s="189">
        <v>2401669</v>
      </c>
      <c r="B862" s="190" t="s">
        <v>1288</v>
      </c>
      <c r="C862" s="190" t="s">
        <v>605</v>
      </c>
      <c r="D862" s="190" t="s">
        <v>884</v>
      </c>
      <c r="E862" s="190" t="s">
        <v>1217</v>
      </c>
    </row>
    <row r="863" spans="1:5">
      <c r="A863" s="189">
        <v>2401669</v>
      </c>
      <c r="B863" s="190" t="s">
        <v>1288</v>
      </c>
      <c r="C863" s="190" t="s">
        <v>887</v>
      </c>
      <c r="D863" s="190" t="s">
        <v>888</v>
      </c>
      <c r="E863" s="190" t="s">
        <v>1125</v>
      </c>
    </row>
    <row r="864" spans="1:5">
      <c r="A864" s="189">
        <v>2401677</v>
      </c>
      <c r="B864" s="190" t="s">
        <v>1289</v>
      </c>
      <c r="C864" s="190" t="s">
        <v>605</v>
      </c>
      <c r="D864" s="190" t="s">
        <v>884</v>
      </c>
      <c r="E864" s="190" t="s">
        <v>1151</v>
      </c>
    </row>
    <row r="865" spans="1:5">
      <c r="A865" s="189">
        <v>2401677</v>
      </c>
      <c r="B865" s="190" t="s">
        <v>1289</v>
      </c>
      <c r="C865" s="190" t="s">
        <v>887</v>
      </c>
      <c r="D865" s="190" t="s">
        <v>888</v>
      </c>
      <c r="E865" s="190" t="s">
        <v>1125</v>
      </c>
    </row>
    <row r="866" spans="1:5">
      <c r="A866" s="190" t="s">
        <v>1</v>
      </c>
      <c r="B866" s="190" t="s">
        <v>1290</v>
      </c>
      <c r="C866" s="190" t="s">
        <v>605</v>
      </c>
      <c r="D866" s="190" t="s">
        <v>884</v>
      </c>
      <c r="E866" s="190" t="s">
        <v>1291</v>
      </c>
    </row>
    <row r="867" spans="1:5">
      <c r="A867" s="190" t="s">
        <v>1</v>
      </c>
      <c r="B867" s="190" t="s">
        <v>1290</v>
      </c>
      <c r="C867" s="190" t="s">
        <v>603</v>
      </c>
      <c r="D867" s="190" t="s">
        <v>886</v>
      </c>
      <c r="E867" s="190" t="s">
        <v>1291</v>
      </c>
    </row>
    <row r="868" spans="1:5">
      <c r="A868" s="190" t="s">
        <v>1</v>
      </c>
      <c r="B868" s="190" t="s">
        <v>1290</v>
      </c>
      <c r="C868" s="190" t="s">
        <v>602</v>
      </c>
      <c r="D868" s="190" t="s">
        <v>890</v>
      </c>
      <c r="E868" s="190" t="s">
        <v>1291</v>
      </c>
    </row>
    <row r="869" spans="1:5">
      <c r="A869" s="190" t="s">
        <v>1</v>
      </c>
      <c r="B869" s="190" t="s">
        <v>1290</v>
      </c>
      <c r="C869" s="190" t="s">
        <v>887</v>
      </c>
      <c r="D869" s="190" t="s">
        <v>888</v>
      </c>
      <c r="E869" s="190" t="s">
        <v>1291</v>
      </c>
    </row>
    <row r="870" spans="1:5">
      <c r="A870" s="190" t="s">
        <v>3</v>
      </c>
      <c r="B870" s="190" t="s">
        <v>1292</v>
      </c>
      <c r="C870" s="190" t="s">
        <v>605</v>
      </c>
      <c r="D870" s="190" t="s">
        <v>884</v>
      </c>
      <c r="E870" s="190" t="s">
        <v>1291</v>
      </c>
    </row>
    <row r="871" spans="1:5">
      <c r="A871" s="190" t="s">
        <v>3</v>
      </c>
      <c r="B871" s="190" t="s">
        <v>1292</v>
      </c>
      <c r="C871" s="190" t="s">
        <v>603</v>
      </c>
      <c r="D871" s="190" t="s">
        <v>886</v>
      </c>
      <c r="E871" s="190" t="s">
        <v>1291</v>
      </c>
    </row>
    <row r="872" spans="1:5">
      <c r="A872" s="190" t="s">
        <v>3</v>
      </c>
      <c r="B872" s="190" t="s">
        <v>1292</v>
      </c>
      <c r="C872" s="190" t="s">
        <v>602</v>
      </c>
      <c r="D872" s="190" t="s">
        <v>890</v>
      </c>
      <c r="E872" s="190" t="s">
        <v>1291</v>
      </c>
    </row>
    <row r="873" spans="1:5">
      <c r="A873" s="190" t="s">
        <v>3</v>
      </c>
      <c r="B873" s="190" t="s">
        <v>1292</v>
      </c>
      <c r="C873" s="190" t="s">
        <v>887</v>
      </c>
      <c r="D873" s="190" t="s">
        <v>888</v>
      </c>
      <c r="E873" s="190" t="s">
        <v>1291</v>
      </c>
    </row>
    <row r="874" spans="1:5">
      <c r="A874" s="190" t="s">
        <v>5</v>
      </c>
      <c r="B874" s="190" t="s">
        <v>1293</v>
      </c>
      <c r="C874" s="190" t="s">
        <v>605</v>
      </c>
      <c r="D874" s="190" t="s">
        <v>884</v>
      </c>
      <c r="E874" s="190" t="s">
        <v>1291</v>
      </c>
    </row>
    <row r="875" spans="1:5">
      <c r="A875" s="190" t="s">
        <v>5</v>
      </c>
      <c r="B875" s="190" t="s">
        <v>1293</v>
      </c>
      <c r="C875" s="190" t="s">
        <v>603</v>
      </c>
      <c r="D875" s="190" t="s">
        <v>886</v>
      </c>
      <c r="E875" s="190" t="s">
        <v>1291</v>
      </c>
    </row>
    <row r="876" spans="1:5">
      <c r="A876" s="190" t="s">
        <v>5</v>
      </c>
      <c r="B876" s="190" t="s">
        <v>1293</v>
      </c>
      <c r="C876" s="190" t="s">
        <v>602</v>
      </c>
      <c r="D876" s="190" t="s">
        <v>890</v>
      </c>
      <c r="E876" s="190" t="s">
        <v>1291</v>
      </c>
    </row>
    <row r="877" spans="1:5">
      <c r="A877" s="190" t="s">
        <v>5</v>
      </c>
      <c r="B877" s="190" t="s">
        <v>1293</v>
      </c>
      <c r="C877" s="190" t="s">
        <v>887</v>
      </c>
      <c r="D877" s="190" t="s">
        <v>888</v>
      </c>
      <c r="E877" s="190" t="s">
        <v>1291</v>
      </c>
    </row>
    <row r="878" spans="1:5">
      <c r="A878" s="190" t="s">
        <v>1294</v>
      </c>
      <c r="B878" s="190" t="s">
        <v>1295</v>
      </c>
      <c r="C878" s="190" t="s">
        <v>605</v>
      </c>
      <c r="D878" s="190" t="s">
        <v>884</v>
      </c>
      <c r="E878" s="190" t="s">
        <v>1291</v>
      </c>
    </row>
    <row r="879" spans="1:5">
      <c r="A879" s="190" t="s">
        <v>1294</v>
      </c>
      <c r="B879" s="190" t="s">
        <v>1295</v>
      </c>
      <c r="C879" s="190" t="s">
        <v>603</v>
      </c>
      <c r="D879" s="190" t="s">
        <v>886</v>
      </c>
      <c r="E879" s="190" t="s">
        <v>1291</v>
      </c>
    </row>
    <row r="880" spans="1:5">
      <c r="A880" s="190" t="s">
        <v>1294</v>
      </c>
      <c r="B880" s="190" t="s">
        <v>1295</v>
      </c>
      <c r="C880" s="190" t="s">
        <v>602</v>
      </c>
      <c r="D880" s="190" t="s">
        <v>890</v>
      </c>
      <c r="E880" s="190" t="s">
        <v>1291</v>
      </c>
    </row>
    <row r="881" spans="1:5">
      <c r="A881" s="190" t="s">
        <v>1294</v>
      </c>
      <c r="B881" s="190" t="s">
        <v>1295</v>
      </c>
      <c r="C881" s="190" t="s">
        <v>887</v>
      </c>
      <c r="D881" s="190" t="s">
        <v>888</v>
      </c>
      <c r="E881" s="190" t="s">
        <v>1291</v>
      </c>
    </row>
    <row r="882" spans="1:5">
      <c r="A882" s="190" t="s">
        <v>98</v>
      </c>
      <c r="B882" s="190" t="s">
        <v>1296</v>
      </c>
      <c r="C882" s="190" t="s">
        <v>605</v>
      </c>
      <c r="D882" s="190" t="s">
        <v>884</v>
      </c>
      <c r="E882" s="190" t="s">
        <v>1297</v>
      </c>
    </row>
    <row r="883" spans="1:5">
      <c r="A883" s="190" t="s">
        <v>98</v>
      </c>
      <c r="B883" s="190" t="s">
        <v>1296</v>
      </c>
      <c r="C883" s="190" t="s">
        <v>603</v>
      </c>
      <c r="D883" s="190" t="s">
        <v>886</v>
      </c>
      <c r="E883" s="190" t="s">
        <v>1297</v>
      </c>
    </row>
    <row r="884" spans="1:5">
      <c r="A884" s="190" t="s">
        <v>98</v>
      </c>
      <c r="B884" s="190" t="s">
        <v>1296</v>
      </c>
      <c r="C884" s="190" t="s">
        <v>602</v>
      </c>
      <c r="D884" s="190" t="s">
        <v>890</v>
      </c>
      <c r="E884" s="190" t="s">
        <v>1297</v>
      </c>
    </row>
    <row r="885" spans="1:5">
      <c r="A885" s="190" t="s">
        <v>98</v>
      </c>
      <c r="B885" s="190" t="s">
        <v>1296</v>
      </c>
      <c r="C885" s="190" t="s">
        <v>887</v>
      </c>
      <c r="D885" s="190" t="s">
        <v>888</v>
      </c>
      <c r="E885" s="190" t="s">
        <v>1297</v>
      </c>
    </row>
    <row r="886" spans="1:5">
      <c r="A886" s="190" t="s">
        <v>104</v>
      </c>
      <c r="B886" s="190" t="s">
        <v>1298</v>
      </c>
      <c r="C886" s="190" t="s">
        <v>605</v>
      </c>
      <c r="D886" s="190" t="s">
        <v>884</v>
      </c>
      <c r="E886" s="190" t="s">
        <v>1291</v>
      </c>
    </row>
    <row r="887" spans="1:5">
      <c r="A887" s="190" t="s">
        <v>104</v>
      </c>
      <c r="B887" s="190" t="s">
        <v>1298</v>
      </c>
      <c r="C887" s="190" t="s">
        <v>603</v>
      </c>
      <c r="D887" s="190" t="s">
        <v>886</v>
      </c>
      <c r="E887" s="190" t="s">
        <v>1291</v>
      </c>
    </row>
    <row r="888" spans="1:5">
      <c r="A888" s="190" t="s">
        <v>104</v>
      </c>
      <c r="B888" s="190" t="s">
        <v>1298</v>
      </c>
      <c r="C888" s="190" t="s">
        <v>602</v>
      </c>
      <c r="D888" s="190" t="s">
        <v>890</v>
      </c>
      <c r="E888" s="190" t="s">
        <v>1291</v>
      </c>
    </row>
    <row r="889" spans="1:5">
      <c r="A889" s="190" t="s">
        <v>104</v>
      </c>
      <c r="B889" s="190" t="s">
        <v>1298</v>
      </c>
      <c r="C889" s="190" t="s">
        <v>887</v>
      </c>
      <c r="D889" s="190" t="s">
        <v>888</v>
      </c>
      <c r="E889" s="190" t="s">
        <v>1291</v>
      </c>
    </row>
    <row r="890" spans="1:5">
      <c r="A890" s="190" t="s">
        <v>85</v>
      </c>
      <c r="B890" s="190" t="s">
        <v>1299</v>
      </c>
      <c r="C890" s="190" t="s">
        <v>605</v>
      </c>
      <c r="D890" s="190" t="s">
        <v>884</v>
      </c>
      <c r="E890" s="190" t="s">
        <v>1291</v>
      </c>
    </row>
    <row r="891" spans="1:5">
      <c r="A891" s="190" t="s">
        <v>85</v>
      </c>
      <c r="B891" s="190" t="s">
        <v>1299</v>
      </c>
      <c r="C891" s="190" t="s">
        <v>603</v>
      </c>
      <c r="D891" s="190" t="s">
        <v>886</v>
      </c>
      <c r="E891" s="190" t="s">
        <v>1291</v>
      </c>
    </row>
    <row r="892" spans="1:5">
      <c r="A892" s="190" t="s">
        <v>85</v>
      </c>
      <c r="B892" s="190" t="s">
        <v>1299</v>
      </c>
      <c r="C892" s="190" t="s">
        <v>602</v>
      </c>
      <c r="D892" s="190" t="s">
        <v>890</v>
      </c>
      <c r="E892" s="190" t="s">
        <v>1291</v>
      </c>
    </row>
    <row r="893" spans="1:5">
      <c r="A893" s="190" t="s">
        <v>85</v>
      </c>
      <c r="B893" s="190" t="s">
        <v>1299</v>
      </c>
      <c r="C893" s="190" t="s">
        <v>887</v>
      </c>
      <c r="D893" s="190" t="s">
        <v>888</v>
      </c>
      <c r="E893" s="190" t="s">
        <v>1291</v>
      </c>
    </row>
    <row r="894" spans="1:5">
      <c r="A894" s="190" t="s">
        <v>108</v>
      </c>
      <c r="B894" s="190" t="s">
        <v>1300</v>
      </c>
      <c r="C894" s="190" t="s">
        <v>605</v>
      </c>
      <c r="D894" s="190" t="s">
        <v>884</v>
      </c>
      <c r="E894" s="190" t="s">
        <v>1291</v>
      </c>
    </row>
    <row r="895" spans="1:5">
      <c r="A895" s="190" t="s">
        <v>108</v>
      </c>
      <c r="B895" s="190" t="s">
        <v>1300</v>
      </c>
      <c r="C895" s="190" t="s">
        <v>603</v>
      </c>
      <c r="D895" s="190" t="s">
        <v>886</v>
      </c>
      <c r="E895" s="190" t="s">
        <v>1291</v>
      </c>
    </row>
    <row r="896" spans="1:5">
      <c r="A896" s="190" t="s">
        <v>108</v>
      </c>
      <c r="B896" s="190" t="s">
        <v>1300</v>
      </c>
      <c r="C896" s="190" t="s">
        <v>602</v>
      </c>
      <c r="D896" s="190" t="s">
        <v>890</v>
      </c>
      <c r="E896" s="190" t="s">
        <v>1291</v>
      </c>
    </row>
    <row r="897" spans="1:5">
      <c r="A897" s="190" t="s">
        <v>108</v>
      </c>
      <c r="B897" s="190" t="s">
        <v>1300</v>
      </c>
      <c r="C897" s="190" t="s">
        <v>887</v>
      </c>
      <c r="D897" s="190" t="s">
        <v>888</v>
      </c>
      <c r="E897" s="190" t="s">
        <v>1291</v>
      </c>
    </row>
    <row r="898" spans="1:5">
      <c r="A898" s="190" t="s">
        <v>143</v>
      </c>
      <c r="B898" s="190" t="s">
        <v>1301</v>
      </c>
      <c r="C898" s="190" t="s">
        <v>605</v>
      </c>
      <c r="D898" s="190" t="s">
        <v>884</v>
      </c>
      <c r="E898" s="190" t="s">
        <v>1291</v>
      </c>
    </row>
    <row r="899" spans="1:5">
      <c r="A899" s="190" t="s">
        <v>143</v>
      </c>
      <c r="B899" s="190" t="s">
        <v>1301</v>
      </c>
      <c r="C899" s="190" t="s">
        <v>603</v>
      </c>
      <c r="D899" s="190" t="s">
        <v>886</v>
      </c>
      <c r="E899" s="190" t="s">
        <v>1291</v>
      </c>
    </row>
    <row r="900" spans="1:5">
      <c r="A900" s="190" t="s">
        <v>143</v>
      </c>
      <c r="B900" s="190" t="s">
        <v>1301</v>
      </c>
      <c r="C900" s="190" t="s">
        <v>602</v>
      </c>
      <c r="D900" s="190" t="s">
        <v>890</v>
      </c>
      <c r="E900" s="190" t="s">
        <v>1291</v>
      </c>
    </row>
    <row r="901" spans="1:5">
      <c r="A901" s="190" t="s">
        <v>143</v>
      </c>
      <c r="B901" s="190" t="s">
        <v>1301</v>
      </c>
      <c r="C901" s="190" t="s">
        <v>887</v>
      </c>
      <c r="D901" s="190" t="s">
        <v>888</v>
      </c>
      <c r="E901" s="190" t="s">
        <v>1291</v>
      </c>
    </row>
    <row r="902" spans="1:5">
      <c r="A902" s="190" t="s">
        <v>145</v>
      </c>
      <c r="B902" s="190" t="s">
        <v>1302</v>
      </c>
      <c r="C902" s="190" t="s">
        <v>605</v>
      </c>
      <c r="D902" s="190" t="s">
        <v>884</v>
      </c>
      <c r="E902" s="190" t="s">
        <v>1291</v>
      </c>
    </row>
    <row r="903" spans="1:5">
      <c r="A903" s="190" t="s">
        <v>145</v>
      </c>
      <c r="B903" s="190" t="s">
        <v>1302</v>
      </c>
      <c r="C903" s="190" t="s">
        <v>603</v>
      </c>
      <c r="D903" s="190" t="s">
        <v>886</v>
      </c>
      <c r="E903" s="190" t="s">
        <v>1291</v>
      </c>
    </row>
    <row r="904" spans="1:5">
      <c r="A904" s="190" t="s">
        <v>145</v>
      </c>
      <c r="B904" s="190" t="s">
        <v>1302</v>
      </c>
      <c r="C904" s="190" t="s">
        <v>602</v>
      </c>
      <c r="D904" s="190" t="s">
        <v>890</v>
      </c>
      <c r="E904" s="190" t="s">
        <v>1291</v>
      </c>
    </row>
    <row r="905" spans="1:5">
      <c r="A905" s="190" t="s">
        <v>145</v>
      </c>
      <c r="B905" s="190" t="s">
        <v>1302</v>
      </c>
      <c r="C905" s="190" t="s">
        <v>887</v>
      </c>
      <c r="D905" s="190" t="s">
        <v>888</v>
      </c>
      <c r="E905" s="190" t="s">
        <v>1291</v>
      </c>
    </row>
    <row r="906" spans="1:5">
      <c r="A906" s="190" t="s">
        <v>149</v>
      </c>
      <c r="B906" s="190" t="s">
        <v>1303</v>
      </c>
      <c r="C906" s="190" t="s">
        <v>605</v>
      </c>
      <c r="D906" s="190" t="s">
        <v>884</v>
      </c>
      <c r="E906" s="190" t="s">
        <v>1291</v>
      </c>
    </row>
    <row r="907" spans="1:5">
      <c r="A907" s="190" t="s">
        <v>149</v>
      </c>
      <c r="B907" s="190" t="s">
        <v>1303</v>
      </c>
      <c r="C907" s="190" t="s">
        <v>603</v>
      </c>
      <c r="D907" s="190" t="s">
        <v>886</v>
      </c>
      <c r="E907" s="190" t="s">
        <v>1291</v>
      </c>
    </row>
    <row r="908" spans="1:5">
      <c r="A908" s="190" t="s">
        <v>149</v>
      </c>
      <c r="B908" s="190" t="s">
        <v>1303</v>
      </c>
      <c r="C908" s="190" t="s">
        <v>602</v>
      </c>
      <c r="D908" s="190" t="s">
        <v>890</v>
      </c>
      <c r="E908" s="190" t="s">
        <v>1291</v>
      </c>
    </row>
    <row r="909" spans="1:5">
      <c r="A909" s="190" t="s">
        <v>149</v>
      </c>
      <c r="B909" s="190" t="s">
        <v>1303</v>
      </c>
      <c r="C909" s="190" t="s">
        <v>887</v>
      </c>
      <c r="D909" s="190" t="s">
        <v>888</v>
      </c>
      <c r="E909" s="190" t="s">
        <v>1291</v>
      </c>
    </row>
    <row r="910" spans="1:5">
      <c r="A910" s="190" t="s">
        <v>153</v>
      </c>
      <c r="B910" s="190" t="s">
        <v>1304</v>
      </c>
      <c r="C910" s="190" t="s">
        <v>605</v>
      </c>
      <c r="D910" s="190" t="s">
        <v>884</v>
      </c>
      <c r="E910" s="190" t="s">
        <v>1291</v>
      </c>
    </row>
    <row r="911" spans="1:5">
      <c r="A911" s="190" t="s">
        <v>153</v>
      </c>
      <c r="B911" s="190" t="s">
        <v>1304</v>
      </c>
      <c r="C911" s="190" t="s">
        <v>603</v>
      </c>
      <c r="D911" s="190" t="s">
        <v>886</v>
      </c>
      <c r="E911" s="190" t="s">
        <v>1291</v>
      </c>
    </row>
    <row r="912" spans="1:5">
      <c r="A912" s="190" t="s">
        <v>153</v>
      </c>
      <c r="B912" s="190" t="s">
        <v>1304</v>
      </c>
      <c r="C912" s="190" t="s">
        <v>602</v>
      </c>
      <c r="D912" s="190" t="s">
        <v>890</v>
      </c>
      <c r="E912" s="190" t="s">
        <v>1291</v>
      </c>
    </row>
    <row r="913" spans="1:5">
      <c r="A913" s="190" t="s">
        <v>153</v>
      </c>
      <c r="B913" s="190" t="s">
        <v>1304</v>
      </c>
      <c r="C913" s="190" t="s">
        <v>887</v>
      </c>
      <c r="D913" s="190" t="s">
        <v>888</v>
      </c>
      <c r="E913" s="190" t="s">
        <v>1291</v>
      </c>
    </row>
    <row r="914" spans="1:5">
      <c r="A914" s="190" t="s">
        <v>157</v>
      </c>
      <c r="B914" s="190" t="s">
        <v>1305</v>
      </c>
      <c r="C914" s="190" t="s">
        <v>605</v>
      </c>
      <c r="D914" s="190" t="s">
        <v>884</v>
      </c>
      <c r="E914" s="190" t="s">
        <v>1291</v>
      </c>
    </row>
    <row r="915" spans="1:5">
      <c r="A915" s="190" t="s">
        <v>157</v>
      </c>
      <c r="B915" s="190" t="s">
        <v>1305</v>
      </c>
      <c r="C915" s="190" t="s">
        <v>603</v>
      </c>
      <c r="D915" s="190" t="s">
        <v>886</v>
      </c>
      <c r="E915" s="190" t="s">
        <v>1291</v>
      </c>
    </row>
    <row r="916" spans="1:5">
      <c r="A916" s="190" t="s">
        <v>157</v>
      </c>
      <c r="B916" s="190" t="s">
        <v>1305</v>
      </c>
      <c r="C916" s="190" t="s">
        <v>602</v>
      </c>
      <c r="D916" s="190" t="s">
        <v>890</v>
      </c>
      <c r="E916" s="190" t="s">
        <v>1291</v>
      </c>
    </row>
    <row r="917" spans="1:5">
      <c r="A917" s="190" t="s">
        <v>157</v>
      </c>
      <c r="B917" s="190" t="s">
        <v>1305</v>
      </c>
      <c r="C917" s="190" t="s">
        <v>887</v>
      </c>
      <c r="D917" s="190" t="s">
        <v>888</v>
      </c>
      <c r="E917" s="190" t="s">
        <v>1291</v>
      </c>
    </row>
    <row r="918" spans="1:5">
      <c r="A918" s="190" t="s">
        <v>161</v>
      </c>
      <c r="B918" s="190" t="s">
        <v>1306</v>
      </c>
      <c r="C918" s="190" t="s">
        <v>605</v>
      </c>
      <c r="D918" s="190" t="s">
        <v>884</v>
      </c>
      <c r="E918" s="190" t="s">
        <v>1291</v>
      </c>
    </row>
    <row r="919" spans="1:5">
      <c r="A919" s="190" t="s">
        <v>161</v>
      </c>
      <c r="B919" s="190" t="s">
        <v>1306</v>
      </c>
      <c r="C919" s="190" t="s">
        <v>603</v>
      </c>
      <c r="D919" s="190" t="s">
        <v>886</v>
      </c>
      <c r="E919" s="190" t="s">
        <v>1291</v>
      </c>
    </row>
    <row r="920" spans="1:5">
      <c r="A920" s="190" t="s">
        <v>161</v>
      </c>
      <c r="B920" s="190" t="s">
        <v>1306</v>
      </c>
      <c r="C920" s="190" t="s">
        <v>602</v>
      </c>
      <c r="D920" s="190" t="s">
        <v>890</v>
      </c>
      <c r="E920" s="190" t="s">
        <v>1291</v>
      </c>
    </row>
    <row r="921" spans="1:5">
      <c r="A921" s="190" t="s">
        <v>161</v>
      </c>
      <c r="B921" s="190" t="s">
        <v>1306</v>
      </c>
      <c r="C921" s="190" t="s">
        <v>887</v>
      </c>
      <c r="D921" s="190" t="s">
        <v>888</v>
      </c>
      <c r="E921" s="190" t="s">
        <v>1291</v>
      </c>
    </row>
    <row r="922" spans="1:5">
      <c r="A922" s="190" t="s">
        <v>165</v>
      </c>
      <c r="B922" s="190" t="s">
        <v>1307</v>
      </c>
      <c r="C922" s="190" t="s">
        <v>605</v>
      </c>
      <c r="D922" s="190" t="s">
        <v>884</v>
      </c>
      <c r="E922" s="190" t="s">
        <v>1291</v>
      </c>
    </row>
    <row r="923" spans="1:5">
      <c r="A923" s="190" t="s">
        <v>165</v>
      </c>
      <c r="B923" s="190" t="s">
        <v>1307</v>
      </c>
      <c r="C923" s="190" t="s">
        <v>603</v>
      </c>
      <c r="D923" s="190" t="s">
        <v>886</v>
      </c>
      <c r="E923" s="190" t="s">
        <v>1291</v>
      </c>
    </row>
    <row r="924" spans="1:5">
      <c r="A924" s="190" t="s">
        <v>165</v>
      </c>
      <c r="B924" s="190" t="s">
        <v>1307</v>
      </c>
      <c r="C924" s="190" t="s">
        <v>602</v>
      </c>
      <c r="D924" s="190" t="s">
        <v>890</v>
      </c>
      <c r="E924" s="190" t="s">
        <v>1291</v>
      </c>
    </row>
    <row r="925" spans="1:5">
      <c r="A925" s="190" t="s">
        <v>165</v>
      </c>
      <c r="B925" s="190" t="s">
        <v>1307</v>
      </c>
      <c r="C925" s="190" t="s">
        <v>887</v>
      </c>
      <c r="D925" s="190" t="s">
        <v>888</v>
      </c>
      <c r="E925" s="190" t="s">
        <v>1291</v>
      </c>
    </row>
    <row r="926" spans="1:5">
      <c r="A926" s="190" t="s">
        <v>167</v>
      </c>
      <c r="B926" s="190" t="s">
        <v>1308</v>
      </c>
      <c r="C926" s="190" t="s">
        <v>605</v>
      </c>
      <c r="D926" s="190" t="s">
        <v>884</v>
      </c>
      <c r="E926" s="190" t="s">
        <v>1291</v>
      </c>
    </row>
    <row r="927" spans="1:5">
      <c r="A927" s="190" t="s">
        <v>167</v>
      </c>
      <c r="B927" s="190" t="s">
        <v>1308</v>
      </c>
      <c r="C927" s="190" t="s">
        <v>603</v>
      </c>
      <c r="D927" s="190" t="s">
        <v>886</v>
      </c>
      <c r="E927" s="190" t="s">
        <v>1291</v>
      </c>
    </row>
    <row r="928" spans="1:5">
      <c r="A928" s="190" t="s">
        <v>167</v>
      </c>
      <c r="B928" s="190" t="s">
        <v>1308</v>
      </c>
      <c r="C928" s="190" t="s">
        <v>602</v>
      </c>
      <c r="D928" s="190" t="s">
        <v>890</v>
      </c>
      <c r="E928" s="190" t="s">
        <v>1291</v>
      </c>
    </row>
    <row r="929" spans="1:5">
      <c r="A929" s="190" t="s">
        <v>167</v>
      </c>
      <c r="B929" s="190" t="s">
        <v>1308</v>
      </c>
      <c r="C929" s="190" t="s">
        <v>887</v>
      </c>
      <c r="D929" s="190" t="s">
        <v>888</v>
      </c>
      <c r="E929" s="190" t="s">
        <v>1291</v>
      </c>
    </row>
    <row r="930" spans="1:5">
      <c r="A930" s="190" t="s">
        <v>171</v>
      </c>
      <c r="B930" s="190" t="s">
        <v>1309</v>
      </c>
      <c r="C930" s="190" t="s">
        <v>605</v>
      </c>
      <c r="D930" s="190" t="s">
        <v>884</v>
      </c>
      <c r="E930" s="190" t="s">
        <v>1291</v>
      </c>
    </row>
    <row r="931" spans="1:5">
      <c r="A931" s="190" t="s">
        <v>171</v>
      </c>
      <c r="B931" s="190" t="s">
        <v>1309</v>
      </c>
      <c r="C931" s="190" t="s">
        <v>603</v>
      </c>
      <c r="D931" s="190" t="s">
        <v>886</v>
      </c>
      <c r="E931" s="190" t="s">
        <v>1291</v>
      </c>
    </row>
    <row r="932" spans="1:5">
      <c r="A932" s="190" t="s">
        <v>171</v>
      </c>
      <c r="B932" s="190" t="s">
        <v>1309</v>
      </c>
      <c r="C932" s="190" t="s">
        <v>602</v>
      </c>
      <c r="D932" s="190" t="s">
        <v>890</v>
      </c>
      <c r="E932" s="190" t="s">
        <v>1291</v>
      </c>
    </row>
    <row r="933" spans="1:5">
      <c r="A933" s="190" t="s">
        <v>171</v>
      </c>
      <c r="B933" s="190" t="s">
        <v>1309</v>
      </c>
      <c r="C933" s="190" t="s">
        <v>887</v>
      </c>
      <c r="D933" s="190" t="s">
        <v>888</v>
      </c>
      <c r="E933" s="190" t="s">
        <v>1291</v>
      </c>
    </row>
    <row r="934" spans="1:5">
      <c r="A934" s="190" t="s">
        <v>177</v>
      </c>
      <c r="B934" s="190" t="s">
        <v>1310</v>
      </c>
      <c r="C934" s="190" t="s">
        <v>605</v>
      </c>
      <c r="D934" s="190" t="s">
        <v>884</v>
      </c>
      <c r="E934" s="190" t="s">
        <v>1291</v>
      </c>
    </row>
    <row r="935" spans="1:5">
      <c r="A935" s="190" t="s">
        <v>177</v>
      </c>
      <c r="B935" s="190" t="s">
        <v>1310</v>
      </c>
      <c r="C935" s="190" t="s">
        <v>603</v>
      </c>
      <c r="D935" s="190" t="s">
        <v>886</v>
      </c>
      <c r="E935" s="190" t="s">
        <v>1291</v>
      </c>
    </row>
    <row r="936" spans="1:5">
      <c r="A936" s="190" t="s">
        <v>177</v>
      </c>
      <c r="B936" s="190" t="s">
        <v>1310</v>
      </c>
      <c r="C936" s="190" t="s">
        <v>602</v>
      </c>
      <c r="D936" s="190" t="s">
        <v>890</v>
      </c>
      <c r="E936" s="190" t="s">
        <v>1291</v>
      </c>
    </row>
    <row r="937" spans="1:5">
      <c r="A937" s="190" t="s">
        <v>177</v>
      </c>
      <c r="B937" s="190" t="s">
        <v>1310</v>
      </c>
      <c r="C937" s="190" t="s">
        <v>887</v>
      </c>
      <c r="D937" s="190" t="s">
        <v>888</v>
      </c>
      <c r="E937" s="190" t="s">
        <v>1291</v>
      </c>
    </row>
    <row r="938" spans="1:5">
      <c r="A938" s="190" t="s">
        <v>181</v>
      </c>
      <c r="B938" s="190" t="s">
        <v>1311</v>
      </c>
      <c r="C938" s="190" t="s">
        <v>605</v>
      </c>
      <c r="D938" s="190" t="s">
        <v>884</v>
      </c>
      <c r="E938" s="190" t="s">
        <v>1291</v>
      </c>
    </row>
    <row r="939" spans="1:5">
      <c r="A939" s="190" t="s">
        <v>181</v>
      </c>
      <c r="B939" s="190" t="s">
        <v>1311</v>
      </c>
      <c r="C939" s="190" t="s">
        <v>603</v>
      </c>
      <c r="D939" s="190" t="s">
        <v>886</v>
      </c>
      <c r="E939" s="190" t="s">
        <v>1291</v>
      </c>
    </row>
    <row r="940" spans="1:5">
      <c r="A940" s="190" t="s">
        <v>181</v>
      </c>
      <c r="B940" s="190" t="s">
        <v>1311</v>
      </c>
      <c r="C940" s="190" t="s">
        <v>602</v>
      </c>
      <c r="D940" s="190" t="s">
        <v>890</v>
      </c>
      <c r="E940" s="190" t="s">
        <v>1291</v>
      </c>
    </row>
    <row r="941" spans="1:5">
      <c r="A941" s="190" t="s">
        <v>181</v>
      </c>
      <c r="B941" s="190" t="s">
        <v>1311</v>
      </c>
      <c r="C941" s="190" t="s">
        <v>887</v>
      </c>
      <c r="D941" s="190" t="s">
        <v>888</v>
      </c>
      <c r="E941" s="190" t="s">
        <v>1291</v>
      </c>
    </row>
    <row r="942" spans="1:5">
      <c r="A942" s="190" t="s">
        <v>183</v>
      </c>
      <c r="B942" s="190" t="s">
        <v>1312</v>
      </c>
      <c r="C942" s="190" t="s">
        <v>605</v>
      </c>
      <c r="D942" s="190" t="s">
        <v>884</v>
      </c>
      <c r="E942" s="190" t="s">
        <v>1291</v>
      </c>
    </row>
    <row r="943" spans="1:5">
      <c r="A943" s="190" t="s">
        <v>183</v>
      </c>
      <c r="B943" s="190" t="s">
        <v>1312</v>
      </c>
      <c r="C943" s="190" t="s">
        <v>603</v>
      </c>
      <c r="D943" s="190" t="s">
        <v>886</v>
      </c>
      <c r="E943" s="190" t="s">
        <v>1291</v>
      </c>
    </row>
    <row r="944" spans="1:5">
      <c r="A944" s="190" t="s">
        <v>183</v>
      </c>
      <c r="B944" s="190" t="s">
        <v>1312</v>
      </c>
      <c r="C944" s="190" t="s">
        <v>602</v>
      </c>
      <c r="D944" s="190" t="s">
        <v>890</v>
      </c>
      <c r="E944" s="190" t="s">
        <v>1291</v>
      </c>
    </row>
    <row r="945" spans="1:5">
      <c r="A945" s="190" t="s">
        <v>183</v>
      </c>
      <c r="B945" s="190" t="s">
        <v>1312</v>
      </c>
      <c r="C945" s="190" t="s">
        <v>887</v>
      </c>
      <c r="D945" s="190" t="s">
        <v>888</v>
      </c>
      <c r="E945" s="190" t="s">
        <v>1291</v>
      </c>
    </row>
    <row r="946" spans="1:5">
      <c r="A946" s="190" t="s">
        <v>185</v>
      </c>
      <c r="B946" s="190" t="s">
        <v>1313</v>
      </c>
      <c r="C946" s="190" t="s">
        <v>605</v>
      </c>
      <c r="D946" s="190" t="s">
        <v>884</v>
      </c>
      <c r="E946" s="190" t="s">
        <v>1291</v>
      </c>
    </row>
    <row r="947" spans="1:5">
      <c r="A947" s="190" t="s">
        <v>185</v>
      </c>
      <c r="B947" s="190" t="s">
        <v>1313</v>
      </c>
      <c r="C947" s="190" t="s">
        <v>603</v>
      </c>
      <c r="D947" s="190" t="s">
        <v>886</v>
      </c>
      <c r="E947" s="190" t="s">
        <v>1291</v>
      </c>
    </row>
    <row r="948" spans="1:5">
      <c r="A948" s="190" t="s">
        <v>185</v>
      </c>
      <c r="B948" s="190" t="s">
        <v>1313</v>
      </c>
      <c r="C948" s="190" t="s">
        <v>602</v>
      </c>
      <c r="D948" s="190" t="s">
        <v>890</v>
      </c>
      <c r="E948" s="190" t="s">
        <v>1291</v>
      </c>
    </row>
    <row r="949" spans="1:5">
      <c r="A949" s="190" t="s">
        <v>185</v>
      </c>
      <c r="B949" s="190" t="s">
        <v>1313</v>
      </c>
      <c r="C949" s="190" t="s">
        <v>887</v>
      </c>
      <c r="D949" s="190" t="s">
        <v>888</v>
      </c>
      <c r="E949" s="190" t="s">
        <v>1291</v>
      </c>
    </row>
    <row r="950" spans="1:5">
      <c r="A950" s="190" t="s">
        <v>191</v>
      </c>
      <c r="B950" s="190" t="s">
        <v>1314</v>
      </c>
      <c r="C950" s="190" t="s">
        <v>605</v>
      </c>
      <c r="D950" s="190" t="s">
        <v>884</v>
      </c>
      <c r="E950" s="190" t="s">
        <v>1291</v>
      </c>
    </row>
    <row r="951" spans="1:5">
      <c r="A951" s="190" t="s">
        <v>191</v>
      </c>
      <c r="B951" s="190" t="s">
        <v>1314</v>
      </c>
      <c r="C951" s="190" t="s">
        <v>603</v>
      </c>
      <c r="D951" s="190" t="s">
        <v>886</v>
      </c>
      <c r="E951" s="190" t="s">
        <v>1291</v>
      </c>
    </row>
    <row r="952" spans="1:5">
      <c r="A952" s="190" t="s">
        <v>191</v>
      </c>
      <c r="B952" s="190" t="s">
        <v>1314</v>
      </c>
      <c r="C952" s="190" t="s">
        <v>602</v>
      </c>
      <c r="D952" s="190" t="s">
        <v>890</v>
      </c>
      <c r="E952" s="190" t="s">
        <v>1291</v>
      </c>
    </row>
    <row r="953" spans="1:5">
      <c r="A953" s="190" t="s">
        <v>191</v>
      </c>
      <c r="B953" s="190" t="s">
        <v>1314</v>
      </c>
      <c r="C953" s="190" t="s">
        <v>887</v>
      </c>
      <c r="D953" s="190" t="s">
        <v>888</v>
      </c>
      <c r="E953" s="190" t="s">
        <v>1291</v>
      </c>
    </row>
    <row r="954" spans="1:5">
      <c r="A954" s="190" t="s">
        <v>195</v>
      </c>
      <c r="B954" s="190" t="s">
        <v>1315</v>
      </c>
      <c r="C954" s="190" t="s">
        <v>605</v>
      </c>
      <c r="D954" s="190" t="s">
        <v>884</v>
      </c>
      <c r="E954" s="190" t="s">
        <v>1291</v>
      </c>
    </row>
    <row r="955" spans="1:5">
      <c r="A955" s="190" t="s">
        <v>195</v>
      </c>
      <c r="B955" s="190" t="s">
        <v>1315</v>
      </c>
      <c r="C955" s="190" t="s">
        <v>603</v>
      </c>
      <c r="D955" s="190" t="s">
        <v>886</v>
      </c>
      <c r="E955" s="190" t="s">
        <v>1291</v>
      </c>
    </row>
    <row r="956" spans="1:5">
      <c r="A956" s="190" t="s">
        <v>195</v>
      </c>
      <c r="B956" s="190" t="s">
        <v>1315</v>
      </c>
      <c r="C956" s="190" t="s">
        <v>602</v>
      </c>
      <c r="D956" s="190" t="s">
        <v>890</v>
      </c>
      <c r="E956" s="190" t="s">
        <v>1291</v>
      </c>
    </row>
    <row r="957" spans="1:5">
      <c r="A957" s="190" t="s">
        <v>195</v>
      </c>
      <c r="B957" s="190" t="s">
        <v>1315</v>
      </c>
      <c r="C957" s="190" t="s">
        <v>887</v>
      </c>
      <c r="D957" s="190" t="s">
        <v>888</v>
      </c>
      <c r="E957" s="190" t="s">
        <v>1291</v>
      </c>
    </row>
    <row r="958" spans="1:5">
      <c r="A958" s="190" t="s">
        <v>197</v>
      </c>
      <c r="B958" s="190" t="s">
        <v>1316</v>
      </c>
      <c r="C958" s="190" t="s">
        <v>605</v>
      </c>
      <c r="D958" s="190" t="s">
        <v>884</v>
      </c>
      <c r="E958" s="190" t="s">
        <v>1291</v>
      </c>
    </row>
    <row r="959" spans="1:5">
      <c r="A959" s="190" t="s">
        <v>197</v>
      </c>
      <c r="B959" s="190" t="s">
        <v>1316</v>
      </c>
      <c r="C959" s="190" t="s">
        <v>603</v>
      </c>
      <c r="D959" s="190" t="s">
        <v>886</v>
      </c>
      <c r="E959" s="190" t="s">
        <v>1291</v>
      </c>
    </row>
    <row r="960" spans="1:5">
      <c r="A960" s="190" t="s">
        <v>197</v>
      </c>
      <c r="B960" s="190" t="s">
        <v>1316</v>
      </c>
      <c r="C960" s="190" t="s">
        <v>602</v>
      </c>
      <c r="D960" s="190" t="s">
        <v>890</v>
      </c>
      <c r="E960" s="190" t="s">
        <v>1291</v>
      </c>
    </row>
    <row r="961" spans="1:5">
      <c r="A961" s="190" t="s">
        <v>197</v>
      </c>
      <c r="B961" s="190" t="s">
        <v>1316</v>
      </c>
      <c r="C961" s="190" t="s">
        <v>887</v>
      </c>
      <c r="D961" s="190" t="s">
        <v>888</v>
      </c>
      <c r="E961" s="190" t="s">
        <v>1291</v>
      </c>
    </row>
    <row r="962" spans="1:5">
      <c r="A962" s="190" t="s">
        <v>201</v>
      </c>
      <c r="B962" s="190" t="s">
        <v>1317</v>
      </c>
      <c r="C962" s="190" t="s">
        <v>605</v>
      </c>
      <c r="D962" s="190" t="s">
        <v>884</v>
      </c>
      <c r="E962" s="190" t="s">
        <v>1291</v>
      </c>
    </row>
    <row r="963" spans="1:5">
      <c r="A963" s="190" t="s">
        <v>201</v>
      </c>
      <c r="B963" s="190" t="s">
        <v>1317</v>
      </c>
      <c r="C963" s="190" t="s">
        <v>603</v>
      </c>
      <c r="D963" s="190" t="s">
        <v>886</v>
      </c>
      <c r="E963" s="190" t="s">
        <v>1291</v>
      </c>
    </row>
    <row r="964" spans="1:5">
      <c r="A964" s="190" t="s">
        <v>201</v>
      </c>
      <c r="B964" s="190" t="s">
        <v>1317</v>
      </c>
      <c r="C964" s="190" t="s">
        <v>602</v>
      </c>
      <c r="D964" s="190" t="s">
        <v>890</v>
      </c>
      <c r="E964" s="190" t="s">
        <v>1291</v>
      </c>
    </row>
    <row r="965" spans="1:5">
      <c r="A965" s="190" t="s">
        <v>201</v>
      </c>
      <c r="B965" s="190" t="s">
        <v>1317</v>
      </c>
      <c r="C965" s="190" t="s">
        <v>887</v>
      </c>
      <c r="D965" s="190" t="s">
        <v>888</v>
      </c>
      <c r="E965" s="190" t="s">
        <v>1291</v>
      </c>
    </row>
    <row r="966" spans="1:5">
      <c r="A966" s="190" t="s">
        <v>205</v>
      </c>
      <c r="B966" s="190" t="s">
        <v>1318</v>
      </c>
      <c r="C966" s="190" t="s">
        <v>605</v>
      </c>
      <c r="D966" s="190" t="s">
        <v>884</v>
      </c>
      <c r="E966" s="190" t="s">
        <v>1291</v>
      </c>
    </row>
    <row r="967" spans="1:5">
      <c r="A967" s="190" t="s">
        <v>205</v>
      </c>
      <c r="B967" s="190" t="s">
        <v>1318</v>
      </c>
      <c r="C967" s="190" t="s">
        <v>603</v>
      </c>
      <c r="D967" s="190" t="s">
        <v>886</v>
      </c>
      <c r="E967" s="190" t="s">
        <v>1291</v>
      </c>
    </row>
    <row r="968" spans="1:5">
      <c r="A968" s="190" t="s">
        <v>205</v>
      </c>
      <c r="B968" s="190" t="s">
        <v>1318</v>
      </c>
      <c r="C968" s="190" t="s">
        <v>602</v>
      </c>
      <c r="D968" s="190" t="s">
        <v>890</v>
      </c>
      <c r="E968" s="190" t="s">
        <v>1291</v>
      </c>
    </row>
    <row r="969" spans="1:5">
      <c r="A969" s="190" t="s">
        <v>205</v>
      </c>
      <c r="B969" s="190" t="s">
        <v>1318</v>
      </c>
      <c r="C969" s="190" t="s">
        <v>887</v>
      </c>
      <c r="D969" s="190" t="s">
        <v>888</v>
      </c>
      <c r="E969" s="190" t="s">
        <v>1291</v>
      </c>
    </row>
    <row r="970" spans="1:5">
      <c r="A970" s="190" t="s">
        <v>207</v>
      </c>
      <c r="B970" s="190" t="s">
        <v>1319</v>
      </c>
      <c r="C970" s="190" t="s">
        <v>605</v>
      </c>
      <c r="D970" s="190" t="s">
        <v>884</v>
      </c>
      <c r="E970" s="190" t="s">
        <v>1291</v>
      </c>
    </row>
    <row r="971" spans="1:5">
      <c r="A971" s="190" t="s">
        <v>207</v>
      </c>
      <c r="B971" s="190" t="s">
        <v>1319</v>
      </c>
      <c r="C971" s="190" t="s">
        <v>603</v>
      </c>
      <c r="D971" s="190" t="s">
        <v>886</v>
      </c>
      <c r="E971" s="190" t="s">
        <v>1291</v>
      </c>
    </row>
    <row r="972" spans="1:5">
      <c r="A972" s="190" t="s">
        <v>207</v>
      </c>
      <c r="B972" s="190" t="s">
        <v>1319</v>
      </c>
      <c r="C972" s="190" t="s">
        <v>602</v>
      </c>
      <c r="D972" s="190" t="s">
        <v>890</v>
      </c>
      <c r="E972" s="190" t="s">
        <v>1291</v>
      </c>
    </row>
    <row r="973" spans="1:5">
      <c r="A973" s="190" t="s">
        <v>207</v>
      </c>
      <c r="B973" s="190" t="s">
        <v>1319</v>
      </c>
      <c r="C973" s="190" t="s">
        <v>887</v>
      </c>
      <c r="D973" s="190" t="s">
        <v>888</v>
      </c>
      <c r="E973" s="190" t="s">
        <v>1291</v>
      </c>
    </row>
    <row r="974" spans="1:5">
      <c r="A974" s="190" t="s">
        <v>209</v>
      </c>
      <c r="B974" s="190" t="s">
        <v>1320</v>
      </c>
      <c r="C974" s="190" t="s">
        <v>605</v>
      </c>
      <c r="D974" s="190" t="s">
        <v>884</v>
      </c>
      <c r="E974" s="190" t="s">
        <v>1291</v>
      </c>
    </row>
    <row r="975" spans="1:5">
      <c r="A975" s="190" t="s">
        <v>209</v>
      </c>
      <c r="B975" s="190" t="s">
        <v>1320</v>
      </c>
      <c r="C975" s="190" t="s">
        <v>603</v>
      </c>
      <c r="D975" s="190" t="s">
        <v>886</v>
      </c>
      <c r="E975" s="190" t="s">
        <v>1291</v>
      </c>
    </row>
    <row r="976" spans="1:5">
      <c r="A976" s="190" t="s">
        <v>209</v>
      </c>
      <c r="B976" s="190" t="s">
        <v>1320</v>
      </c>
      <c r="C976" s="190" t="s">
        <v>602</v>
      </c>
      <c r="D976" s="190" t="s">
        <v>890</v>
      </c>
      <c r="E976" s="190" t="s">
        <v>1291</v>
      </c>
    </row>
    <row r="977" spans="1:5">
      <c r="A977" s="190" t="s">
        <v>209</v>
      </c>
      <c r="B977" s="190" t="s">
        <v>1320</v>
      </c>
      <c r="C977" s="190" t="s">
        <v>887</v>
      </c>
      <c r="D977" s="190" t="s">
        <v>888</v>
      </c>
      <c r="E977" s="190" t="s">
        <v>1291</v>
      </c>
    </row>
    <row r="978" spans="1:5">
      <c r="A978" s="190" t="s">
        <v>211</v>
      </c>
      <c r="B978" s="190" t="s">
        <v>1321</v>
      </c>
      <c r="C978" s="190" t="s">
        <v>605</v>
      </c>
      <c r="D978" s="190" t="s">
        <v>884</v>
      </c>
      <c r="E978" s="190" t="s">
        <v>1297</v>
      </c>
    </row>
    <row r="979" spans="1:5">
      <c r="A979" s="190" t="s">
        <v>211</v>
      </c>
      <c r="B979" s="190" t="s">
        <v>1321</v>
      </c>
      <c r="C979" s="190" t="s">
        <v>603</v>
      </c>
      <c r="D979" s="190" t="s">
        <v>886</v>
      </c>
      <c r="E979" s="190" t="s">
        <v>1297</v>
      </c>
    </row>
    <row r="980" spans="1:5">
      <c r="A980" s="190" t="s">
        <v>211</v>
      </c>
      <c r="B980" s="190" t="s">
        <v>1321</v>
      </c>
      <c r="C980" s="190" t="s">
        <v>602</v>
      </c>
      <c r="D980" s="190" t="s">
        <v>890</v>
      </c>
      <c r="E980" s="190" t="s">
        <v>1297</v>
      </c>
    </row>
    <row r="981" spans="1:5">
      <c r="A981" s="190" t="s">
        <v>211</v>
      </c>
      <c r="B981" s="190" t="s">
        <v>1321</v>
      </c>
      <c r="C981" s="190" t="s">
        <v>887</v>
      </c>
      <c r="D981" s="190" t="s">
        <v>888</v>
      </c>
      <c r="E981" s="190" t="s">
        <v>1297</v>
      </c>
    </row>
    <row r="982" spans="1:5">
      <c r="A982" s="190" t="s">
        <v>213</v>
      </c>
      <c r="B982" s="190" t="s">
        <v>1322</v>
      </c>
      <c r="C982" s="190" t="s">
        <v>605</v>
      </c>
      <c r="D982" s="190" t="s">
        <v>884</v>
      </c>
      <c r="E982" s="190" t="s">
        <v>1291</v>
      </c>
    </row>
    <row r="983" spans="1:5">
      <c r="A983" s="190" t="s">
        <v>213</v>
      </c>
      <c r="B983" s="190" t="s">
        <v>1322</v>
      </c>
      <c r="C983" s="190" t="s">
        <v>603</v>
      </c>
      <c r="D983" s="190" t="s">
        <v>886</v>
      </c>
      <c r="E983" s="190" t="s">
        <v>1291</v>
      </c>
    </row>
    <row r="984" spans="1:5">
      <c r="A984" s="190" t="s">
        <v>213</v>
      </c>
      <c r="B984" s="190" t="s">
        <v>1322</v>
      </c>
      <c r="C984" s="190" t="s">
        <v>602</v>
      </c>
      <c r="D984" s="190" t="s">
        <v>890</v>
      </c>
      <c r="E984" s="190" t="s">
        <v>1291</v>
      </c>
    </row>
    <row r="985" spans="1:5">
      <c r="A985" s="190" t="s">
        <v>213</v>
      </c>
      <c r="B985" s="190" t="s">
        <v>1322</v>
      </c>
      <c r="C985" s="190" t="s">
        <v>887</v>
      </c>
      <c r="D985" s="190" t="s">
        <v>888</v>
      </c>
      <c r="E985" s="190" t="s">
        <v>1291</v>
      </c>
    </row>
    <row r="986" spans="1:5">
      <c r="A986" s="190" t="s">
        <v>215</v>
      </c>
      <c r="B986" s="190" t="s">
        <v>1323</v>
      </c>
      <c r="C986" s="190" t="s">
        <v>605</v>
      </c>
      <c r="D986" s="190" t="s">
        <v>884</v>
      </c>
      <c r="E986" s="190" t="s">
        <v>1291</v>
      </c>
    </row>
    <row r="987" spans="1:5">
      <c r="A987" s="190" t="s">
        <v>215</v>
      </c>
      <c r="B987" s="190" t="s">
        <v>1323</v>
      </c>
      <c r="C987" s="190" t="s">
        <v>603</v>
      </c>
      <c r="D987" s="190" t="s">
        <v>886</v>
      </c>
      <c r="E987" s="190" t="s">
        <v>1291</v>
      </c>
    </row>
    <row r="988" spans="1:5">
      <c r="A988" s="190" t="s">
        <v>215</v>
      </c>
      <c r="B988" s="190" t="s">
        <v>1323</v>
      </c>
      <c r="C988" s="190" t="s">
        <v>602</v>
      </c>
      <c r="D988" s="190" t="s">
        <v>890</v>
      </c>
      <c r="E988" s="190" t="s">
        <v>1291</v>
      </c>
    </row>
    <row r="989" spans="1:5">
      <c r="A989" s="190" t="s">
        <v>215</v>
      </c>
      <c r="B989" s="190" t="s">
        <v>1323</v>
      </c>
      <c r="C989" s="190" t="s">
        <v>887</v>
      </c>
      <c r="D989" s="190" t="s">
        <v>888</v>
      </c>
      <c r="E989" s="190" t="s">
        <v>1291</v>
      </c>
    </row>
    <row r="990" spans="1:5">
      <c r="A990" s="190" t="s">
        <v>219</v>
      </c>
      <c r="B990" s="190" t="s">
        <v>1324</v>
      </c>
      <c r="C990" s="190" t="s">
        <v>605</v>
      </c>
      <c r="D990" s="190" t="s">
        <v>884</v>
      </c>
      <c r="E990" s="190" t="s">
        <v>1291</v>
      </c>
    </row>
    <row r="991" spans="1:5">
      <c r="A991" s="190" t="s">
        <v>219</v>
      </c>
      <c r="B991" s="190" t="s">
        <v>1324</v>
      </c>
      <c r="C991" s="190" t="s">
        <v>603</v>
      </c>
      <c r="D991" s="190" t="s">
        <v>886</v>
      </c>
      <c r="E991" s="190" t="s">
        <v>1291</v>
      </c>
    </row>
    <row r="992" spans="1:5">
      <c r="A992" s="190" t="s">
        <v>219</v>
      </c>
      <c r="B992" s="190" t="s">
        <v>1324</v>
      </c>
      <c r="C992" s="190" t="s">
        <v>602</v>
      </c>
      <c r="D992" s="190" t="s">
        <v>890</v>
      </c>
      <c r="E992" s="190" t="s">
        <v>1291</v>
      </c>
    </row>
    <row r="993" spans="1:5">
      <c r="A993" s="190" t="s">
        <v>219</v>
      </c>
      <c r="B993" s="190" t="s">
        <v>1324</v>
      </c>
      <c r="C993" s="190" t="s">
        <v>887</v>
      </c>
      <c r="D993" s="190" t="s">
        <v>888</v>
      </c>
      <c r="E993" s="190" t="s">
        <v>1291</v>
      </c>
    </row>
    <row r="994" spans="1:5">
      <c r="A994" s="190" t="s">
        <v>223</v>
      </c>
      <c r="B994" s="190" t="s">
        <v>1325</v>
      </c>
      <c r="C994" s="190" t="s">
        <v>605</v>
      </c>
      <c r="D994" s="190" t="s">
        <v>884</v>
      </c>
      <c r="E994" s="190" t="s">
        <v>1291</v>
      </c>
    </row>
    <row r="995" spans="1:5">
      <c r="A995" s="190" t="s">
        <v>223</v>
      </c>
      <c r="B995" s="190" t="s">
        <v>1325</v>
      </c>
      <c r="C995" s="190" t="s">
        <v>603</v>
      </c>
      <c r="D995" s="190" t="s">
        <v>886</v>
      </c>
      <c r="E995" s="190" t="s">
        <v>1291</v>
      </c>
    </row>
    <row r="996" spans="1:5">
      <c r="A996" s="190" t="s">
        <v>223</v>
      </c>
      <c r="B996" s="190" t="s">
        <v>1325</v>
      </c>
      <c r="C996" s="190" t="s">
        <v>602</v>
      </c>
      <c r="D996" s="190" t="s">
        <v>890</v>
      </c>
      <c r="E996" s="190" t="s">
        <v>1291</v>
      </c>
    </row>
    <row r="997" spans="1:5">
      <c r="A997" s="190" t="s">
        <v>223</v>
      </c>
      <c r="B997" s="190" t="s">
        <v>1325</v>
      </c>
      <c r="C997" s="190" t="s">
        <v>887</v>
      </c>
      <c r="D997" s="190" t="s">
        <v>888</v>
      </c>
      <c r="E997" s="190" t="s">
        <v>1291</v>
      </c>
    </row>
    <row r="998" spans="1:5">
      <c r="A998" s="190" t="s">
        <v>225</v>
      </c>
      <c r="B998" s="190" t="s">
        <v>1326</v>
      </c>
      <c r="C998" s="190" t="s">
        <v>605</v>
      </c>
      <c r="D998" s="190" t="s">
        <v>884</v>
      </c>
      <c r="E998" s="190" t="s">
        <v>1291</v>
      </c>
    </row>
    <row r="999" spans="1:5">
      <c r="A999" s="190" t="s">
        <v>225</v>
      </c>
      <c r="B999" s="190" t="s">
        <v>1326</v>
      </c>
      <c r="C999" s="190" t="s">
        <v>603</v>
      </c>
      <c r="D999" s="190" t="s">
        <v>886</v>
      </c>
      <c r="E999" s="190" t="s">
        <v>1291</v>
      </c>
    </row>
    <row r="1000" spans="1:5">
      <c r="A1000" s="190" t="s">
        <v>225</v>
      </c>
      <c r="B1000" s="190" t="s">
        <v>1326</v>
      </c>
      <c r="C1000" s="190" t="s">
        <v>602</v>
      </c>
      <c r="D1000" s="190" t="s">
        <v>890</v>
      </c>
      <c r="E1000" s="190" t="s">
        <v>1291</v>
      </c>
    </row>
    <row r="1001" spans="1:5">
      <c r="A1001" s="190" t="s">
        <v>225</v>
      </c>
      <c r="B1001" s="190" t="s">
        <v>1326</v>
      </c>
      <c r="C1001" s="190" t="s">
        <v>887</v>
      </c>
      <c r="D1001" s="190" t="s">
        <v>888</v>
      </c>
      <c r="E1001" s="190" t="s">
        <v>1291</v>
      </c>
    </row>
    <row r="1002" spans="1:5">
      <c r="A1002" s="190" t="s">
        <v>231</v>
      </c>
      <c r="B1002" s="190" t="s">
        <v>1327</v>
      </c>
      <c r="C1002" s="190" t="s">
        <v>605</v>
      </c>
      <c r="D1002" s="190" t="s">
        <v>884</v>
      </c>
      <c r="E1002" s="190" t="s">
        <v>1291</v>
      </c>
    </row>
    <row r="1003" spans="1:5">
      <c r="A1003" s="190" t="s">
        <v>231</v>
      </c>
      <c r="B1003" s="190" t="s">
        <v>1327</v>
      </c>
      <c r="C1003" s="190" t="s">
        <v>603</v>
      </c>
      <c r="D1003" s="190" t="s">
        <v>886</v>
      </c>
      <c r="E1003" s="190" t="s">
        <v>1291</v>
      </c>
    </row>
    <row r="1004" spans="1:5">
      <c r="A1004" s="190" t="s">
        <v>231</v>
      </c>
      <c r="B1004" s="190" t="s">
        <v>1327</v>
      </c>
      <c r="C1004" s="190" t="s">
        <v>602</v>
      </c>
      <c r="D1004" s="190" t="s">
        <v>890</v>
      </c>
      <c r="E1004" s="190" t="s">
        <v>1291</v>
      </c>
    </row>
    <row r="1005" spans="1:5">
      <c r="A1005" s="190" t="s">
        <v>231</v>
      </c>
      <c r="B1005" s="190" t="s">
        <v>1327</v>
      </c>
      <c r="C1005" s="190" t="s">
        <v>887</v>
      </c>
      <c r="D1005" s="190" t="s">
        <v>888</v>
      </c>
      <c r="E1005" s="190" t="s">
        <v>1291</v>
      </c>
    </row>
    <row r="1006" spans="1:5">
      <c r="A1006" s="190" t="s">
        <v>233</v>
      </c>
      <c r="B1006" s="190" t="s">
        <v>1328</v>
      </c>
      <c r="C1006" s="190" t="s">
        <v>605</v>
      </c>
      <c r="D1006" s="190" t="s">
        <v>884</v>
      </c>
      <c r="E1006" s="190" t="s">
        <v>1291</v>
      </c>
    </row>
    <row r="1007" spans="1:5">
      <c r="A1007" s="190" t="s">
        <v>233</v>
      </c>
      <c r="B1007" s="190" t="s">
        <v>1328</v>
      </c>
      <c r="C1007" s="190" t="s">
        <v>603</v>
      </c>
      <c r="D1007" s="190" t="s">
        <v>886</v>
      </c>
      <c r="E1007" s="190" t="s">
        <v>1291</v>
      </c>
    </row>
    <row r="1008" spans="1:5">
      <c r="A1008" s="190" t="s">
        <v>233</v>
      </c>
      <c r="B1008" s="190" t="s">
        <v>1328</v>
      </c>
      <c r="C1008" s="190" t="s">
        <v>602</v>
      </c>
      <c r="D1008" s="190" t="s">
        <v>890</v>
      </c>
      <c r="E1008" s="190" t="s">
        <v>1291</v>
      </c>
    </row>
    <row r="1009" spans="1:5">
      <c r="A1009" s="190" t="s">
        <v>233</v>
      </c>
      <c r="B1009" s="190" t="s">
        <v>1328</v>
      </c>
      <c r="C1009" s="190" t="s">
        <v>887</v>
      </c>
      <c r="D1009" s="190" t="s">
        <v>888</v>
      </c>
      <c r="E1009" s="190" t="s">
        <v>1291</v>
      </c>
    </row>
    <row r="1010" spans="1:5">
      <c r="A1010" s="190" t="s">
        <v>235</v>
      </c>
      <c r="B1010" s="190" t="s">
        <v>1329</v>
      </c>
      <c r="C1010" s="190" t="s">
        <v>605</v>
      </c>
      <c r="D1010" s="190" t="s">
        <v>884</v>
      </c>
      <c r="E1010" s="190" t="s">
        <v>1297</v>
      </c>
    </row>
    <row r="1011" spans="1:5">
      <c r="A1011" s="190" t="s">
        <v>235</v>
      </c>
      <c r="B1011" s="190" t="s">
        <v>1329</v>
      </c>
      <c r="C1011" s="190" t="s">
        <v>603</v>
      </c>
      <c r="D1011" s="190" t="s">
        <v>886</v>
      </c>
      <c r="E1011" s="190" t="s">
        <v>1297</v>
      </c>
    </row>
    <row r="1012" spans="1:5">
      <c r="A1012" s="190" t="s">
        <v>235</v>
      </c>
      <c r="B1012" s="190" t="s">
        <v>1329</v>
      </c>
      <c r="C1012" s="190" t="s">
        <v>602</v>
      </c>
      <c r="D1012" s="190" t="s">
        <v>890</v>
      </c>
      <c r="E1012" s="190" t="s">
        <v>1297</v>
      </c>
    </row>
    <row r="1013" spans="1:5">
      <c r="A1013" s="190" t="s">
        <v>235</v>
      </c>
      <c r="B1013" s="190" t="s">
        <v>1329</v>
      </c>
      <c r="C1013" s="190" t="s">
        <v>887</v>
      </c>
      <c r="D1013" s="190" t="s">
        <v>888</v>
      </c>
      <c r="E1013" s="190" t="s">
        <v>1297</v>
      </c>
    </row>
    <row r="1014" spans="1:5">
      <c r="A1014" s="190" t="s">
        <v>237</v>
      </c>
      <c r="B1014" s="190" t="s">
        <v>1330</v>
      </c>
      <c r="C1014" s="190" t="s">
        <v>605</v>
      </c>
      <c r="D1014" s="190" t="s">
        <v>884</v>
      </c>
      <c r="E1014" s="190" t="s">
        <v>1291</v>
      </c>
    </row>
    <row r="1015" spans="1:5">
      <c r="A1015" s="190" t="s">
        <v>237</v>
      </c>
      <c r="B1015" s="190" t="s">
        <v>1330</v>
      </c>
      <c r="C1015" s="190" t="s">
        <v>603</v>
      </c>
      <c r="D1015" s="190" t="s">
        <v>886</v>
      </c>
      <c r="E1015" s="190" t="s">
        <v>1291</v>
      </c>
    </row>
    <row r="1016" spans="1:5">
      <c r="A1016" s="190" t="s">
        <v>237</v>
      </c>
      <c r="B1016" s="190" t="s">
        <v>1330</v>
      </c>
      <c r="C1016" s="190" t="s">
        <v>602</v>
      </c>
      <c r="D1016" s="190" t="s">
        <v>890</v>
      </c>
      <c r="E1016" s="190" t="s">
        <v>1291</v>
      </c>
    </row>
    <row r="1017" spans="1:5">
      <c r="A1017" s="190" t="s">
        <v>237</v>
      </c>
      <c r="B1017" s="190" t="s">
        <v>1330</v>
      </c>
      <c r="C1017" s="190" t="s">
        <v>887</v>
      </c>
      <c r="D1017" s="190" t="s">
        <v>888</v>
      </c>
      <c r="E1017" s="190" t="s">
        <v>1291</v>
      </c>
    </row>
    <row r="1018" spans="1:5">
      <c r="A1018" s="190" t="s">
        <v>239</v>
      </c>
      <c r="B1018" s="190" t="s">
        <v>1331</v>
      </c>
      <c r="C1018" s="190" t="s">
        <v>605</v>
      </c>
      <c r="D1018" s="190" t="s">
        <v>884</v>
      </c>
      <c r="E1018" s="190" t="s">
        <v>1291</v>
      </c>
    </row>
    <row r="1019" spans="1:5">
      <c r="A1019" s="190" t="s">
        <v>239</v>
      </c>
      <c r="B1019" s="190" t="s">
        <v>1331</v>
      </c>
      <c r="C1019" s="190" t="s">
        <v>603</v>
      </c>
      <c r="D1019" s="190" t="s">
        <v>886</v>
      </c>
      <c r="E1019" s="190" t="s">
        <v>1291</v>
      </c>
    </row>
    <row r="1020" spans="1:5">
      <c r="A1020" s="190" t="s">
        <v>239</v>
      </c>
      <c r="B1020" s="190" t="s">
        <v>1331</v>
      </c>
      <c r="C1020" s="190" t="s">
        <v>602</v>
      </c>
      <c r="D1020" s="190" t="s">
        <v>890</v>
      </c>
      <c r="E1020" s="190" t="s">
        <v>1291</v>
      </c>
    </row>
    <row r="1021" spans="1:5">
      <c r="A1021" s="190" t="s">
        <v>239</v>
      </c>
      <c r="B1021" s="190" t="s">
        <v>1331</v>
      </c>
      <c r="C1021" s="190" t="s">
        <v>887</v>
      </c>
      <c r="D1021" s="190" t="s">
        <v>888</v>
      </c>
      <c r="E1021" s="190" t="s">
        <v>1291</v>
      </c>
    </row>
    <row r="1022" spans="1:5">
      <c r="A1022" s="190" t="s">
        <v>241</v>
      </c>
      <c r="B1022" s="190" t="s">
        <v>1332</v>
      </c>
      <c r="C1022" s="190" t="s">
        <v>605</v>
      </c>
      <c r="D1022" s="190" t="s">
        <v>884</v>
      </c>
      <c r="E1022" s="190" t="s">
        <v>1291</v>
      </c>
    </row>
    <row r="1023" spans="1:5">
      <c r="A1023" s="190" t="s">
        <v>241</v>
      </c>
      <c r="B1023" s="190" t="s">
        <v>1332</v>
      </c>
      <c r="C1023" s="190" t="s">
        <v>603</v>
      </c>
      <c r="D1023" s="190" t="s">
        <v>886</v>
      </c>
      <c r="E1023" s="190" t="s">
        <v>1291</v>
      </c>
    </row>
    <row r="1024" spans="1:5">
      <c r="A1024" s="190" t="s">
        <v>241</v>
      </c>
      <c r="B1024" s="190" t="s">
        <v>1332</v>
      </c>
      <c r="C1024" s="190" t="s">
        <v>602</v>
      </c>
      <c r="D1024" s="190" t="s">
        <v>890</v>
      </c>
      <c r="E1024" s="190" t="s">
        <v>1291</v>
      </c>
    </row>
    <row r="1025" spans="1:5">
      <c r="A1025" s="190" t="s">
        <v>241</v>
      </c>
      <c r="B1025" s="190" t="s">
        <v>1332</v>
      </c>
      <c r="C1025" s="190" t="s">
        <v>887</v>
      </c>
      <c r="D1025" s="190" t="s">
        <v>888</v>
      </c>
      <c r="E1025" s="190" t="s">
        <v>1291</v>
      </c>
    </row>
    <row r="1026" spans="1:5">
      <c r="A1026" s="190" t="s">
        <v>245</v>
      </c>
      <c r="B1026" s="190" t="s">
        <v>1333</v>
      </c>
      <c r="C1026" s="190" t="s">
        <v>605</v>
      </c>
      <c r="D1026" s="190" t="s">
        <v>884</v>
      </c>
      <c r="E1026" s="190" t="s">
        <v>1291</v>
      </c>
    </row>
    <row r="1027" spans="1:5">
      <c r="A1027" s="190" t="s">
        <v>245</v>
      </c>
      <c r="B1027" s="190" t="s">
        <v>1333</v>
      </c>
      <c r="C1027" s="190" t="s">
        <v>603</v>
      </c>
      <c r="D1027" s="190" t="s">
        <v>886</v>
      </c>
      <c r="E1027" s="190" t="s">
        <v>1291</v>
      </c>
    </row>
    <row r="1028" spans="1:5">
      <c r="A1028" s="190" t="s">
        <v>245</v>
      </c>
      <c r="B1028" s="190" t="s">
        <v>1333</v>
      </c>
      <c r="C1028" s="190" t="s">
        <v>602</v>
      </c>
      <c r="D1028" s="190" t="s">
        <v>890</v>
      </c>
      <c r="E1028" s="190" t="s">
        <v>1291</v>
      </c>
    </row>
    <row r="1029" spans="1:5">
      <c r="A1029" s="190" t="s">
        <v>245</v>
      </c>
      <c r="B1029" s="190" t="s">
        <v>1333</v>
      </c>
      <c r="C1029" s="190" t="s">
        <v>887</v>
      </c>
      <c r="D1029" s="190" t="s">
        <v>888</v>
      </c>
      <c r="E1029" s="190" t="s">
        <v>1291</v>
      </c>
    </row>
    <row r="1030" spans="1:5">
      <c r="A1030" s="190" t="s">
        <v>247</v>
      </c>
      <c r="B1030" s="190" t="s">
        <v>1334</v>
      </c>
      <c r="C1030" s="190" t="s">
        <v>605</v>
      </c>
      <c r="D1030" s="190" t="s">
        <v>884</v>
      </c>
      <c r="E1030" s="190" t="s">
        <v>1291</v>
      </c>
    </row>
    <row r="1031" spans="1:5">
      <c r="A1031" s="190" t="s">
        <v>247</v>
      </c>
      <c r="B1031" s="190" t="s">
        <v>1334</v>
      </c>
      <c r="C1031" s="190" t="s">
        <v>603</v>
      </c>
      <c r="D1031" s="190" t="s">
        <v>886</v>
      </c>
      <c r="E1031" s="190" t="s">
        <v>1291</v>
      </c>
    </row>
    <row r="1032" spans="1:5">
      <c r="A1032" s="190" t="s">
        <v>247</v>
      </c>
      <c r="B1032" s="190" t="s">
        <v>1334</v>
      </c>
      <c r="C1032" s="190" t="s">
        <v>602</v>
      </c>
      <c r="D1032" s="190" t="s">
        <v>890</v>
      </c>
      <c r="E1032" s="190" t="s">
        <v>1291</v>
      </c>
    </row>
    <row r="1033" spans="1:5">
      <c r="A1033" s="190" t="s">
        <v>247</v>
      </c>
      <c r="B1033" s="190" t="s">
        <v>1334</v>
      </c>
      <c r="C1033" s="190" t="s">
        <v>887</v>
      </c>
      <c r="D1033" s="190" t="s">
        <v>888</v>
      </c>
      <c r="E1033" s="190" t="s">
        <v>1291</v>
      </c>
    </row>
    <row r="1034" spans="1:5">
      <c r="A1034" s="190" t="s">
        <v>249</v>
      </c>
      <c r="B1034" s="190" t="s">
        <v>1335</v>
      </c>
      <c r="C1034" s="190" t="s">
        <v>605</v>
      </c>
      <c r="D1034" s="190" t="s">
        <v>884</v>
      </c>
      <c r="E1034" s="190" t="s">
        <v>1291</v>
      </c>
    </row>
    <row r="1035" spans="1:5">
      <c r="A1035" s="190" t="s">
        <v>249</v>
      </c>
      <c r="B1035" s="190" t="s">
        <v>1335</v>
      </c>
      <c r="C1035" s="190" t="s">
        <v>603</v>
      </c>
      <c r="D1035" s="190" t="s">
        <v>886</v>
      </c>
      <c r="E1035" s="190" t="s">
        <v>1291</v>
      </c>
    </row>
    <row r="1036" spans="1:5">
      <c r="A1036" s="190" t="s">
        <v>249</v>
      </c>
      <c r="B1036" s="190" t="s">
        <v>1335</v>
      </c>
      <c r="C1036" s="190" t="s">
        <v>602</v>
      </c>
      <c r="D1036" s="190" t="s">
        <v>890</v>
      </c>
      <c r="E1036" s="190" t="s">
        <v>1291</v>
      </c>
    </row>
    <row r="1037" spans="1:5">
      <c r="A1037" s="190" t="s">
        <v>249</v>
      </c>
      <c r="B1037" s="190" t="s">
        <v>1335</v>
      </c>
      <c r="C1037" s="190" t="s">
        <v>887</v>
      </c>
      <c r="D1037" s="190" t="s">
        <v>888</v>
      </c>
      <c r="E1037" s="190" t="s">
        <v>1291</v>
      </c>
    </row>
    <row r="1038" spans="1:5">
      <c r="A1038" s="190" t="s">
        <v>50</v>
      </c>
      <c r="B1038" s="190" t="s">
        <v>1336</v>
      </c>
      <c r="C1038" s="190" t="s">
        <v>605</v>
      </c>
      <c r="D1038" s="190" t="s">
        <v>884</v>
      </c>
      <c r="E1038" s="190" t="s">
        <v>1291</v>
      </c>
    </row>
    <row r="1039" spans="1:5">
      <c r="A1039" s="190" t="s">
        <v>50</v>
      </c>
      <c r="B1039" s="190" t="s">
        <v>1336</v>
      </c>
      <c r="C1039" s="190" t="s">
        <v>603</v>
      </c>
      <c r="D1039" s="190" t="s">
        <v>886</v>
      </c>
      <c r="E1039" s="190" t="s">
        <v>1291</v>
      </c>
    </row>
    <row r="1040" spans="1:5">
      <c r="A1040" s="190" t="s">
        <v>50</v>
      </c>
      <c r="B1040" s="190" t="s">
        <v>1336</v>
      </c>
      <c r="C1040" s="190" t="s">
        <v>602</v>
      </c>
      <c r="D1040" s="190" t="s">
        <v>890</v>
      </c>
      <c r="E1040" s="190" t="s">
        <v>1291</v>
      </c>
    </row>
    <row r="1041" spans="1:5">
      <c r="A1041" s="190" t="s">
        <v>50</v>
      </c>
      <c r="B1041" s="190" t="s">
        <v>1336</v>
      </c>
      <c r="C1041" s="190" t="s">
        <v>887</v>
      </c>
      <c r="D1041" s="190" t="s">
        <v>888</v>
      </c>
      <c r="E1041" s="190" t="s">
        <v>1291</v>
      </c>
    </row>
    <row r="1042" spans="1:5">
      <c r="A1042" s="190" t="s">
        <v>52</v>
      </c>
      <c r="B1042" s="190" t="s">
        <v>1337</v>
      </c>
      <c r="C1042" s="190" t="s">
        <v>605</v>
      </c>
      <c r="D1042" s="190" t="s">
        <v>884</v>
      </c>
      <c r="E1042" s="190" t="s">
        <v>1291</v>
      </c>
    </row>
    <row r="1043" spans="1:5">
      <c r="A1043" s="190" t="s">
        <v>52</v>
      </c>
      <c r="B1043" s="190" t="s">
        <v>1337</v>
      </c>
      <c r="C1043" s="190" t="s">
        <v>603</v>
      </c>
      <c r="D1043" s="190" t="s">
        <v>886</v>
      </c>
      <c r="E1043" s="190" t="s">
        <v>1291</v>
      </c>
    </row>
    <row r="1044" spans="1:5">
      <c r="A1044" s="190" t="s">
        <v>52</v>
      </c>
      <c r="B1044" s="190" t="s">
        <v>1337</v>
      </c>
      <c r="C1044" s="190" t="s">
        <v>602</v>
      </c>
      <c r="D1044" s="190" t="s">
        <v>890</v>
      </c>
      <c r="E1044" s="190" t="s">
        <v>1291</v>
      </c>
    </row>
    <row r="1045" spans="1:5">
      <c r="A1045" s="190" t="s">
        <v>52</v>
      </c>
      <c r="B1045" s="190" t="s">
        <v>1337</v>
      </c>
      <c r="C1045" s="190" t="s">
        <v>887</v>
      </c>
      <c r="D1045" s="190" t="s">
        <v>888</v>
      </c>
      <c r="E1045" s="190" t="s">
        <v>1291</v>
      </c>
    </row>
    <row r="1046" spans="1:5" ht="25.5">
      <c r="A1046" s="190" t="s">
        <v>54</v>
      </c>
      <c r="B1046" s="191" t="s">
        <v>1338</v>
      </c>
      <c r="C1046" s="190" t="s">
        <v>605</v>
      </c>
      <c r="D1046" s="190" t="s">
        <v>884</v>
      </c>
      <c r="E1046" s="190" t="s">
        <v>1291</v>
      </c>
    </row>
    <row r="1047" spans="1:5" ht="25.5">
      <c r="A1047" s="190" t="s">
        <v>54</v>
      </c>
      <c r="B1047" s="191" t="s">
        <v>1338</v>
      </c>
      <c r="C1047" s="190" t="s">
        <v>603</v>
      </c>
      <c r="D1047" s="190" t="s">
        <v>886</v>
      </c>
      <c r="E1047" s="190" t="s">
        <v>1291</v>
      </c>
    </row>
    <row r="1048" spans="1:5" ht="25.5">
      <c r="A1048" s="190" t="s">
        <v>54</v>
      </c>
      <c r="B1048" s="191" t="s">
        <v>1338</v>
      </c>
      <c r="C1048" s="190" t="s">
        <v>602</v>
      </c>
      <c r="D1048" s="190" t="s">
        <v>890</v>
      </c>
      <c r="E1048" s="190" t="s">
        <v>1291</v>
      </c>
    </row>
    <row r="1049" spans="1:5" ht="25.5">
      <c r="A1049" s="190" t="s">
        <v>54</v>
      </c>
      <c r="B1049" s="191" t="s">
        <v>1338</v>
      </c>
      <c r="C1049" s="190" t="s">
        <v>887</v>
      </c>
      <c r="D1049" s="190" t="s">
        <v>888</v>
      </c>
      <c r="E1049" s="190" t="s">
        <v>1291</v>
      </c>
    </row>
    <row r="1050" spans="1:5">
      <c r="A1050" s="190" t="s">
        <v>56</v>
      </c>
      <c r="B1050" s="190" t="s">
        <v>1339</v>
      </c>
      <c r="C1050" s="190" t="s">
        <v>605</v>
      </c>
      <c r="D1050" s="190" t="s">
        <v>884</v>
      </c>
      <c r="E1050" s="190" t="s">
        <v>1291</v>
      </c>
    </row>
    <row r="1051" spans="1:5">
      <c r="A1051" s="190" t="s">
        <v>56</v>
      </c>
      <c r="B1051" s="190" t="s">
        <v>1339</v>
      </c>
      <c r="C1051" s="190" t="s">
        <v>603</v>
      </c>
      <c r="D1051" s="190" t="s">
        <v>886</v>
      </c>
      <c r="E1051" s="190" t="s">
        <v>1291</v>
      </c>
    </row>
    <row r="1052" spans="1:5">
      <c r="A1052" s="190" t="s">
        <v>56</v>
      </c>
      <c r="B1052" s="190" t="s">
        <v>1339</v>
      </c>
      <c r="C1052" s="190" t="s">
        <v>602</v>
      </c>
      <c r="D1052" s="190" t="s">
        <v>890</v>
      </c>
      <c r="E1052" s="190" t="s">
        <v>1291</v>
      </c>
    </row>
    <row r="1053" spans="1:5">
      <c r="A1053" s="190" t="s">
        <v>56</v>
      </c>
      <c r="B1053" s="190" t="s">
        <v>1339</v>
      </c>
      <c r="C1053" s="190" t="s">
        <v>887</v>
      </c>
      <c r="D1053" s="190" t="s">
        <v>888</v>
      </c>
      <c r="E1053" s="190" t="s">
        <v>1291</v>
      </c>
    </row>
    <row r="1054" spans="1:5">
      <c r="A1054" s="190" t="s">
        <v>58</v>
      </c>
      <c r="B1054" s="190" t="s">
        <v>1340</v>
      </c>
      <c r="C1054" s="190" t="s">
        <v>605</v>
      </c>
      <c r="D1054" s="190" t="s">
        <v>884</v>
      </c>
      <c r="E1054" s="190" t="s">
        <v>1291</v>
      </c>
    </row>
    <row r="1055" spans="1:5">
      <c r="A1055" s="190" t="s">
        <v>58</v>
      </c>
      <c r="B1055" s="190" t="s">
        <v>1340</v>
      </c>
      <c r="C1055" s="190" t="s">
        <v>603</v>
      </c>
      <c r="D1055" s="190" t="s">
        <v>886</v>
      </c>
      <c r="E1055" s="190" t="s">
        <v>1291</v>
      </c>
    </row>
    <row r="1056" spans="1:5">
      <c r="A1056" s="190" t="s">
        <v>58</v>
      </c>
      <c r="B1056" s="190" t="s">
        <v>1340</v>
      </c>
      <c r="C1056" s="190" t="s">
        <v>602</v>
      </c>
      <c r="D1056" s="190" t="s">
        <v>890</v>
      </c>
      <c r="E1056" s="190" t="s">
        <v>1291</v>
      </c>
    </row>
    <row r="1057" spans="1:5">
      <c r="A1057" s="190" t="s">
        <v>58</v>
      </c>
      <c r="B1057" s="190" t="s">
        <v>1340</v>
      </c>
      <c r="C1057" s="190" t="s">
        <v>887</v>
      </c>
      <c r="D1057" s="190" t="s">
        <v>888</v>
      </c>
      <c r="E1057" s="190" t="s">
        <v>1291</v>
      </c>
    </row>
    <row r="1058" spans="1:5">
      <c r="A1058" s="190" t="s">
        <v>60</v>
      </c>
      <c r="B1058" s="190" t="s">
        <v>1341</v>
      </c>
      <c r="C1058" s="190" t="s">
        <v>605</v>
      </c>
      <c r="D1058" s="190" t="s">
        <v>884</v>
      </c>
      <c r="E1058" s="190" t="s">
        <v>1291</v>
      </c>
    </row>
    <row r="1059" spans="1:5">
      <c r="A1059" s="190" t="s">
        <v>60</v>
      </c>
      <c r="B1059" s="190" t="s">
        <v>1341</v>
      </c>
      <c r="C1059" s="190" t="s">
        <v>603</v>
      </c>
      <c r="D1059" s="190" t="s">
        <v>886</v>
      </c>
      <c r="E1059" s="190" t="s">
        <v>1291</v>
      </c>
    </row>
    <row r="1060" spans="1:5">
      <c r="A1060" s="190" t="s">
        <v>60</v>
      </c>
      <c r="B1060" s="190" t="s">
        <v>1341</v>
      </c>
      <c r="C1060" s="190" t="s">
        <v>602</v>
      </c>
      <c r="D1060" s="190" t="s">
        <v>890</v>
      </c>
      <c r="E1060" s="190" t="s">
        <v>1291</v>
      </c>
    </row>
    <row r="1061" spans="1:5">
      <c r="A1061" s="190" t="s">
        <v>60</v>
      </c>
      <c r="B1061" s="190" t="s">
        <v>1341</v>
      </c>
      <c r="C1061" s="190" t="s">
        <v>887</v>
      </c>
      <c r="D1061" s="190" t="s">
        <v>888</v>
      </c>
      <c r="E1061" s="190" t="s">
        <v>1291</v>
      </c>
    </row>
    <row r="1062" spans="1:5">
      <c r="A1062" s="190" t="s">
        <v>62</v>
      </c>
      <c r="B1062" s="190" t="s">
        <v>1342</v>
      </c>
      <c r="C1062" s="190" t="s">
        <v>605</v>
      </c>
      <c r="D1062" s="190" t="s">
        <v>884</v>
      </c>
      <c r="E1062" s="190" t="s">
        <v>1291</v>
      </c>
    </row>
    <row r="1063" spans="1:5">
      <c r="A1063" s="190" t="s">
        <v>62</v>
      </c>
      <c r="B1063" s="190" t="s">
        <v>1342</v>
      </c>
      <c r="C1063" s="190" t="s">
        <v>603</v>
      </c>
      <c r="D1063" s="190" t="s">
        <v>886</v>
      </c>
      <c r="E1063" s="190" t="s">
        <v>1291</v>
      </c>
    </row>
    <row r="1064" spans="1:5">
      <c r="A1064" s="190" t="s">
        <v>62</v>
      </c>
      <c r="B1064" s="190" t="s">
        <v>1342</v>
      </c>
      <c r="C1064" s="190" t="s">
        <v>602</v>
      </c>
      <c r="D1064" s="190" t="s">
        <v>890</v>
      </c>
      <c r="E1064" s="190" t="s">
        <v>1291</v>
      </c>
    </row>
    <row r="1065" spans="1:5">
      <c r="A1065" s="190" t="s">
        <v>62</v>
      </c>
      <c r="B1065" s="190" t="s">
        <v>1342</v>
      </c>
      <c r="C1065" s="190" t="s">
        <v>887</v>
      </c>
      <c r="D1065" s="190" t="s">
        <v>888</v>
      </c>
      <c r="E1065" s="190" t="s">
        <v>1291</v>
      </c>
    </row>
    <row r="1066" spans="1:5">
      <c r="A1066" s="190" t="s">
        <v>64</v>
      </c>
      <c r="B1066" s="190" t="s">
        <v>1343</v>
      </c>
      <c r="C1066" s="190" t="s">
        <v>605</v>
      </c>
      <c r="D1066" s="190" t="s">
        <v>884</v>
      </c>
      <c r="E1066" s="190" t="s">
        <v>1291</v>
      </c>
    </row>
    <row r="1067" spans="1:5">
      <c r="A1067" s="190" t="s">
        <v>64</v>
      </c>
      <c r="B1067" s="190" t="s">
        <v>1343</v>
      </c>
      <c r="C1067" s="190" t="s">
        <v>603</v>
      </c>
      <c r="D1067" s="190" t="s">
        <v>886</v>
      </c>
      <c r="E1067" s="190" t="s">
        <v>1291</v>
      </c>
    </row>
    <row r="1068" spans="1:5">
      <c r="A1068" s="190" t="s">
        <v>64</v>
      </c>
      <c r="B1068" s="190" t="s">
        <v>1343</v>
      </c>
      <c r="C1068" s="190" t="s">
        <v>602</v>
      </c>
      <c r="D1068" s="190" t="s">
        <v>890</v>
      </c>
      <c r="E1068" s="190" t="s">
        <v>1291</v>
      </c>
    </row>
    <row r="1069" spans="1:5">
      <c r="A1069" s="190" t="s">
        <v>64</v>
      </c>
      <c r="B1069" s="190" t="s">
        <v>1343</v>
      </c>
      <c r="C1069" s="190" t="s">
        <v>887</v>
      </c>
      <c r="D1069" s="190" t="s">
        <v>888</v>
      </c>
      <c r="E1069" s="190" t="s">
        <v>1291</v>
      </c>
    </row>
    <row r="1070" spans="1:5">
      <c r="A1070" s="190" t="s">
        <v>66</v>
      </c>
      <c r="B1070" s="190" t="s">
        <v>1344</v>
      </c>
      <c r="C1070" s="190" t="s">
        <v>605</v>
      </c>
      <c r="D1070" s="190" t="s">
        <v>884</v>
      </c>
      <c r="E1070" s="190" t="s">
        <v>1291</v>
      </c>
    </row>
    <row r="1071" spans="1:5">
      <c r="A1071" s="190" t="s">
        <v>66</v>
      </c>
      <c r="B1071" s="190" t="s">
        <v>1344</v>
      </c>
      <c r="C1071" s="190" t="s">
        <v>603</v>
      </c>
      <c r="D1071" s="190" t="s">
        <v>886</v>
      </c>
      <c r="E1071" s="190" t="s">
        <v>1291</v>
      </c>
    </row>
    <row r="1072" spans="1:5">
      <c r="A1072" s="190" t="s">
        <v>66</v>
      </c>
      <c r="B1072" s="190" t="s">
        <v>1344</v>
      </c>
      <c r="C1072" s="190" t="s">
        <v>602</v>
      </c>
      <c r="D1072" s="190" t="s">
        <v>890</v>
      </c>
      <c r="E1072" s="190" t="s">
        <v>1291</v>
      </c>
    </row>
    <row r="1073" spans="1:5">
      <c r="A1073" s="190" t="s">
        <v>66</v>
      </c>
      <c r="B1073" s="190" t="s">
        <v>1344</v>
      </c>
      <c r="C1073" s="190" t="s">
        <v>887</v>
      </c>
      <c r="D1073" s="190" t="s">
        <v>888</v>
      </c>
      <c r="E1073" s="190" t="s">
        <v>1291</v>
      </c>
    </row>
    <row r="1074" spans="1:5">
      <c r="A1074" s="190" t="s">
        <v>68</v>
      </c>
      <c r="B1074" s="190" t="s">
        <v>1345</v>
      </c>
      <c r="C1074" s="190" t="s">
        <v>605</v>
      </c>
      <c r="D1074" s="190" t="s">
        <v>884</v>
      </c>
      <c r="E1074" s="190" t="s">
        <v>1291</v>
      </c>
    </row>
    <row r="1075" spans="1:5">
      <c r="A1075" s="190" t="s">
        <v>68</v>
      </c>
      <c r="B1075" s="190" t="s">
        <v>1345</v>
      </c>
      <c r="C1075" s="190" t="s">
        <v>603</v>
      </c>
      <c r="D1075" s="190" t="s">
        <v>886</v>
      </c>
      <c r="E1075" s="190" t="s">
        <v>1291</v>
      </c>
    </row>
    <row r="1076" spans="1:5">
      <c r="A1076" s="190" t="s">
        <v>68</v>
      </c>
      <c r="B1076" s="190" t="s">
        <v>1345</v>
      </c>
      <c r="C1076" s="190" t="s">
        <v>602</v>
      </c>
      <c r="D1076" s="190" t="s">
        <v>890</v>
      </c>
      <c r="E1076" s="190" t="s">
        <v>1291</v>
      </c>
    </row>
    <row r="1077" spans="1:5">
      <c r="A1077" s="190" t="s">
        <v>68</v>
      </c>
      <c r="B1077" s="190" t="s">
        <v>1345</v>
      </c>
      <c r="C1077" s="190" t="s">
        <v>887</v>
      </c>
      <c r="D1077" s="190" t="s">
        <v>888</v>
      </c>
      <c r="E1077" s="190" t="s">
        <v>1291</v>
      </c>
    </row>
    <row r="1078" spans="1:5">
      <c r="A1078" s="190" t="s">
        <v>70</v>
      </c>
      <c r="B1078" s="190" t="s">
        <v>1346</v>
      </c>
      <c r="C1078" s="190" t="s">
        <v>605</v>
      </c>
      <c r="D1078" s="190" t="s">
        <v>884</v>
      </c>
      <c r="E1078" s="190" t="s">
        <v>1291</v>
      </c>
    </row>
    <row r="1079" spans="1:5">
      <c r="A1079" s="190" t="s">
        <v>70</v>
      </c>
      <c r="B1079" s="190" t="s">
        <v>1346</v>
      </c>
      <c r="C1079" s="190" t="s">
        <v>603</v>
      </c>
      <c r="D1079" s="190" t="s">
        <v>886</v>
      </c>
      <c r="E1079" s="190" t="s">
        <v>1291</v>
      </c>
    </row>
    <row r="1080" spans="1:5">
      <c r="A1080" s="190" t="s">
        <v>70</v>
      </c>
      <c r="B1080" s="190" t="s">
        <v>1346</v>
      </c>
      <c r="C1080" s="190" t="s">
        <v>602</v>
      </c>
      <c r="D1080" s="190" t="s">
        <v>890</v>
      </c>
      <c r="E1080" s="190" t="s">
        <v>1291</v>
      </c>
    </row>
    <row r="1081" spans="1:5">
      <c r="A1081" s="190" t="s">
        <v>70</v>
      </c>
      <c r="B1081" s="190" t="s">
        <v>1346</v>
      </c>
      <c r="C1081" s="190" t="s">
        <v>887</v>
      </c>
      <c r="D1081" s="190" t="s">
        <v>888</v>
      </c>
      <c r="E1081" s="190" t="s">
        <v>1291</v>
      </c>
    </row>
    <row r="1082" spans="1:5">
      <c r="A1082" s="190" t="s">
        <v>74</v>
      </c>
      <c r="B1082" s="190" t="s">
        <v>1347</v>
      </c>
      <c r="C1082" s="190" t="s">
        <v>605</v>
      </c>
      <c r="D1082" s="190" t="s">
        <v>884</v>
      </c>
      <c r="E1082" s="190" t="s">
        <v>1291</v>
      </c>
    </row>
    <row r="1083" spans="1:5">
      <c r="A1083" s="190" t="s">
        <v>74</v>
      </c>
      <c r="B1083" s="190" t="s">
        <v>1347</v>
      </c>
      <c r="C1083" s="190" t="s">
        <v>603</v>
      </c>
      <c r="D1083" s="190" t="s">
        <v>886</v>
      </c>
      <c r="E1083" s="190" t="s">
        <v>1291</v>
      </c>
    </row>
    <row r="1084" spans="1:5">
      <c r="A1084" s="190" t="s">
        <v>74</v>
      </c>
      <c r="B1084" s="190" t="s">
        <v>1347</v>
      </c>
      <c r="C1084" s="190" t="s">
        <v>602</v>
      </c>
      <c r="D1084" s="190" t="s">
        <v>890</v>
      </c>
      <c r="E1084" s="190" t="s">
        <v>1291</v>
      </c>
    </row>
    <row r="1085" spans="1:5">
      <c r="A1085" s="190" t="s">
        <v>74</v>
      </c>
      <c r="B1085" s="190" t="s">
        <v>1347</v>
      </c>
      <c r="C1085" s="190" t="s">
        <v>887</v>
      </c>
      <c r="D1085" s="190" t="s">
        <v>888</v>
      </c>
      <c r="E1085" s="190" t="s">
        <v>1291</v>
      </c>
    </row>
    <row r="1086" spans="1:5">
      <c r="A1086" s="190" t="s">
        <v>76</v>
      </c>
      <c r="B1086" s="190" t="s">
        <v>1348</v>
      </c>
      <c r="C1086" s="190" t="s">
        <v>605</v>
      </c>
      <c r="D1086" s="190" t="s">
        <v>884</v>
      </c>
      <c r="E1086" s="190" t="s">
        <v>1291</v>
      </c>
    </row>
    <row r="1087" spans="1:5">
      <c r="A1087" s="190" t="s">
        <v>76</v>
      </c>
      <c r="B1087" s="190" t="s">
        <v>1348</v>
      </c>
      <c r="C1087" s="190" t="s">
        <v>603</v>
      </c>
      <c r="D1087" s="190" t="s">
        <v>886</v>
      </c>
      <c r="E1087" s="190" t="s">
        <v>1291</v>
      </c>
    </row>
    <row r="1088" spans="1:5">
      <c r="A1088" s="190" t="s">
        <v>76</v>
      </c>
      <c r="B1088" s="190" t="s">
        <v>1348</v>
      </c>
      <c r="C1088" s="190" t="s">
        <v>602</v>
      </c>
      <c r="D1088" s="190" t="s">
        <v>890</v>
      </c>
      <c r="E1088" s="190" t="s">
        <v>1291</v>
      </c>
    </row>
    <row r="1089" spans="1:5">
      <c r="A1089" s="190" t="s">
        <v>76</v>
      </c>
      <c r="B1089" s="190" t="s">
        <v>1348</v>
      </c>
      <c r="C1089" s="190" t="s">
        <v>887</v>
      </c>
      <c r="D1089" s="190" t="s">
        <v>888</v>
      </c>
      <c r="E1089" s="190" t="s">
        <v>1291</v>
      </c>
    </row>
    <row r="1090" spans="1:5">
      <c r="A1090" s="190" t="s">
        <v>78</v>
      </c>
      <c r="B1090" s="190" t="s">
        <v>1349</v>
      </c>
      <c r="C1090" s="190" t="s">
        <v>605</v>
      </c>
      <c r="D1090" s="190" t="s">
        <v>884</v>
      </c>
      <c r="E1090" s="190" t="s">
        <v>1291</v>
      </c>
    </row>
    <row r="1091" spans="1:5">
      <c r="A1091" s="190" t="s">
        <v>78</v>
      </c>
      <c r="B1091" s="190" t="s">
        <v>1349</v>
      </c>
      <c r="C1091" s="190" t="s">
        <v>603</v>
      </c>
      <c r="D1091" s="190" t="s">
        <v>886</v>
      </c>
      <c r="E1091" s="190" t="s">
        <v>1291</v>
      </c>
    </row>
    <row r="1092" spans="1:5">
      <c r="A1092" s="190" t="s">
        <v>78</v>
      </c>
      <c r="B1092" s="190" t="s">
        <v>1349</v>
      </c>
      <c r="C1092" s="190" t="s">
        <v>602</v>
      </c>
      <c r="D1092" s="190" t="s">
        <v>890</v>
      </c>
      <c r="E1092" s="190" t="s">
        <v>1291</v>
      </c>
    </row>
    <row r="1093" spans="1:5">
      <c r="A1093" s="190" t="s">
        <v>78</v>
      </c>
      <c r="B1093" s="190" t="s">
        <v>1349</v>
      </c>
      <c r="C1093" s="190" t="s">
        <v>887</v>
      </c>
      <c r="D1093" s="190" t="s">
        <v>888</v>
      </c>
      <c r="E1093" s="190" t="s">
        <v>1291</v>
      </c>
    </row>
    <row r="1094" spans="1:5">
      <c r="A1094" s="190" t="s">
        <v>82</v>
      </c>
      <c r="B1094" s="190" t="s">
        <v>1350</v>
      </c>
      <c r="C1094" s="190" t="s">
        <v>605</v>
      </c>
      <c r="D1094" s="190" t="s">
        <v>884</v>
      </c>
      <c r="E1094" s="190" t="s">
        <v>1291</v>
      </c>
    </row>
    <row r="1095" spans="1:5">
      <c r="A1095" s="190" t="s">
        <v>82</v>
      </c>
      <c r="B1095" s="190" t="s">
        <v>1350</v>
      </c>
      <c r="C1095" s="190" t="s">
        <v>603</v>
      </c>
      <c r="D1095" s="190" t="s">
        <v>886</v>
      </c>
      <c r="E1095" s="190" t="s">
        <v>1291</v>
      </c>
    </row>
    <row r="1096" spans="1:5">
      <c r="A1096" s="190" t="s">
        <v>82</v>
      </c>
      <c r="B1096" s="190" t="s">
        <v>1350</v>
      </c>
      <c r="C1096" s="190" t="s">
        <v>602</v>
      </c>
      <c r="D1096" s="190" t="s">
        <v>890</v>
      </c>
      <c r="E1096" s="190" t="s">
        <v>1291</v>
      </c>
    </row>
    <row r="1097" spans="1:5">
      <c r="A1097" s="190" t="s">
        <v>82</v>
      </c>
      <c r="B1097" s="190" t="s">
        <v>1350</v>
      </c>
      <c r="C1097" s="190" t="s">
        <v>887</v>
      </c>
      <c r="D1097" s="190" t="s">
        <v>888</v>
      </c>
      <c r="E1097" s="190" t="s">
        <v>1291</v>
      </c>
    </row>
    <row r="1098" spans="1:5">
      <c r="A1098" s="190" t="s">
        <v>1351</v>
      </c>
      <c r="B1098" s="190" t="s">
        <v>1352</v>
      </c>
      <c r="C1098" s="190" t="s">
        <v>605</v>
      </c>
      <c r="D1098" s="190" t="s">
        <v>884</v>
      </c>
      <c r="E1098" s="190" t="s">
        <v>1291</v>
      </c>
    </row>
    <row r="1099" spans="1:5">
      <c r="A1099" s="190" t="s">
        <v>1351</v>
      </c>
      <c r="B1099" s="190" t="s">
        <v>1352</v>
      </c>
      <c r="C1099" s="190" t="s">
        <v>603</v>
      </c>
      <c r="D1099" s="190" t="s">
        <v>886</v>
      </c>
      <c r="E1099" s="190" t="s">
        <v>1291</v>
      </c>
    </row>
    <row r="1100" spans="1:5">
      <c r="A1100" s="190" t="s">
        <v>1351</v>
      </c>
      <c r="B1100" s="190" t="s">
        <v>1352</v>
      </c>
      <c r="C1100" s="190" t="s">
        <v>602</v>
      </c>
      <c r="D1100" s="190" t="s">
        <v>890</v>
      </c>
      <c r="E1100" s="190" t="s">
        <v>1291</v>
      </c>
    </row>
    <row r="1101" spans="1:5">
      <c r="A1101" s="190" t="s">
        <v>1351</v>
      </c>
      <c r="B1101" s="190" t="s">
        <v>1352</v>
      </c>
      <c r="C1101" s="190" t="s">
        <v>887</v>
      </c>
      <c r="D1101" s="190" t="s">
        <v>888</v>
      </c>
      <c r="E1101" s="190" t="s">
        <v>1291</v>
      </c>
    </row>
    <row r="1102" spans="1:5">
      <c r="A1102" s="190" t="s">
        <v>1351</v>
      </c>
      <c r="B1102" s="190" t="s">
        <v>1352</v>
      </c>
      <c r="C1102" s="190" t="s">
        <v>300</v>
      </c>
      <c r="D1102" s="190" t="s">
        <v>956</v>
      </c>
      <c r="E1102" s="190" t="s">
        <v>957</v>
      </c>
    </row>
    <row r="1103" spans="1:5">
      <c r="A1103" s="190" t="s">
        <v>1353</v>
      </c>
      <c r="B1103" s="190" t="s">
        <v>1354</v>
      </c>
      <c r="C1103" s="190" t="s">
        <v>605</v>
      </c>
      <c r="D1103" s="190" t="s">
        <v>884</v>
      </c>
      <c r="E1103" s="190" t="s">
        <v>1291</v>
      </c>
    </row>
    <row r="1104" spans="1:5">
      <c r="A1104" s="190" t="s">
        <v>1353</v>
      </c>
      <c r="B1104" s="190" t="s">
        <v>1354</v>
      </c>
      <c r="C1104" s="190" t="s">
        <v>603</v>
      </c>
      <c r="D1104" s="190" t="s">
        <v>886</v>
      </c>
      <c r="E1104" s="190" t="s">
        <v>1291</v>
      </c>
    </row>
    <row r="1105" spans="1:5">
      <c r="A1105" s="190" t="s">
        <v>1353</v>
      </c>
      <c r="B1105" s="190" t="s">
        <v>1354</v>
      </c>
      <c r="C1105" s="190" t="s">
        <v>602</v>
      </c>
      <c r="D1105" s="190" t="s">
        <v>890</v>
      </c>
      <c r="E1105" s="190" t="s">
        <v>1291</v>
      </c>
    </row>
    <row r="1106" spans="1:5">
      <c r="A1106" s="190" t="s">
        <v>1353</v>
      </c>
      <c r="B1106" s="190" t="s">
        <v>1354</v>
      </c>
      <c r="C1106" s="190" t="s">
        <v>887</v>
      </c>
      <c r="D1106" s="190" t="s">
        <v>888</v>
      </c>
      <c r="E1106" s="190" t="s">
        <v>1291</v>
      </c>
    </row>
    <row r="1107" spans="1:5">
      <c r="A1107" s="190" t="s">
        <v>44</v>
      </c>
      <c r="B1107" s="190" t="s">
        <v>1355</v>
      </c>
      <c r="C1107" s="190" t="s">
        <v>605</v>
      </c>
      <c r="D1107" s="190" t="s">
        <v>884</v>
      </c>
      <c r="E1107" s="190" t="s">
        <v>1291</v>
      </c>
    </row>
    <row r="1108" spans="1:5">
      <c r="A1108" s="190" t="s">
        <v>44</v>
      </c>
      <c r="B1108" s="190" t="s">
        <v>1355</v>
      </c>
      <c r="C1108" s="190" t="s">
        <v>603</v>
      </c>
      <c r="D1108" s="190" t="s">
        <v>886</v>
      </c>
      <c r="E1108" s="190" t="s">
        <v>1291</v>
      </c>
    </row>
    <row r="1109" spans="1:5">
      <c r="A1109" s="190" t="s">
        <v>44</v>
      </c>
      <c r="B1109" s="190" t="s">
        <v>1355</v>
      </c>
      <c r="C1109" s="190" t="s">
        <v>602</v>
      </c>
      <c r="D1109" s="190" t="s">
        <v>890</v>
      </c>
      <c r="E1109" s="190" t="s">
        <v>1291</v>
      </c>
    </row>
    <row r="1110" spans="1:5">
      <c r="A1110" s="190" t="s">
        <v>44</v>
      </c>
      <c r="B1110" s="190" t="s">
        <v>1355</v>
      </c>
      <c r="C1110" s="190" t="s">
        <v>887</v>
      </c>
      <c r="D1110" s="190" t="s">
        <v>888</v>
      </c>
      <c r="E1110" s="190" t="s">
        <v>1291</v>
      </c>
    </row>
    <row r="1111" spans="1:5">
      <c r="A1111" s="190" t="s">
        <v>46</v>
      </c>
      <c r="B1111" s="190" t="s">
        <v>1356</v>
      </c>
      <c r="C1111" s="190" t="s">
        <v>605</v>
      </c>
      <c r="D1111" s="190" t="s">
        <v>884</v>
      </c>
      <c r="E1111" s="190" t="s">
        <v>1291</v>
      </c>
    </row>
    <row r="1112" spans="1:5">
      <c r="A1112" s="190" t="s">
        <v>46</v>
      </c>
      <c r="B1112" s="190" t="s">
        <v>1356</v>
      </c>
      <c r="C1112" s="190" t="s">
        <v>603</v>
      </c>
      <c r="D1112" s="190" t="s">
        <v>886</v>
      </c>
      <c r="E1112" s="190" t="s">
        <v>1291</v>
      </c>
    </row>
    <row r="1113" spans="1:5">
      <c r="A1113" s="190" t="s">
        <v>46</v>
      </c>
      <c r="B1113" s="190" t="s">
        <v>1356</v>
      </c>
      <c r="C1113" s="190" t="s">
        <v>602</v>
      </c>
      <c r="D1113" s="190" t="s">
        <v>890</v>
      </c>
      <c r="E1113" s="190" t="s">
        <v>1291</v>
      </c>
    </row>
    <row r="1114" spans="1:5">
      <c r="A1114" s="190" t="s">
        <v>46</v>
      </c>
      <c r="B1114" s="190" t="s">
        <v>1356</v>
      </c>
      <c r="C1114" s="190" t="s">
        <v>887</v>
      </c>
      <c r="D1114" s="190" t="s">
        <v>888</v>
      </c>
      <c r="E1114" s="190" t="s">
        <v>1291</v>
      </c>
    </row>
    <row r="1115" spans="1:5">
      <c r="A1115" s="190" t="s">
        <v>48</v>
      </c>
      <c r="B1115" s="190" t="s">
        <v>1357</v>
      </c>
      <c r="C1115" s="190" t="s">
        <v>605</v>
      </c>
      <c r="D1115" s="190" t="s">
        <v>884</v>
      </c>
      <c r="E1115" s="190" t="s">
        <v>1291</v>
      </c>
    </row>
    <row r="1116" spans="1:5">
      <c r="A1116" s="190" t="s">
        <v>48</v>
      </c>
      <c r="B1116" s="190" t="s">
        <v>1357</v>
      </c>
      <c r="C1116" s="190" t="s">
        <v>603</v>
      </c>
      <c r="D1116" s="190" t="s">
        <v>886</v>
      </c>
      <c r="E1116" s="190" t="s">
        <v>1291</v>
      </c>
    </row>
    <row r="1117" spans="1:5">
      <c r="A1117" s="190" t="s">
        <v>48</v>
      </c>
      <c r="B1117" s="190" t="s">
        <v>1357</v>
      </c>
      <c r="C1117" s="190" t="s">
        <v>602</v>
      </c>
      <c r="D1117" s="190" t="s">
        <v>890</v>
      </c>
      <c r="E1117" s="190" t="s">
        <v>1291</v>
      </c>
    </row>
    <row r="1118" spans="1:5">
      <c r="A1118" s="190" t="s">
        <v>48</v>
      </c>
      <c r="B1118" s="190" t="s">
        <v>1357</v>
      </c>
      <c r="C1118" s="190" t="s">
        <v>887</v>
      </c>
      <c r="D1118" s="190" t="s">
        <v>888</v>
      </c>
      <c r="E1118" s="190" t="s">
        <v>1291</v>
      </c>
    </row>
    <row r="1119" spans="1:5">
      <c r="A1119" s="190" t="s">
        <v>8</v>
      </c>
      <c r="B1119" s="190" t="s">
        <v>1358</v>
      </c>
      <c r="C1119" s="190" t="s">
        <v>605</v>
      </c>
      <c r="D1119" s="190" t="s">
        <v>884</v>
      </c>
      <c r="E1119" s="190" t="s">
        <v>1291</v>
      </c>
    </row>
    <row r="1120" spans="1:5">
      <c r="A1120" s="190" t="s">
        <v>8</v>
      </c>
      <c r="B1120" s="190" t="s">
        <v>1358</v>
      </c>
      <c r="C1120" s="190" t="s">
        <v>603</v>
      </c>
      <c r="D1120" s="190" t="s">
        <v>886</v>
      </c>
      <c r="E1120" s="190" t="s">
        <v>1291</v>
      </c>
    </row>
    <row r="1121" spans="1:5">
      <c r="A1121" s="190" t="s">
        <v>8</v>
      </c>
      <c r="B1121" s="190" t="s">
        <v>1358</v>
      </c>
      <c r="C1121" s="190" t="s">
        <v>602</v>
      </c>
      <c r="D1121" s="190" t="s">
        <v>890</v>
      </c>
      <c r="E1121" s="190" t="s">
        <v>1291</v>
      </c>
    </row>
    <row r="1122" spans="1:5">
      <c r="A1122" s="190" t="s">
        <v>8</v>
      </c>
      <c r="B1122" s="190" t="s">
        <v>1358</v>
      </c>
      <c r="C1122" s="190" t="s">
        <v>887</v>
      </c>
      <c r="D1122" s="190" t="s">
        <v>888</v>
      </c>
      <c r="E1122" s="190" t="s">
        <v>1291</v>
      </c>
    </row>
    <row r="1123" spans="1:5">
      <c r="A1123" s="190" t="s">
        <v>10</v>
      </c>
      <c r="B1123" s="190" t="s">
        <v>1359</v>
      </c>
      <c r="C1123" s="190" t="s">
        <v>605</v>
      </c>
      <c r="D1123" s="190" t="s">
        <v>884</v>
      </c>
      <c r="E1123" s="190" t="s">
        <v>1291</v>
      </c>
    </row>
    <row r="1124" spans="1:5">
      <c r="A1124" s="190" t="s">
        <v>10</v>
      </c>
      <c r="B1124" s="190" t="s">
        <v>1359</v>
      </c>
      <c r="C1124" s="190" t="s">
        <v>603</v>
      </c>
      <c r="D1124" s="190" t="s">
        <v>886</v>
      </c>
      <c r="E1124" s="190" t="s">
        <v>1291</v>
      </c>
    </row>
    <row r="1125" spans="1:5">
      <c r="A1125" s="190" t="s">
        <v>10</v>
      </c>
      <c r="B1125" s="190" t="s">
        <v>1359</v>
      </c>
      <c r="C1125" s="190" t="s">
        <v>602</v>
      </c>
      <c r="D1125" s="190" t="s">
        <v>890</v>
      </c>
      <c r="E1125" s="190" t="s">
        <v>1291</v>
      </c>
    </row>
    <row r="1126" spans="1:5">
      <c r="A1126" s="190" t="s">
        <v>10</v>
      </c>
      <c r="B1126" s="190" t="s">
        <v>1359</v>
      </c>
      <c r="C1126" s="190" t="s">
        <v>887</v>
      </c>
      <c r="D1126" s="190" t="s">
        <v>888</v>
      </c>
      <c r="E1126" s="190" t="s">
        <v>1291</v>
      </c>
    </row>
    <row r="1127" spans="1:5">
      <c r="A1127" s="190" t="s">
        <v>12</v>
      </c>
      <c r="B1127" s="190" t="s">
        <v>1360</v>
      </c>
      <c r="C1127" s="190" t="s">
        <v>605</v>
      </c>
      <c r="D1127" s="190" t="s">
        <v>884</v>
      </c>
      <c r="E1127" s="190" t="s">
        <v>1291</v>
      </c>
    </row>
    <row r="1128" spans="1:5">
      <c r="A1128" s="190" t="s">
        <v>12</v>
      </c>
      <c r="B1128" s="190" t="s">
        <v>1360</v>
      </c>
      <c r="C1128" s="190" t="s">
        <v>603</v>
      </c>
      <c r="D1128" s="190" t="s">
        <v>886</v>
      </c>
      <c r="E1128" s="190" t="s">
        <v>1291</v>
      </c>
    </row>
    <row r="1129" spans="1:5">
      <c r="A1129" s="190" t="s">
        <v>12</v>
      </c>
      <c r="B1129" s="190" t="s">
        <v>1360</v>
      </c>
      <c r="C1129" s="190" t="s">
        <v>602</v>
      </c>
      <c r="D1129" s="190" t="s">
        <v>890</v>
      </c>
      <c r="E1129" s="190" t="s">
        <v>1291</v>
      </c>
    </row>
    <row r="1130" spans="1:5">
      <c r="A1130" s="190" t="s">
        <v>12</v>
      </c>
      <c r="B1130" s="190" t="s">
        <v>1360</v>
      </c>
      <c r="C1130" s="190" t="s">
        <v>887</v>
      </c>
      <c r="D1130" s="190" t="s">
        <v>888</v>
      </c>
      <c r="E1130" s="190" t="s">
        <v>1291</v>
      </c>
    </row>
    <row r="1131" spans="1:5">
      <c r="A1131" s="190" t="s">
        <v>14</v>
      </c>
      <c r="B1131" s="190" t="s">
        <v>1361</v>
      </c>
      <c r="C1131" s="190" t="s">
        <v>605</v>
      </c>
      <c r="D1131" s="190" t="s">
        <v>884</v>
      </c>
      <c r="E1131" s="190" t="s">
        <v>1291</v>
      </c>
    </row>
    <row r="1132" spans="1:5">
      <c r="A1132" s="190" t="s">
        <v>14</v>
      </c>
      <c r="B1132" s="190" t="s">
        <v>1361</v>
      </c>
      <c r="C1132" s="190" t="s">
        <v>603</v>
      </c>
      <c r="D1132" s="190" t="s">
        <v>886</v>
      </c>
      <c r="E1132" s="190" t="s">
        <v>1291</v>
      </c>
    </row>
    <row r="1133" spans="1:5">
      <c r="A1133" s="190" t="s">
        <v>14</v>
      </c>
      <c r="B1133" s="190" t="s">
        <v>1361</v>
      </c>
      <c r="C1133" s="190" t="s">
        <v>602</v>
      </c>
      <c r="D1133" s="190" t="s">
        <v>890</v>
      </c>
      <c r="E1133" s="190" t="s">
        <v>1291</v>
      </c>
    </row>
    <row r="1134" spans="1:5">
      <c r="A1134" s="190" t="s">
        <v>14</v>
      </c>
      <c r="B1134" s="190" t="s">
        <v>1361</v>
      </c>
      <c r="C1134" s="190" t="s">
        <v>887</v>
      </c>
      <c r="D1134" s="190" t="s">
        <v>888</v>
      </c>
      <c r="E1134" s="190" t="s">
        <v>1291</v>
      </c>
    </row>
    <row r="1135" spans="1:5">
      <c r="A1135" s="190" t="s">
        <v>16</v>
      </c>
      <c r="B1135" s="190" t="s">
        <v>1362</v>
      </c>
      <c r="C1135" s="190" t="s">
        <v>605</v>
      </c>
      <c r="D1135" s="190" t="s">
        <v>884</v>
      </c>
      <c r="E1135" s="190" t="s">
        <v>1291</v>
      </c>
    </row>
    <row r="1136" spans="1:5">
      <c r="A1136" s="190" t="s">
        <v>16</v>
      </c>
      <c r="B1136" s="190" t="s">
        <v>1362</v>
      </c>
      <c r="C1136" s="190" t="s">
        <v>603</v>
      </c>
      <c r="D1136" s="190" t="s">
        <v>886</v>
      </c>
      <c r="E1136" s="190" t="s">
        <v>1291</v>
      </c>
    </row>
    <row r="1137" spans="1:5">
      <c r="A1137" s="190" t="s">
        <v>16</v>
      </c>
      <c r="B1137" s="190" t="s">
        <v>1362</v>
      </c>
      <c r="C1137" s="190" t="s">
        <v>602</v>
      </c>
      <c r="D1137" s="190" t="s">
        <v>890</v>
      </c>
      <c r="E1137" s="190" t="s">
        <v>1291</v>
      </c>
    </row>
    <row r="1138" spans="1:5">
      <c r="A1138" s="190" t="s">
        <v>16</v>
      </c>
      <c r="B1138" s="190" t="s">
        <v>1362</v>
      </c>
      <c r="C1138" s="190" t="s">
        <v>887</v>
      </c>
      <c r="D1138" s="190" t="s">
        <v>888</v>
      </c>
      <c r="E1138" s="190" t="s">
        <v>1291</v>
      </c>
    </row>
    <row r="1139" spans="1:5">
      <c r="A1139" s="190" t="s">
        <v>18</v>
      </c>
      <c r="B1139" s="190" t="s">
        <v>1363</v>
      </c>
      <c r="C1139" s="190" t="s">
        <v>605</v>
      </c>
      <c r="D1139" s="190" t="s">
        <v>884</v>
      </c>
      <c r="E1139" s="190" t="s">
        <v>1291</v>
      </c>
    </row>
    <row r="1140" spans="1:5">
      <c r="A1140" s="190" t="s">
        <v>18</v>
      </c>
      <c r="B1140" s="190" t="s">
        <v>1364</v>
      </c>
      <c r="C1140" s="190" t="s">
        <v>603</v>
      </c>
      <c r="D1140" s="190" t="s">
        <v>886</v>
      </c>
      <c r="E1140" s="190" t="s">
        <v>1291</v>
      </c>
    </row>
    <row r="1141" spans="1:5">
      <c r="A1141" s="190" t="s">
        <v>18</v>
      </c>
      <c r="B1141" s="190" t="s">
        <v>1364</v>
      </c>
      <c r="C1141" s="190" t="s">
        <v>602</v>
      </c>
      <c r="D1141" s="190" t="s">
        <v>890</v>
      </c>
      <c r="E1141" s="190" t="s">
        <v>1291</v>
      </c>
    </row>
    <row r="1142" spans="1:5">
      <c r="A1142" s="190" t="s">
        <v>18</v>
      </c>
      <c r="B1142" s="190" t="s">
        <v>1363</v>
      </c>
      <c r="C1142" s="190" t="s">
        <v>887</v>
      </c>
      <c r="D1142" s="190" t="s">
        <v>888</v>
      </c>
      <c r="E1142" s="190" t="s">
        <v>1291</v>
      </c>
    </row>
    <row r="1143" spans="1:5">
      <c r="A1143" s="190" t="s">
        <v>20</v>
      </c>
      <c r="B1143" s="190" t="s">
        <v>1365</v>
      </c>
      <c r="C1143" s="190" t="s">
        <v>605</v>
      </c>
      <c r="D1143" s="190" t="s">
        <v>884</v>
      </c>
      <c r="E1143" s="190" t="s">
        <v>1291</v>
      </c>
    </row>
    <row r="1144" spans="1:5">
      <c r="A1144" s="190" t="s">
        <v>20</v>
      </c>
      <c r="B1144" s="190" t="s">
        <v>1365</v>
      </c>
      <c r="C1144" s="190" t="s">
        <v>603</v>
      </c>
      <c r="D1144" s="190" t="s">
        <v>886</v>
      </c>
      <c r="E1144" s="190" t="s">
        <v>1291</v>
      </c>
    </row>
    <row r="1145" spans="1:5">
      <c r="A1145" s="190" t="s">
        <v>20</v>
      </c>
      <c r="B1145" s="190" t="s">
        <v>1365</v>
      </c>
      <c r="C1145" s="190" t="s">
        <v>602</v>
      </c>
      <c r="D1145" s="190" t="s">
        <v>890</v>
      </c>
      <c r="E1145" s="190" t="s">
        <v>1291</v>
      </c>
    </row>
    <row r="1146" spans="1:5">
      <c r="A1146" s="190" t="s">
        <v>20</v>
      </c>
      <c r="B1146" s="190" t="s">
        <v>1365</v>
      </c>
      <c r="C1146" s="190" t="s">
        <v>887</v>
      </c>
      <c r="D1146" s="190" t="s">
        <v>888</v>
      </c>
      <c r="E1146" s="190" t="s">
        <v>1291</v>
      </c>
    </row>
    <row r="1147" spans="1:5">
      <c r="A1147" s="190" t="s">
        <v>22</v>
      </c>
      <c r="B1147" s="190" t="s">
        <v>1366</v>
      </c>
      <c r="C1147" s="190" t="s">
        <v>605</v>
      </c>
      <c r="D1147" s="190" t="s">
        <v>884</v>
      </c>
      <c r="E1147" s="190" t="s">
        <v>1291</v>
      </c>
    </row>
    <row r="1148" spans="1:5">
      <c r="A1148" s="190" t="s">
        <v>22</v>
      </c>
      <c r="B1148" s="190" t="s">
        <v>1367</v>
      </c>
      <c r="C1148" s="190" t="s">
        <v>603</v>
      </c>
      <c r="D1148" s="190" t="s">
        <v>886</v>
      </c>
      <c r="E1148" s="190" t="s">
        <v>1291</v>
      </c>
    </row>
    <row r="1149" spans="1:5">
      <c r="A1149" s="190" t="s">
        <v>22</v>
      </c>
      <c r="B1149" s="190" t="s">
        <v>1367</v>
      </c>
      <c r="C1149" s="190" t="s">
        <v>602</v>
      </c>
      <c r="D1149" s="190" t="s">
        <v>890</v>
      </c>
      <c r="E1149" s="190" t="s">
        <v>1291</v>
      </c>
    </row>
    <row r="1150" spans="1:5">
      <c r="A1150" s="190" t="s">
        <v>22</v>
      </c>
      <c r="B1150" s="190" t="s">
        <v>1367</v>
      </c>
      <c r="C1150" s="190" t="s">
        <v>887</v>
      </c>
      <c r="D1150" s="190" t="s">
        <v>888</v>
      </c>
      <c r="E1150" s="190" t="s">
        <v>1291</v>
      </c>
    </row>
    <row r="1151" spans="1:5">
      <c r="A1151" s="190" t="s">
        <v>24</v>
      </c>
      <c r="B1151" s="190" t="s">
        <v>1368</v>
      </c>
      <c r="C1151" s="190" t="s">
        <v>605</v>
      </c>
      <c r="D1151" s="190" t="s">
        <v>884</v>
      </c>
      <c r="E1151" s="190" t="s">
        <v>1291</v>
      </c>
    </row>
    <row r="1152" spans="1:5">
      <c r="A1152" s="190" t="s">
        <v>24</v>
      </c>
      <c r="B1152" s="190" t="s">
        <v>1368</v>
      </c>
      <c r="C1152" s="190" t="s">
        <v>603</v>
      </c>
      <c r="D1152" s="190" t="s">
        <v>886</v>
      </c>
      <c r="E1152" s="190" t="s">
        <v>1291</v>
      </c>
    </row>
    <row r="1153" spans="1:5">
      <c r="A1153" s="190" t="s">
        <v>24</v>
      </c>
      <c r="B1153" s="190" t="s">
        <v>1369</v>
      </c>
      <c r="C1153" s="190" t="s">
        <v>602</v>
      </c>
      <c r="D1153" s="190" t="s">
        <v>890</v>
      </c>
      <c r="E1153" s="190" t="s">
        <v>1291</v>
      </c>
    </row>
    <row r="1154" spans="1:5">
      <c r="A1154" s="190" t="s">
        <v>24</v>
      </c>
      <c r="B1154" s="190" t="s">
        <v>1368</v>
      </c>
      <c r="C1154" s="190" t="s">
        <v>887</v>
      </c>
      <c r="D1154" s="190" t="s">
        <v>888</v>
      </c>
      <c r="E1154" s="190" t="s">
        <v>1291</v>
      </c>
    </row>
    <row r="1155" spans="1:5">
      <c r="A1155" s="190" t="s">
        <v>26</v>
      </c>
      <c r="B1155" s="190" t="s">
        <v>1370</v>
      </c>
      <c r="C1155" s="190" t="s">
        <v>605</v>
      </c>
      <c r="D1155" s="190" t="s">
        <v>884</v>
      </c>
      <c r="E1155" s="190" t="s">
        <v>1291</v>
      </c>
    </row>
    <row r="1156" spans="1:5">
      <c r="A1156" s="190" t="s">
        <v>26</v>
      </c>
      <c r="B1156" s="190" t="s">
        <v>1371</v>
      </c>
      <c r="C1156" s="190" t="s">
        <v>603</v>
      </c>
      <c r="D1156" s="190" t="s">
        <v>886</v>
      </c>
      <c r="E1156" s="190" t="s">
        <v>1291</v>
      </c>
    </row>
    <row r="1157" spans="1:5">
      <c r="A1157" s="190" t="s">
        <v>26</v>
      </c>
      <c r="B1157" s="190" t="s">
        <v>1371</v>
      </c>
      <c r="C1157" s="190" t="s">
        <v>602</v>
      </c>
      <c r="D1157" s="190" t="s">
        <v>890</v>
      </c>
      <c r="E1157" s="190" t="s">
        <v>1291</v>
      </c>
    </row>
    <row r="1158" spans="1:5">
      <c r="A1158" s="190" t="s">
        <v>26</v>
      </c>
      <c r="B1158" s="190" t="s">
        <v>1371</v>
      </c>
      <c r="C1158" s="190" t="s">
        <v>887</v>
      </c>
      <c r="D1158" s="190" t="s">
        <v>888</v>
      </c>
      <c r="E1158" s="190" t="s">
        <v>1291</v>
      </c>
    </row>
    <row r="1159" spans="1:5">
      <c r="A1159" s="190" t="s">
        <v>30</v>
      </c>
      <c r="B1159" s="190" t="s">
        <v>1372</v>
      </c>
      <c r="C1159" s="190" t="s">
        <v>605</v>
      </c>
      <c r="D1159" s="190" t="s">
        <v>884</v>
      </c>
      <c r="E1159" s="190" t="s">
        <v>1291</v>
      </c>
    </row>
    <row r="1160" spans="1:5">
      <c r="A1160" s="190" t="s">
        <v>30</v>
      </c>
      <c r="B1160" s="190" t="s">
        <v>1372</v>
      </c>
      <c r="C1160" s="190" t="s">
        <v>603</v>
      </c>
      <c r="D1160" s="190" t="s">
        <v>886</v>
      </c>
      <c r="E1160" s="190" t="s">
        <v>1291</v>
      </c>
    </row>
    <row r="1161" spans="1:5">
      <c r="A1161" s="190" t="s">
        <v>30</v>
      </c>
      <c r="B1161" s="190" t="s">
        <v>1372</v>
      </c>
      <c r="C1161" s="190" t="s">
        <v>602</v>
      </c>
      <c r="D1161" s="190" t="s">
        <v>890</v>
      </c>
      <c r="E1161" s="190" t="s">
        <v>1291</v>
      </c>
    </row>
    <row r="1162" spans="1:5">
      <c r="A1162" s="190" t="s">
        <v>30</v>
      </c>
      <c r="B1162" s="190" t="s">
        <v>1372</v>
      </c>
      <c r="C1162" s="190" t="s">
        <v>887</v>
      </c>
      <c r="D1162" s="190" t="s">
        <v>888</v>
      </c>
      <c r="E1162" s="190" t="s">
        <v>1291</v>
      </c>
    </row>
    <row r="1163" spans="1:5">
      <c r="A1163" s="190" t="s">
        <v>32</v>
      </c>
      <c r="B1163" s="190" t="s">
        <v>1373</v>
      </c>
      <c r="C1163" s="190" t="s">
        <v>605</v>
      </c>
      <c r="D1163" s="190" t="s">
        <v>884</v>
      </c>
      <c r="E1163" s="190" t="s">
        <v>1291</v>
      </c>
    </row>
    <row r="1164" spans="1:5">
      <c r="A1164" s="190" t="s">
        <v>32</v>
      </c>
      <c r="B1164" s="190" t="s">
        <v>1373</v>
      </c>
      <c r="C1164" s="190" t="s">
        <v>603</v>
      </c>
      <c r="D1164" s="190" t="s">
        <v>886</v>
      </c>
      <c r="E1164" s="190" t="s">
        <v>1291</v>
      </c>
    </row>
    <row r="1165" spans="1:5">
      <c r="A1165" s="190" t="s">
        <v>32</v>
      </c>
      <c r="B1165" s="190" t="s">
        <v>1373</v>
      </c>
      <c r="C1165" s="190" t="s">
        <v>602</v>
      </c>
      <c r="D1165" s="190" t="s">
        <v>890</v>
      </c>
      <c r="E1165" s="190" t="s">
        <v>1291</v>
      </c>
    </row>
    <row r="1166" spans="1:5">
      <c r="A1166" s="190" t="s">
        <v>32</v>
      </c>
      <c r="B1166" s="190" t="s">
        <v>1373</v>
      </c>
      <c r="C1166" s="190" t="s">
        <v>887</v>
      </c>
      <c r="D1166" s="190" t="s">
        <v>888</v>
      </c>
      <c r="E1166" s="190" t="s">
        <v>1291</v>
      </c>
    </row>
    <row r="1167" spans="1:5">
      <c r="A1167" s="190" t="s">
        <v>34</v>
      </c>
      <c r="B1167" s="190" t="s">
        <v>1374</v>
      </c>
      <c r="C1167" s="190" t="s">
        <v>605</v>
      </c>
      <c r="D1167" s="190" t="s">
        <v>884</v>
      </c>
      <c r="E1167" s="190" t="s">
        <v>1291</v>
      </c>
    </row>
    <row r="1168" spans="1:5">
      <c r="A1168" s="190" t="s">
        <v>34</v>
      </c>
      <c r="B1168" s="190" t="s">
        <v>1374</v>
      </c>
      <c r="C1168" s="190" t="s">
        <v>603</v>
      </c>
      <c r="D1168" s="190" t="s">
        <v>886</v>
      </c>
      <c r="E1168" s="190" t="s">
        <v>1291</v>
      </c>
    </row>
    <row r="1169" spans="1:5">
      <c r="A1169" s="190" t="s">
        <v>34</v>
      </c>
      <c r="B1169" s="190" t="s">
        <v>1374</v>
      </c>
      <c r="C1169" s="190" t="s">
        <v>602</v>
      </c>
      <c r="D1169" s="190" t="s">
        <v>890</v>
      </c>
      <c r="E1169" s="190" t="s">
        <v>1291</v>
      </c>
    </row>
    <row r="1170" spans="1:5">
      <c r="A1170" s="190" t="s">
        <v>34</v>
      </c>
      <c r="B1170" s="190" t="s">
        <v>1374</v>
      </c>
      <c r="C1170" s="190" t="s">
        <v>887</v>
      </c>
      <c r="D1170" s="190" t="s">
        <v>888</v>
      </c>
      <c r="E1170" s="190" t="s">
        <v>1291</v>
      </c>
    </row>
    <row r="1171" spans="1:5">
      <c r="A1171" s="190" t="s">
        <v>36</v>
      </c>
      <c r="B1171" s="190" t="s">
        <v>1375</v>
      </c>
      <c r="C1171" s="190" t="s">
        <v>605</v>
      </c>
      <c r="D1171" s="190" t="s">
        <v>884</v>
      </c>
      <c r="E1171" s="190" t="s">
        <v>1291</v>
      </c>
    </row>
    <row r="1172" spans="1:5">
      <c r="A1172" s="190" t="s">
        <v>36</v>
      </c>
      <c r="B1172" s="190" t="s">
        <v>1375</v>
      </c>
      <c r="C1172" s="190" t="s">
        <v>603</v>
      </c>
      <c r="D1172" s="190" t="s">
        <v>886</v>
      </c>
      <c r="E1172" s="190" t="s">
        <v>1291</v>
      </c>
    </row>
    <row r="1173" spans="1:5">
      <c r="A1173" s="190" t="s">
        <v>36</v>
      </c>
      <c r="B1173" s="190" t="s">
        <v>1375</v>
      </c>
      <c r="C1173" s="190" t="s">
        <v>602</v>
      </c>
      <c r="D1173" s="190" t="s">
        <v>890</v>
      </c>
      <c r="E1173" s="190" t="s">
        <v>1291</v>
      </c>
    </row>
    <row r="1174" spans="1:5">
      <c r="A1174" s="190" t="s">
        <v>36</v>
      </c>
      <c r="B1174" s="190" t="s">
        <v>1375</v>
      </c>
      <c r="C1174" s="190" t="s">
        <v>887</v>
      </c>
      <c r="D1174" s="190" t="s">
        <v>888</v>
      </c>
      <c r="E1174" s="190" t="s">
        <v>1291</v>
      </c>
    </row>
    <row r="1175" spans="1:5">
      <c r="A1175" s="190" t="s">
        <v>38</v>
      </c>
      <c r="B1175" s="190" t="s">
        <v>1376</v>
      </c>
      <c r="C1175" s="190" t="s">
        <v>605</v>
      </c>
      <c r="D1175" s="190" t="s">
        <v>884</v>
      </c>
      <c r="E1175" s="190" t="s">
        <v>1291</v>
      </c>
    </row>
    <row r="1176" spans="1:5">
      <c r="A1176" s="190" t="s">
        <v>38</v>
      </c>
      <c r="B1176" s="190" t="s">
        <v>1376</v>
      </c>
      <c r="C1176" s="190" t="s">
        <v>603</v>
      </c>
      <c r="D1176" s="190" t="s">
        <v>886</v>
      </c>
      <c r="E1176" s="190" t="s">
        <v>1291</v>
      </c>
    </row>
    <row r="1177" spans="1:5">
      <c r="A1177" s="190" t="s">
        <v>38</v>
      </c>
      <c r="B1177" s="190" t="s">
        <v>1376</v>
      </c>
      <c r="C1177" s="190" t="s">
        <v>602</v>
      </c>
      <c r="D1177" s="190" t="s">
        <v>890</v>
      </c>
      <c r="E1177" s="190" t="s">
        <v>1291</v>
      </c>
    </row>
    <row r="1178" spans="1:5">
      <c r="A1178" s="190" t="s">
        <v>38</v>
      </c>
      <c r="B1178" s="190" t="s">
        <v>1376</v>
      </c>
      <c r="C1178" s="190" t="s">
        <v>887</v>
      </c>
      <c r="D1178" s="190" t="s">
        <v>888</v>
      </c>
      <c r="E1178" s="190" t="s">
        <v>1291</v>
      </c>
    </row>
    <row r="1179" spans="1:5">
      <c r="A1179" s="190" t="s">
        <v>40</v>
      </c>
      <c r="B1179" s="190" t="s">
        <v>1377</v>
      </c>
      <c r="C1179" s="190" t="s">
        <v>605</v>
      </c>
      <c r="D1179" s="190" t="s">
        <v>884</v>
      </c>
      <c r="E1179" s="190" t="s">
        <v>1291</v>
      </c>
    </row>
    <row r="1180" spans="1:5">
      <c r="A1180" s="190" t="s">
        <v>40</v>
      </c>
      <c r="B1180" s="190" t="s">
        <v>1377</v>
      </c>
      <c r="C1180" s="190" t="s">
        <v>603</v>
      </c>
      <c r="D1180" s="190" t="s">
        <v>886</v>
      </c>
      <c r="E1180" s="190" t="s">
        <v>1291</v>
      </c>
    </row>
    <row r="1181" spans="1:5">
      <c r="A1181" s="190" t="s">
        <v>40</v>
      </c>
      <c r="B1181" s="190" t="s">
        <v>1377</v>
      </c>
      <c r="C1181" s="190" t="s">
        <v>602</v>
      </c>
      <c r="D1181" s="190" t="s">
        <v>890</v>
      </c>
      <c r="E1181" s="190" t="s">
        <v>1291</v>
      </c>
    </row>
    <row r="1182" spans="1:5">
      <c r="A1182" s="190" t="s">
        <v>40</v>
      </c>
      <c r="B1182" s="190" t="s">
        <v>1377</v>
      </c>
      <c r="C1182" s="190" t="s">
        <v>887</v>
      </c>
      <c r="D1182" s="190" t="s">
        <v>888</v>
      </c>
      <c r="E1182" s="190" t="s">
        <v>1291</v>
      </c>
    </row>
    <row r="1183" spans="1:5">
      <c r="A1183" s="190" t="s">
        <v>267</v>
      </c>
      <c r="B1183" s="190" t="s">
        <v>1378</v>
      </c>
      <c r="C1183" s="190" t="s">
        <v>605</v>
      </c>
      <c r="D1183" s="190" t="s">
        <v>884</v>
      </c>
      <c r="E1183" s="190" t="s">
        <v>1291</v>
      </c>
    </row>
    <row r="1184" spans="1:5">
      <c r="A1184" s="190" t="s">
        <v>267</v>
      </c>
      <c r="B1184" s="190" t="s">
        <v>1378</v>
      </c>
      <c r="C1184" s="190" t="s">
        <v>603</v>
      </c>
      <c r="D1184" s="190" t="s">
        <v>886</v>
      </c>
      <c r="E1184" s="190" t="s">
        <v>1291</v>
      </c>
    </row>
    <row r="1185" spans="1:5">
      <c r="A1185" s="190" t="s">
        <v>267</v>
      </c>
      <c r="B1185" s="190" t="s">
        <v>1378</v>
      </c>
      <c r="C1185" s="190" t="s">
        <v>602</v>
      </c>
      <c r="D1185" s="190" t="s">
        <v>890</v>
      </c>
      <c r="E1185" s="190" t="s">
        <v>1291</v>
      </c>
    </row>
    <row r="1186" spans="1:5">
      <c r="A1186" s="190" t="s">
        <v>267</v>
      </c>
      <c r="B1186" s="190" t="s">
        <v>1378</v>
      </c>
      <c r="C1186" s="190" t="s">
        <v>887</v>
      </c>
      <c r="D1186" s="190" t="s">
        <v>888</v>
      </c>
      <c r="E1186" s="190" t="s">
        <v>1291</v>
      </c>
    </row>
    <row r="1187" spans="1:5">
      <c r="A1187" s="190" t="s">
        <v>269</v>
      </c>
      <c r="B1187" s="190" t="s">
        <v>1379</v>
      </c>
      <c r="C1187" s="190" t="s">
        <v>605</v>
      </c>
      <c r="D1187" s="190" t="s">
        <v>884</v>
      </c>
      <c r="E1187" s="190" t="s">
        <v>1291</v>
      </c>
    </row>
    <row r="1188" spans="1:5">
      <c r="A1188" s="190" t="s">
        <v>269</v>
      </c>
      <c r="B1188" s="190" t="s">
        <v>1379</v>
      </c>
      <c r="C1188" s="190" t="s">
        <v>603</v>
      </c>
      <c r="D1188" s="190" t="s">
        <v>886</v>
      </c>
      <c r="E1188" s="190" t="s">
        <v>1291</v>
      </c>
    </row>
    <row r="1189" spans="1:5">
      <c r="A1189" s="190" t="s">
        <v>269</v>
      </c>
      <c r="B1189" s="190" t="s">
        <v>1379</v>
      </c>
      <c r="C1189" s="190" t="s">
        <v>602</v>
      </c>
      <c r="D1189" s="190" t="s">
        <v>890</v>
      </c>
      <c r="E1189" s="190" t="s">
        <v>1291</v>
      </c>
    </row>
    <row r="1190" spans="1:5">
      <c r="A1190" s="190" t="s">
        <v>269</v>
      </c>
      <c r="B1190" s="190" t="s">
        <v>1379</v>
      </c>
      <c r="C1190" s="190" t="s">
        <v>887</v>
      </c>
      <c r="D1190" s="190" t="s">
        <v>888</v>
      </c>
      <c r="E1190" s="190" t="s">
        <v>1291</v>
      </c>
    </row>
    <row r="1191" spans="1:5" ht="25.5">
      <c r="A1191" s="190" t="s">
        <v>1380</v>
      </c>
      <c r="B1191" s="191" t="s">
        <v>1041</v>
      </c>
      <c r="C1191" s="190" t="s">
        <v>605</v>
      </c>
      <c r="D1191" s="190" t="s">
        <v>884</v>
      </c>
      <c r="E1191" s="190" t="s">
        <v>1291</v>
      </c>
    </row>
    <row r="1192" spans="1:5" ht="25.5">
      <c r="A1192" s="190" t="s">
        <v>1380</v>
      </c>
      <c r="B1192" s="191" t="s">
        <v>1041</v>
      </c>
      <c r="C1192" s="190" t="s">
        <v>603</v>
      </c>
      <c r="D1192" s="190" t="s">
        <v>886</v>
      </c>
      <c r="E1192" s="190" t="s">
        <v>1291</v>
      </c>
    </row>
    <row r="1193" spans="1:5" ht="25.5">
      <c r="A1193" s="190" t="s">
        <v>1380</v>
      </c>
      <c r="B1193" s="191" t="s">
        <v>1041</v>
      </c>
      <c r="C1193" s="190" t="s">
        <v>602</v>
      </c>
      <c r="D1193" s="190" t="s">
        <v>890</v>
      </c>
      <c r="E1193" s="190" t="s">
        <v>1291</v>
      </c>
    </row>
    <row r="1194" spans="1:5" ht="25.5">
      <c r="A1194" s="190" t="s">
        <v>1380</v>
      </c>
      <c r="B1194" s="191" t="s">
        <v>1041</v>
      </c>
      <c r="C1194" s="190" t="s">
        <v>887</v>
      </c>
      <c r="D1194" s="190" t="s">
        <v>888</v>
      </c>
      <c r="E1194" s="190" t="s">
        <v>1291</v>
      </c>
    </row>
    <row r="1195" spans="1:5" ht="25.5">
      <c r="A1195" s="190" t="s">
        <v>1380</v>
      </c>
      <c r="B1195" s="191" t="s">
        <v>1041</v>
      </c>
      <c r="C1195" s="190" t="s">
        <v>300</v>
      </c>
      <c r="D1195" s="190" t="s">
        <v>956</v>
      </c>
      <c r="E1195" s="190" t="s">
        <v>957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5"/>
  <sheetViews>
    <sheetView topLeftCell="A4" workbookViewId="0">
      <selection activeCell="K18" sqref="K18"/>
    </sheetView>
  </sheetViews>
  <sheetFormatPr defaultColWidth="9.140625" defaultRowHeight="12.75"/>
  <cols>
    <col min="1" max="1" width="8.85546875" style="9" bestFit="1" customWidth="1"/>
    <col min="2" max="2" width="79.85546875" style="9" bestFit="1" customWidth="1"/>
    <col min="3" max="3" width="9.140625" style="9"/>
    <col min="4" max="4" width="43.5703125" style="9" bestFit="1" customWidth="1"/>
    <col min="5" max="5" width="10.140625" style="9" bestFit="1" customWidth="1"/>
    <col min="6" max="16384" width="9.140625" style="9"/>
  </cols>
  <sheetData>
    <row r="1" spans="1:5">
      <c r="A1" s="180" t="s">
        <v>877</v>
      </c>
    </row>
    <row r="2" spans="1:5" ht="25.5">
      <c r="A2" s="181" t="s">
        <v>878</v>
      </c>
      <c r="B2" s="182" t="s">
        <v>879</v>
      </c>
      <c r="C2" s="181" t="s">
        <v>880</v>
      </c>
      <c r="D2" s="182" t="s">
        <v>881</v>
      </c>
      <c r="E2" s="182" t="s">
        <v>882</v>
      </c>
    </row>
    <row r="3" spans="1:5">
      <c r="A3" s="189">
        <v>1000017</v>
      </c>
      <c r="B3" s="190" t="s">
        <v>883</v>
      </c>
      <c r="C3" s="190" t="s">
        <v>605</v>
      </c>
      <c r="D3" s="190" t="s">
        <v>884</v>
      </c>
      <c r="E3" s="190" t="s">
        <v>885</v>
      </c>
    </row>
    <row r="4" spans="1:5">
      <c r="A4" s="189">
        <v>1000017</v>
      </c>
      <c r="B4" s="190" t="s">
        <v>883</v>
      </c>
      <c r="C4" s="190" t="s">
        <v>603</v>
      </c>
      <c r="D4" s="190" t="s">
        <v>886</v>
      </c>
      <c r="E4" s="190" t="s">
        <v>885</v>
      </c>
    </row>
    <row r="5" spans="1:5">
      <c r="A5" s="189">
        <v>1000017</v>
      </c>
      <c r="B5" s="190" t="s">
        <v>883</v>
      </c>
      <c r="C5" s="190" t="s">
        <v>887</v>
      </c>
      <c r="D5" s="190" t="s">
        <v>888</v>
      </c>
      <c r="E5" s="190" t="s">
        <v>885</v>
      </c>
    </row>
    <row r="6" spans="1:5">
      <c r="A6" s="189">
        <v>1000025</v>
      </c>
      <c r="B6" s="190" t="s">
        <v>889</v>
      </c>
      <c r="C6" s="190" t="s">
        <v>605</v>
      </c>
      <c r="D6" s="190" t="s">
        <v>884</v>
      </c>
      <c r="E6" s="190" t="s">
        <v>885</v>
      </c>
    </row>
    <row r="7" spans="1:5">
      <c r="A7" s="189">
        <v>1000025</v>
      </c>
      <c r="B7" s="190" t="s">
        <v>889</v>
      </c>
      <c r="C7" s="190" t="s">
        <v>603</v>
      </c>
      <c r="D7" s="190" t="s">
        <v>886</v>
      </c>
      <c r="E7" s="190" t="s">
        <v>885</v>
      </c>
    </row>
    <row r="8" spans="1:5">
      <c r="A8" s="189">
        <v>1000025</v>
      </c>
      <c r="B8" s="190" t="s">
        <v>889</v>
      </c>
      <c r="C8" s="190" t="s">
        <v>602</v>
      </c>
      <c r="D8" s="190" t="s">
        <v>890</v>
      </c>
      <c r="E8" s="190" t="s">
        <v>885</v>
      </c>
    </row>
    <row r="9" spans="1:5">
      <c r="A9" s="189">
        <v>1000025</v>
      </c>
      <c r="B9" s="190" t="s">
        <v>891</v>
      </c>
      <c r="C9" s="190" t="s">
        <v>887</v>
      </c>
      <c r="D9" s="190" t="s">
        <v>888</v>
      </c>
      <c r="E9" s="190" t="s">
        <v>885</v>
      </c>
    </row>
    <row r="10" spans="1:5">
      <c r="A10" s="189">
        <v>1000025</v>
      </c>
      <c r="B10" s="190" t="s">
        <v>891</v>
      </c>
      <c r="C10" s="190" t="s">
        <v>892</v>
      </c>
      <c r="D10" s="190" t="s">
        <v>893</v>
      </c>
      <c r="E10" s="190" t="s">
        <v>894</v>
      </c>
    </row>
    <row r="11" spans="1:5">
      <c r="A11" s="189">
        <v>1000025</v>
      </c>
      <c r="B11" s="190" t="s">
        <v>891</v>
      </c>
      <c r="C11" s="190" t="s">
        <v>895</v>
      </c>
      <c r="D11" s="190" t="s">
        <v>896</v>
      </c>
      <c r="E11" s="190" t="s">
        <v>894</v>
      </c>
    </row>
    <row r="12" spans="1:5">
      <c r="A12" s="189">
        <v>1000025</v>
      </c>
      <c r="B12" s="190" t="s">
        <v>891</v>
      </c>
      <c r="C12" s="190" t="s">
        <v>897</v>
      </c>
      <c r="D12" s="190" t="s">
        <v>898</v>
      </c>
      <c r="E12" s="190" t="s">
        <v>894</v>
      </c>
    </row>
    <row r="13" spans="1:5">
      <c r="A13" s="189">
        <v>1000025</v>
      </c>
      <c r="B13" s="190" t="s">
        <v>891</v>
      </c>
      <c r="C13" s="190" t="s">
        <v>897</v>
      </c>
      <c r="D13" s="190" t="s">
        <v>898</v>
      </c>
      <c r="E13" s="190" t="s">
        <v>899</v>
      </c>
    </row>
    <row r="14" spans="1:5">
      <c r="A14" s="189">
        <v>1000025</v>
      </c>
      <c r="B14" s="190" t="s">
        <v>889</v>
      </c>
      <c r="C14" s="190" t="s">
        <v>900</v>
      </c>
      <c r="D14" s="190" t="s">
        <v>901</v>
      </c>
      <c r="E14" s="190" t="s">
        <v>894</v>
      </c>
    </row>
    <row r="15" spans="1:5">
      <c r="A15" s="189">
        <v>1000025</v>
      </c>
      <c r="B15" s="190" t="s">
        <v>891</v>
      </c>
      <c r="C15" s="190" t="s">
        <v>902</v>
      </c>
      <c r="D15" s="190" t="s">
        <v>903</v>
      </c>
      <c r="E15" s="190" t="s">
        <v>894</v>
      </c>
    </row>
    <row r="16" spans="1:5">
      <c r="A16" s="189">
        <v>1000025</v>
      </c>
      <c r="B16" s="190" t="s">
        <v>891</v>
      </c>
      <c r="C16" s="190" t="s">
        <v>904</v>
      </c>
      <c r="D16" s="190" t="s">
        <v>905</v>
      </c>
      <c r="E16" s="190" t="s">
        <v>894</v>
      </c>
    </row>
    <row r="17" spans="1:5">
      <c r="A17" s="189">
        <v>1000025</v>
      </c>
      <c r="B17" s="190" t="s">
        <v>891</v>
      </c>
      <c r="C17" s="190" t="s">
        <v>906</v>
      </c>
      <c r="D17" s="190" t="s">
        <v>907</v>
      </c>
      <c r="E17" s="190" t="s">
        <v>894</v>
      </c>
    </row>
    <row r="18" spans="1:5">
      <c r="A18" s="189">
        <v>1000025</v>
      </c>
      <c r="B18" s="190" t="s">
        <v>891</v>
      </c>
      <c r="C18" s="190" t="s">
        <v>908</v>
      </c>
      <c r="D18" s="190" t="s">
        <v>909</v>
      </c>
      <c r="E18" s="190" t="s">
        <v>894</v>
      </c>
    </row>
    <row r="19" spans="1:5">
      <c r="A19" s="189">
        <v>1000025</v>
      </c>
      <c r="B19" s="190" t="s">
        <v>889</v>
      </c>
      <c r="C19" s="190" t="s">
        <v>910</v>
      </c>
      <c r="D19" s="190" t="s">
        <v>911</v>
      </c>
      <c r="E19" s="190" t="s">
        <v>894</v>
      </c>
    </row>
    <row r="20" spans="1:5">
      <c r="A20" s="189">
        <v>1000033</v>
      </c>
      <c r="B20" s="190" t="s">
        <v>912</v>
      </c>
      <c r="C20" s="190" t="s">
        <v>605</v>
      </c>
      <c r="D20" s="190" t="s">
        <v>884</v>
      </c>
      <c r="E20" s="190" t="s">
        <v>885</v>
      </c>
    </row>
    <row r="21" spans="1:5">
      <c r="A21" s="189">
        <v>1000033</v>
      </c>
      <c r="B21" s="190" t="s">
        <v>913</v>
      </c>
      <c r="C21" s="190" t="s">
        <v>603</v>
      </c>
      <c r="D21" s="190" t="s">
        <v>886</v>
      </c>
      <c r="E21" s="190" t="s">
        <v>885</v>
      </c>
    </row>
    <row r="22" spans="1:5">
      <c r="A22" s="189">
        <v>1000033</v>
      </c>
      <c r="B22" s="190" t="s">
        <v>913</v>
      </c>
      <c r="C22" s="190" t="s">
        <v>914</v>
      </c>
      <c r="D22" s="190" t="s">
        <v>915</v>
      </c>
      <c r="E22" s="190" t="s">
        <v>885</v>
      </c>
    </row>
    <row r="23" spans="1:5">
      <c r="A23" s="189">
        <v>1000033</v>
      </c>
      <c r="B23" s="190" t="s">
        <v>916</v>
      </c>
      <c r="C23" s="190" t="s">
        <v>887</v>
      </c>
      <c r="D23" s="190" t="s">
        <v>888</v>
      </c>
      <c r="E23" s="190" t="s">
        <v>885</v>
      </c>
    </row>
    <row r="24" spans="1:5">
      <c r="A24" s="189">
        <v>1000041</v>
      </c>
      <c r="B24" s="190" t="s">
        <v>917</v>
      </c>
      <c r="C24" s="190" t="s">
        <v>605</v>
      </c>
      <c r="D24" s="190" t="s">
        <v>884</v>
      </c>
      <c r="E24" s="190" t="s">
        <v>885</v>
      </c>
    </row>
    <row r="25" spans="1:5">
      <c r="A25" s="189">
        <v>1000041</v>
      </c>
      <c r="B25" s="190" t="s">
        <v>917</v>
      </c>
      <c r="C25" s="190" t="s">
        <v>603</v>
      </c>
      <c r="D25" s="190" t="s">
        <v>886</v>
      </c>
      <c r="E25" s="190" t="s">
        <v>885</v>
      </c>
    </row>
    <row r="26" spans="1:5">
      <c r="A26" s="189">
        <v>1000041</v>
      </c>
      <c r="B26" s="190" t="s">
        <v>917</v>
      </c>
      <c r="C26" s="190" t="s">
        <v>918</v>
      </c>
      <c r="D26" s="190" t="s">
        <v>919</v>
      </c>
      <c r="E26" s="190" t="s">
        <v>885</v>
      </c>
    </row>
    <row r="27" spans="1:5">
      <c r="A27" s="189">
        <v>1000041</v>
      </c>
      <c r="B27" s="190" t="s">
        <v>917</v>
      </c>
      <c r="C27" s="190" t="s">
        <v>920</v>
      </c>
      <c r="D27" s="190" t="s">
        <v>921</v>
      </c>
      <c r="E27" s="190" t="s">
        <v>885</v>
      </c>
    </row>
    <row r="28" spans="1:5">
      <c r="A28" s="189">
        <v>1000041</v>
      </c>
      <c r="B28" s="190" t="s">
        <v>917</v>
      </c>
      <c r="C28" s="190" t="s">
        <v>922</v>
      </c>
      <c r="D28" s="190" t="s">
        <v>923</v>
      </c>
      <c r="E28" s="190" t="s">
        <v>885</v>
      </c>
    </row>
    <row r="29" spans="1:5">
      <c r="A29" s="189">
        <v>1000041</v>
      </c>
      <c r="B29" s="190" t="s">
        <v>917</v>
      </c>
      <c r="C29" s="190" t="s">
        <v>924</v>
      </c>
      <c r="D29" s="190" t="s">
        <v>925</v>
      </c>
      <c r="E29" s="190" t="s">
        <v>885</v>
      </c>
    </row>
    <row r="30" spans="1:5">
      <c r="A30" s="189">
        <v>1000041</v>
      </c>
      <c r="B30" s="190" t="s">
        <v>917</v>
      </c>
      <c r="C30" s="190" t="s">
        <v>926</v>
      </c>
      <c r="D30" s="190" t="s">
        <v>927</v>
      </c>
      <c r="E30" s="190" t="s">
        <v>885</v>
      </c>
    </row>
    <row r="31" spans="1:5">
      <c r="A31" s="189">
        <v>1000041</v>
      </c>
      <c r="B31" s="190" t="s">
        <v>917</v>
      </c>
      <c r="C31" s="190" t="s">
        <v>887</v>
      </c>
      <c r="D31" s="190" t="s">
        <v>888</v>
      </c>
      <c r="E31" s="190" t="s">
        <v>885</v>
      </c>
    </row>
    <row r="32" spans="1:5">
      <c r="A32" s="189">
        <v>1000058</v>
      </c>
      <c r="B32" s="190" t="s">
        <v>928</v>
      </c>
      <c r="C32" s="190" t="s">
        <v>605</v>
      </c>
      <c r="D32" s="190" t="s">
        <v>884</v>
      </c>
      <c r="E32" s="190" t="s">
        <v>885</v>
      </c>
    </row>
    <row r="33" spans="1:5">
      <c r="A33" s="189">
        <v>1000058</v>
      </c>
      <c r="B33" s="190" t="s">
        <v>928</v>
      </c>
      <c r="C33" s="190" t="s">
        <v>603</v>
      </c>
      <c r="D33" s="190" t="s">
        <v>886</v>
      </c>
      <c r="E33" s="190" t="s">
        <v>885</v>
      </c>
    </row>
    <row r="34" spans="1:5">
      <c r="A34" s="189">
        <v>1000058</v>
      </c>
      <c r="B34" s="190" t="s">
        <v>928</v>
      </c>
      <c r="C34" s="190" t="s">
        <v>602</v>
      </c>
      <c r="D34" s="190" t="s">
        <v>890</v>
      </c>
      <c r="E34" s="190" t="s">
        <v>885</v>
      </c>
    </row>
    <row r="35" spans="1:5">
      <c r="A35" s="189">
        <v>1000058</v>
      </c>
      <c r="B35" s="190" t="s">
        <v>928</v>
      </c>
      <c r="C35" s="190" t="s">
        <v>887</v>
      </c>
      <c r="D35" s="190" t="s">
        <v>888</v>
      </c>
      <c r="E35" s="190" t="s">
        <v>885</v>
      </c>
    </row>
    <row r="36" spans="1:5">
      <c r="A36" s="189">
        <v>1000066</v>
      </c>
      <c r="B36" s="190" t="s">
        <v>929</v>
      </c>
      <c r="C36" s="190" t="s">
        <v>605</v>
      </c>
      <c r="D36" s="190" t="s">
        <v>884</v>
      </c>
      <c r="E36" s="190" t="s">
        <v>885</v>
      </c>
    </row>
    <row r="37" spans="1:5">
      <c r="A37" s="189">
        <v>1000066</v>
      </c>
      <c r="B37" s="190" t="s">
        <v>929</v>
      </c>
      <c r="C37" s="190" t="s">
        <v>603</v>
      </c>
      <c r="D37" s="190" t="s">
        <v>886</v>
      </c>
      <c r="E37" s="190" t="s">
        <v>885</v>
      </c>
    </row>
    <row r="38" spans="1:5">
      <c r="A38" s="189">
        <v>1000066</v>
      </c>
      <c r="B38" s="190" t="s">
        <v>929</v>
      </c>
      <c r="C38" s="190" t="s">
        <v>887</v>
      </c>
      <c r="D38" s="190" t="s">
        <v>888</v>
      </c>
      <c r="E38" s="190" t="s">
        <v>885</v>
      </c>
    </row>
    <row r="39" spans="1:5">
      <c r="A39" s="189">
        <v>1000074</v>
      </c>
      <c r="B39" s="190" t="s">
        <v>930</v>
      </c>
      <c r="C39" s="190" t="s">
        <v>605</v>
      </c>
      <c r="D39" s="190" t="s">
        <v>884</v>
      </c>
      <c r="E39" s="190" t="s">
        <v>885</v>
      </c>
    </row>
    <row r="40" spans="1:5">
      <c r="A40" s="189">
        <v>1000074</v>
      </c>
      <c r="B40" s="190" t="s">
        <v>930</v>
      </c>
      <c r="C40" s="190" t="s">
        <v>603</v>
      </c>
      <c r="D40" s="190" t="s">
        <v>886</v>
      </c>
      <c r="E40" s="190" t="s">
        <v>885</v>
      </c>
    </row>
    <row r="41" spans="1:5">
      <c r="A41" s="189">
        <v>1000074</v>
      </c>
      <c r="B41" s="190" t="s">
        <v>930</v>
      </c>
      <c r="C41" s="190" t="s">
        <v>887</v>
      </c>
      <c r="D41" s="190" t="s">
        <v>888</v>
      </c>
      <c r="E41" s="190" t="s">
        <v>885</v>
      </c>
    </row>
    <row r="42" spans="1:5">
      <c r="A42" s="189">
        <v>1000082</v>
      </c>
      <c r="B42" s="190" t="s">
        <v>931</v>
      </c>
      <c r="C42" s="190" t="s">
        <v>605</v>
      </c>
      <c r="D42" s="190" t="s">
        <v>884</v>
      </c>
      <c r="E42" s="190" t="s">
        <v>885</v>
      </c>
    </row>
    <row r="43" spans="1:5">
      <c r="A43" s="189">
        <v>1000082</v>
      </c>
      <c r="B43" s="190" t="s">
        <v>931</v>
      </c>
      <c r="C43" s="190" t="s">
        <v>603</v>
      </c>
      <c r="D43" s="190" t="s">
        <v>886</v>
      </c>
      <c r="E43" s="190" t="s">
        <v>885</v>
      </c>
    </row>
    <row r="44" spans="1:5">
      <c r="A44" s="189">
        <v>1000082</v>
      </c>
      <c r="B44" s="190" t="s">
        <v>931</v>
      </c>
      <c r="C44" s="190" t="s">
        <v>602</v>
      </c>
      <c r="D44" s="190" t="s">
        <v>890</v>
      </c>
      <c r="E44" s="190" t="s">
        <v>885</v>
      </c>
    </row>
    <row r="45" spans="1:5">
      <c r="A45" s="189">
        <v>1000082</v>
      </c>
      <c r="B45" s="190" t="s">
        <v>931</v>
      </c>
      <c r="C45" s="190" t="s">
        <v>887</v>
      </c>
      <c r="D45" s="190" t="s">
        <v>888</v>
      </c>
      <c r="E45" s="190" t="s">
        <v>885</v>
      </c>
    </row>
    <row r="46" spans="1:5">
      <c r="A46" s="189">
        <v>1000090</v>
      </c>
      <c r="B46" s="190" t="s">
        <v>932</v>
      </c>
      <c r="C46" s="190" t="s">
        <v>605</v>
      </c>
      <c r="D46" s="190" t="s">
        <v>884</v>
      </c>
      <c r="E46" s="190" t="s">
        <v>885</v>
      </c>
    </row>
    <row r="47" spans="1:5">
      <c r="A47" s="189">
        <v>1000090</v>
      </c>
      <c r="B47" s="190" t="s">
        <v>932</v>
      </c>
      <c r="C47" s="190" t="s">
        <v>603</v>
      </c>
      <c r="D47" s="190" t="s">
        <v>886</v>
      </c>
      <c r="E47" s="190" t="s">
        <v>885</v>
      </c>
    </row>
    <row r="48" spans="1:5">
      <c r="A48" s="189">
        <v>1000090</v>
      </c>
      <c r="B48" s="190" t="s">
        <v>932</v>
      </c>
      <c r="C48" s="190" t="s">
        <v>887</v>
      </c>
      <c r="D48" s="190" t="s">
        <v>888</v>
      </c>
      <c r="E48" s="190" t="s">
        <v>885</v>
      </c>
    </row>
    <row r="49" spans="1:5">
      <c r="A49" s="189">
        <v>1000108</v>
      </c>
      <c r="B49" s="190" t="s">
        <v>933</v>
      </c>
      <c r="C49" s="190" t="s">
        <v>605</v>
      </c>
      <c r="D49" s="190" t="s">
        <v>884</v>
      </c>
      <c r="E49" s="190" t="s">
        <v>885</v>
      </c>
    </row>
    <row r="50" spans="1:5">
      <c r="A50" s="189">
        <v>1000108</v>
      </c>
      <c r="B50" s="190" t="s">
        <v>933</v>
      </c>
      <c r="C50" s="190" t="s">
        <v>603</v>
      </c>
      <c r="D50" s="190" t="s">
        <v>886</v>
      </c>
      <c r="E50" s="190" t="s">
        <v>885</v>
      </c>
    </row>
    <row r="51" spans="1:5">
      <c r="A51" s="189">
        <v>1000108</v>
      </c>
      <c r="B51" s="190" t="s">
        <v>933</v>
      </c>
      <c r="C51" s="190" t="s">
        <v>887</v>
      </c>
      <c r="D51" s="190" t="s">
        <v>888</v>
      </c>
      <c r="E51" s="190" t="s">
        <v>885</v>
      </c>
    </row>
    <row r="52" spans="1:5">
      <c r="A52" s="189">
        <v>1000116</v>
      </c>
      <c r="B52" s="190" t="s">
        <v>934</v>
      </c>
      <c r="C52" s="190" t="s">
        <v>605</v>
      </c>
      <c r="D52" s="190" t="s">
        <v>884</v>
      </c>
      <c r="E52" s="190" t="s">
        <v>885</v>
      </c>
    </row>
    <row r="53" spans="1:5">
      <c r="A53" s="189">
        <v>1000116</v>
      </c>
      <c r="B53" s="190" t="s">
        <v>934</v>
      </c>
      <c r="C53" s="190" t="s">
        <v>603</v>
      </c>
      <c r="D53" s="190" t="s">
        <v>886</v>
      </c>
      <c r="E53" s="190" t="s">
        <v>885</v>
      </c>
    </row>
    <row r="54" spans="1:5">
      <c r="A54" s="189">
        <v>1000116</v>
      </c>
      <c r="B54" s="190" t="s">
        <v>934</v>
      </c>
      <c r="C54" s="190" t="s">
        <v>602</v>
      </c>
      <c r="D54" s="190" t="s">
        <v>890</v>
      </c>
      <c r="E54" s="190" t="s">
        <v>885</v>
      </c>
    </row>
    <row r="55" spans="1:5">
      <c r="A55" s="189">
        <v>1000116</v>
      </c>
      <c r="B55" s="190" t="s">
        <v>934</v>
      </c>
      <c r="C55" s="190" t="s">
        <v>887</v>
      </c>
      <c r="D55" s="190" t="s">
        <v>888</v>
      </c>
      <c r="E55" s="190" t="s">
        <v>885</v>
      </c>
    </row>
    <row r="56" spans="1:5">
      <c r="A56" s="189">
        <v>1000116</v>
      </c>
      <c r="B56" s="190" t="s">
        <v>934</v>
      </c>
      <c r="C56" s="190" t="s">
        <v>336</v>
      </c>
      <c r="D56" s="190" t="s">
        <v>935</v>
      </c>
      <c r="E56" s="190" t="s">
        <v>885</v>
      </c>
    </row>
    <row r="57" spans="1:5">
      <c r="A57" s="189">
        <v>1000116</v>
      </c>
      <c r="B57" s="190" t="s">
        <v>934</v>
      </c>
      <c r="C57" s="190" t="s">
        <v>335</v>
      </c>
      <c r="D57" s="190" t="s">
        <v>936</v>
      </c>
      <c r="E57" s="190" t="s">
        <v>885</v>
      </c>
    </row>
    <row r="58" spans="1:5">
      <c r="A58" s="189">
        <v>1000124</v>
      </c>
      <c r="B58" s="190" t="s">
        <v>937</v>
      </c>
      <c r="C58" s="190" t="s">
        <v>605</v>
      </c>
      <c r="D58" s="190" t="s">
        <v>884</v>
      </c>
      <c r="E58" s="190" t="s">
        <v>885</v>
      </c>
    </row>
    <row r="59" spans="1:5">
      <c r="A59" s="189">
        <v>1000124</v>
      </c>
      <c r="B59" s="190" t="s">
        <v>937</v>
      </c>
      <c r="C59" s="190" t="s">
        <v>603</v>
      </c>
      <c r="D59" s="190" t="s">
        <v>886</v>
      </c>
      <c r="E59" s="190" t="s">
        <v>885</v>
      </c>
    </row>
    <row r="60" spans="1:5">
      <c r="A60" s="189">
        <v>1000124</v>
      </c>
      <c r="B60" s="190" t="s">
        <v>937</v>
      </c>
      <c r="C60" s="190" t="s">
        <v>602</v>
      </c>
      <c r="D60" s="190" t="s">
        <v>890</v>
      </c>
      <c r="E60" s="190" t="s">
        <v>885</v>
      </c>
    </row>
    <row r="61" spans="1:5">
      <c r="A61" s="189">
        <v>1000124</v>
      </c>
      <c r="B61" s="190" t="s">
        <v>937</v>
      </c>
      <c r="C61" s="190" t="s">
        <v>887</v>
      </c>
      <c r="D61" s="190" t="s">
        <v>888</v>
      </c>
      <c r="E61" s="190" t="s">
        <v>885</v>
      </c>
    </row>
    <row r="62" spans="1:5">
      <c r="A62" s="189">
        <v>1000132</v>
      </c>
      <c r="B62" s="190" t="s">
        <v>938</v>
      </c>
      <c r="C62" s="190" t="s">
        <v>605</v>
      </c>
      <c r="D62" s="190" t="s">
        <v>884</v>
      </c>
      <c r="E62" s="190" t="s">
        <v>885</v>
      </c>
    </row>
    <row r="63" spans="1:5">
      <c r="A63" s="189">
        <v>1000132</v>
      </c>
      <c r="B63" s="190" t="s">
        <v>938</v>
      </c>
      <c r="C63" s="190" t="s">
        <v>603</v>
      </c>
      <c r="D63" s="190" t="s">
        <v>886</v>
      </c>
      <c r="E63" s="190" t="s">
        <v>885</v>
      </c>
    </row>
    <row r="64" spans="1:5">
      <c r="A64" s="189">
        <v>1000132</v>
      </c>
      <c r="B64" s="190" t="s">
        <v>938</v>
      </c>
      <c r="C64" s="190" t="s">
        <v>602</v>
      </c>
      <c r="D64" s="190" t="s">
        <v>890</v>
      </c>
      <c r="E64" s="190" t="s">
        <v>885</v>
      </c>
    </row>
    <row r="65" spans="1:5">
      <c r="A65" s="189">
        <v>1000132</v>
      </c>
      <c r="B65" s="190" t="s">
        <v>938</v>
      </c>
      <c r="C65" s="190" t="s">
        <v>887</v>
      </c>
      <c r="D65" s="190" t="s">
        <v>888</v>
      </c>
      <c r="E65" s="190" t="s">
        <v>885</v>
      </c>
    </row>
    <row r="66" spans="1:5">
      <c r="A66" s="189">
        <v>1000140</v>
      </c>
      <c r="B66" s="190" t="s">
        <v>939</v>
      </c>
      <c r="C66" s="190" t="s">
        <v>605</v>
      </c>
      <c r="D66" s="190" t="s">
        <v>884</v>
      </c>
      <c r="E66" s="190" t="s">
        <v>885</v>
      </c>
    </row>
    <row r="67" spans="1:5">
      <c r="A67" s="189">
        <v>1000140</v>
      </c>
      <c r="B67" s="190" t="s">
        <v>939</v>
      </c>
      <c r="C67" s="190" t="s">
        <v>603</v>
      </c>
      <c r="D67" s="190" t="s">
        <v>886</v>
      </c>
      <c r="E67" s="190" t="s">
        <v>885</v>
      </c>
    </row>
    <row r="68" spans="1:5">
      <c r="A68" s="189">
        <v>1000140</v>
      </c>
      <c r="B68" s="190" t="s">
        <v>939</v>
      </c>
      <c r="C68" s="190" t="s">
        <v>602</v>
      </c>
      <c r="D68" s="190" t="s">
        <v>890</v>
      </c>
      <c r="E68" s="190" t="s">
        <v>885</v>
      </c>
    </row>
    <row r="69" spans="1:5">
      <c r="A69" s="189">
        <v>1000140</v>
      </c>
      <c r="B69" s="190" t="s">
        <v>939</v>
      </c>
      <c r="C69" s="190" t="s">
        <v>887</v>
      </c>
      <c r="D69" s="190" t="s">
        <v>888</v>
      </c>
      <c r="E69" s="190" t="s">
        <v>885</v>
      </c>
    </row>
    <row r="70" spans="1:5">
      <c r="A70" s="189">
        <v>1000157</v>
      </c>
      <c r="B70" s="190" t="s">
        <v>940</v>
      </c>
      <c r="C70" s="190" t="s">
        <v>605</v>
      </c>
      <c r="D70" s="190" t="s">
        <v>884</v>
      </c>
      <c r="E70" s="190" t="s">
        <v>885</v>
      </c>
    </row>
    <row r="71" spans="1:5">
      <c r="A71" s="189">
        <v>1000157</v>
      </c>
      <c r="B71" s="190" t="s">
        <v>940</v>
      </c>
      <c r="C71" s="190" t="s">
        <v>603</v>
      </c>
      <c r="D71" s="190" t="s">
        <v>886</v>
      </c>
      <c r="E71" s="190" t="s">
        <v>885</v>
      </c>
    </row>
    <row r="72" spans="1:5">
      <c r="A72" s="189">
        <v>1000157</v>
      </c>
      <c r="B72" s="190" t="s">
        <v>941</v>
      </c>
      <c r="C72" s="190" t="s">
        <v>602</v>
      </c>
      <c r="D72" s="190" t="s">
        <v>890</v>
      </c>
      <c r="E72" s="190" t="s">
        <v>885</v>
      </c>
    </row>
    <row r="73" spans="1:5">
      <c r="A73" s="189">
        <v>1000157</v>
      </c>
      <c r="B73" s="190" t="s">
        <v>940</v>
      </c>
      <c r="C73" s="190" t="s">
        <v>887</v>
      </c>
      <c r="D73" s="190" t="s">
        <v>888</v>
      </c>
      <c r="E73" s="190" t="s">
        <v>885</v>
      </c>
    </row>
    <row r="74" spans="1:5">
      <c r="A74" s="189">
        <v>1000165</v>
      </c>
      <c r="B74" s="190" t="s">
        <v>942</v>
      </c>
      <c r="C74" s="190" t="s">
        <v>605</v>
      </c>
      <c r="D74" s="190" t="s">
        <v>884</v>
      </c>
      <c r="E74" s="190" t="s">
        <v>885</v>
      </c>
    </row>
    <row r="75" spans="1:5">
      <c r="A75" s="189">
        <v>1000165</v>
      </c>
      <c r="B75" s="190" t="s">
        <v>942</v>
      </c>
      <c r="C75" s="190" t="s">
        <v>603</v>
      </c>
      <c r="D75" s="190" t="s">
        <v>886</v>
      </c>
      <c r="E75" s="190" t="s">
        <v>885</v>
      </c>
    </row>
    <row r="76" spans="1:5">
      <c r="A76" s="189">
        <v>1000165</v>
      </c>
      <c r="B76" s="190" t="s">
        <v>942</v>
      </c>
      <c r="C76" s="190" t="s">
        <v>602</v>
      </c>
      <c r="D76" s="190" t="s">
        <v>890</v>
      </c>
      <c r="E76" s="190" t="s">
        <v>885</v>
      </c>
    </row>
    <row r="77" spans="1:5">
      <c r="A77" s="189">
        <v>1000165</v>
      </c>
      <c r="B77" s="190" t="s">
        <v>942</v>
      </c>
      <c r="C77" s="190" t="s">
        <v>887</v>
      </c>
      <c r="D77" s="190" t="s">
        <v>888</v>
      </c>
      <c r="E77" s="190" t="s">
        <v>885</v>
      </c>
    </row>
    <row r="78" spans="1:5">
      <c r="A78" s="189">
        <v>1000173</v>
      </c>
      <c r="B78" s="190" t="s">
        <v>943</v>
      </c>
      <c r="C78" s="190" t="s">
        <v>605</v>
      </c>
      <c r="D78" s="190" t="s">
        <v>884</v>
      </c>
      <c r="E78" s="190" t="s">
        <v>885</v>
      </c>
    </row>
    <row r="79" spans="1:5">
      <c r="A79" s="189">
        <v>1000173</v>
      </c>
      <c r="B79" s="190" t="s">
        <v>943</v>
      </c>
      <c r="C79" s="190" t="s">
        <v>603</v>
      </c>
      <c r="D79" s="190" t="s">
        <v>886</v>
      </c>
      <c r="E79" s="190" t="s">
        <v>885</v>
      </c>
    </row>
    <row r="80" spans="1:5">
      <c r="A80" s="189">
        <v>1000173</v>
      </c>
      <c r="B80" s="190" t="s">
        <v>943</v>
      </c>
      <c r="C80" s="190" t="s">
        <v>602</v>
      </c>
      <c r="D80" s="190" t="s">
        <v>890</v>
      </c>
      <c r="E80" s="190" t="s">
        <v>885</v>
      </c>
    </row>
    <row r="81" spans="1:5">
      <c r="A81" s="189">
        <v>1000173</v>
      </c>
      <c r="B81" s="190" t="s">
        <v>943</v>
      </c>
      <c r="C81" s="190" t="s">
        <v>887</v>
      </c>
      <c r="D81" s="190" t="s">
        <v>888</v>
      </c>
      <c r="E81" s="190" t="s">
        <v>885</v>
      </c>
    </row>
    <row r="82" spans="1:5">
      <c r="A82" s="189">
        <v>1000181</v>
      </c>
      <c r="B82" s="190" t="s">
        <v>944</v>
      </c>
      <c r="C82" s="190" t="s">
        <v>605</v>
      </c>
      <c r="D82" s="190" t="s">
        <v>884</v>
      </c>
      <c r="E82" s="190" t="s">
        <v>885</v>
      </c>
    </row>
    <row r="83" spans="1:5">
      <c r="A83" s="189">
        <v>1000181</v>
      </c>
      <c r="B83" s="190" t="s">
        <v>944</v>
      </c>
      <c r="C83" s="190" t="s">
        <v>603</v>
      </c>
      <c r="D83" s="190" t="s">
        <v>886</v>
      </c>
      <c r="E83" s="190" t="s">
        <v>885</v>
      </c>
    </row>
    <row r="84" spans="1:5">
      <c r="A84" s="189">
        <v>1000181</v>
      </c>
      <c r="B84" s="190" t="s">
        <v>944</v>
      </c>
      <c r="C84" s="190" t="s">
        <v>602</v>
      </c>
      <c r="D84" s="190" t="s">
        <v>890</v>
      </c>
      <c r="E84" s="190" t="s">
        <v>885</v>
      </c>
    </row>
    <row r="85" spans="1:5">
      <c r="A85" s="189">
        <v>1000181</v>
      </c>
      <c r="B85" s="190" t="s">
        <v>944</v>
      </c>
      <c r="C85" s="190" t="s">
        <v>887</v>
      </c>
      <c r="D85" s="190" t="s">
        <v>888</v>
      </c>
      <c r="E85" s="190" t="s">
        <v>885</v>
      </c>
    </row>
    <row r="86" spans="1:5">
      <c r="A86" s="189">
        <v>1000207</v>
      </c>
      <c r="B86" s="190" t="s">
        <v>945</v>
      </c>
      <c r="C86" s="190" t="s">
        <v>605</v>
      </c>
      <c r="D86" s="190" t="s">
        <v>884</v>
      </c>
      <c r="E86" s="190" t="s">
        <v>885</v>
      </c>
    </row>
    <row r="87" spans="1:5">
      <c r="A87" s="189">
        <v>1000207</v>
      </c>
      <c r="B87" s="190" t="s">
        <v>945</v>
      </c>
      <c r="C87" s="190" t="s">
        <v>603</v>
      </c>
      <c r="D87" s="190" t="s">
        <v>886</v>
      </c>
      <c r="E87" s="190" t="s">
        <v>885</v>
      </c>
    </row>
    <row r="88" spans="1:5">
      <c r="A88" s="189">
        <v>1000207</v>
      </c>
      <c r="B88" s="190" t="s">
        <v>945</v>
      </c>
      <c r="C88" s="190" t="s">
        <v>602</v>
      </c>
      <c r="D88" s="190" t="s">
        <v>890</v>
      </c>
      <c r="E88" s="190" t="s">
        <v>885</v>
      </c>
    </row>
    <row r="89" spans="1:5">
      <c r="A89" s="189">
        <v>1000207</v>
      </c>
      <c r="B89" s="190" t="s">
        <v>945</v>
      </c>
      <c r="C89" s="190" t="s">
        <v>601</v>
      </c>
      <c r="D89" s="190" t="s">
        <v>946</v>
      </c>
      <c r="E89" s="190" t="s">
        <v>885</v>
      </c>
    </row>
    <row r="90" spans="1:5">
      <c r="A90" s="189">
        <v>1000207</v>
      </c>
      <c r="B90" s="190" t="s">
        <v>945</v>
      </c>
      <c r="C90" s="190" t="s">
        <v>887</v>
      </c>
      <c r="D90" s="190" t="s">
        <v>888</v>
      </c>
      <c r="E90" s="190" t="s">
        <v>885</v>
      </c>
    </row>
    <row r="91" spans="1:5">
      <c r="A91" s="189">
        <v>1000215</v>
      </c>
      <c r="B91" s="190" t="s">
        <v>947</v>
      </c>
      <c r="C91" s="190" t="s">
        <v>605</v>
      </c>
      <c r="D91" s="190" t="s">
        <v>884</v>
      </c>
      <c r="E91" s="190" t="s">
        <v>885</v>
      </c>
    </row>
    <row r="92" spans="1:5">
      <c r="A92" s="189">
        <v>1000215</v>
      </c>
      <c r="B92" s="190" t="s">
        <v>947</v>
      </c>
      <c r="C92" s="190" t="s">
        <v>603</v>
      </c>
      <c r="D92" s="190" t="s">
        <v>886</v>
      </c>
      <c r="E92" s="190" t="s">
        <v>885</v>
      </c>
    </row>
    <row r="93" spans="1:5">
      <c r="A93" s="189">
        <v>1000215</v>
      </c>
      <c r="B93" s="190" t="s">
        <v>947</v>
      </c>
      <c r="C93" s="190" t="s">
        <v>602</v>
      </c>
      <c r="D93" s="190" t="s">
        <v>890</v>
      </c>
      <c r="E93" s="190" t="s">
        <v>885</v>
      </c>
    </row>
    <row r="94" spans="1:5">
      <c r="A94" s="189">
        <v>1000215</v>
      </c>
      <c r="B94" s="190" t="s">
        <v>947</v>
      </c>
      <c r="C94" s="190" t="s">
        <v>887</v>
      </c>
      <c r="D94" s="190" t="s">
        <v>888</v>
      </c>
      <c r="E94" s="190" t="s">
        <v>885</v>
      </c>
    </row>
    <row r="95" spans="1:5">
      <c r="A95" s="189">
        <v>1000215</v>
      </c>
      <c r="B95" s="190" t="s">
        <v>947</v>
      </c>
      <c r="C95" s="190" t="s">
        <v>271</v>
      </c>
      <c r="D95" s="190" t="s">
        <v>948</v>
      </c>
      <c r="E95" s="190" t="s">
        <v>949</v>
      </c>
    </row>
    <row r="96" spans="1:5">
      <c r="A96" s="189">
        <v>1000215</v>
      </c>
      <c r="B96" s="190" t="s">
        <v>947</v>
      </c>
      <c r="C96" s="190" t="s">
        <v>746</v>
      </c>
      <c r="D96" s="190" t="s">
        <v>950</v>
      </c>
      <c r="E96" s="190" t="s">
        <v>951</v>
      </c>
    </row>
    <row r="97" spans="1:5" ht="25.5">
      <c r="A97" s="191" t="s">
        <v>952</v>
      </c>
      <c r="B97" s="190" t="s">
        <v>953</v>
      </c>
      <c r="C97" s="190" t="s">
        <v>605</v>
      </c>
      <c r="D97" s="190" t="s">
        <v>884</v>
      </c>
      <c r="E97" s="190" t="s">
        <v>954</v>
      </c>
    </row>
    <row r="98" spans="1:5">
      <c r="A98" s="189">
        <v>1000223</v>
      </c>
      <c r="B98" s="190" t="s">
        <v>955</v>
      </c>
      <c r="C98" s="190" t="s">
        <v>605</v>
      </c>
      <c r="D98" s="190" t="s">
        <v>884</v>
      </c>
      <c r="E98" s="190" t="s">
        <v>885</v>
      </c>
    </row>
    <row r="99" spans="1:5">
      <c r="A99" s="189">
        <v>1000223</v>
      </c>
      <c r="B99" s="190" t="s">
        <v>955</v>
      </c>
      <c r="C99" s="190" t="s">
        <v>603</v>
      </c>
      <c r="D99" s="190" t="s">
        <v>886</v>
      </c>
      <c r="E99" s="190" t="s">
        <v>885</v>
      </c>
    </row>
    <row r="100" spans="1:5">
      <c r="A100" s="189">
        <v>1000223</v>
      </c>
      <c r="B100" s="190" t="s">
        <v>955</v>
      </c>
      <c r="C100" s="190" t="s">
        <v>887</v>
      </c>
      <c r="D100" s="190" t="s">
        <v>888</v>
      </c>
      <c r="E100" s="190" t="s">
        <v>885</v>
      </c>
    </row>
    <row r="101" spans="1:5">
      <c r="A101" s="189">
        <v>1000223</v>
      </c>
      <c r="B101" s="190" t="s">
        <v>955</v>
      </c>
      <c r="C101" s="190" t="s">
        <v>300</v>
      </c>
      <c r="D101" s="190" t="s">
        <v>956</v>
      </c>
      <c r="E101" s="190" t="s">
        <v>957</v>
      </c>
    </row>
    <row r="102" spans="1:5">
      <c r="A102" s="189">
        <v>1000231</v>
      </c>
      <c r="B102" s="190" t="s">
        <v>958</v>
      </c>
      <c r="C102" s="190" t="s">
        <v>605</v>
      </c>
      <c r="D102" s="190" t="s">
        <v>884</v>
      </c>
      <c r="E102" s="190" t="s">
        <v>885</v>
      </c>
    </row>
    <row r="103" spans="1:5">
      <c r="A103" s="189">
        <v>1000231</v>
      </c>
      <c r="B103" s="190" t="s">
        <v>958</v>
      </c>
      <c r="C103" s="190" t="s">
        <v>603</v>
      </c>
      <c r="D103" s="190" t="s">
        <v>886</v>
      </c>
      <c r="E103" s="190" t="s">
        <v>885</v>
      </c>
    </row>
    <row r="104" spans="1:5">
      <c r="A104" s="189">
        <v>1000231</v>
      </c>
      <c r="B104" s="190" t="s">
        <v>958</v>
      </c>
      <c r="C104" s="190" t="s">
        <v>887</v>
      </c>
      <c r="D104" s="190" t="s">
        <v>888</v>
      </c>
      <c r="E104" s="190" t="s">
        <v>885</v>
      </c>
    </row>
    <row r="105" spans="1:5">
      <c r="A105" s="189">
        <v>1000231</v>
      </c>
      <c r="B105" s="190" t="s">
        <v>958</v>
      </c>
      <c r="C105" s="190" t="s">
        <v>334</v>
      </c>
      <c r="D105" s="190" t="s">
        <v>959</v>
      </c>
      <c r="E105" s="190" t="s">
        <v>885</v>
      </c>
    </row>
    <row r="106" spans="1:5">
      <c r="A106" s="189">
        <v>1000272</v>
      </c>
      <c r="B106" s="190" t="s">
        <v>960</v>
      </c>
      <c r="C106" s="190" t="s">
        <v>605</v>
      </c>
      <c r="D106" s="190" t="s">
        <v>884</v>
      </c>
      <c r="E106" s="190" t="s">
        <v>885</v>
      </c>
    </row>
    <row r="107" spans="1:5">
      <c r="A107" s="189">
        <v>1000272</v>
      </c>
      <c r="B107" s="190" t="s">
        <v>960</v>
      </c>
      <c r="C107" s="190" t="s">
        <v>603</v>
      </c>
      <c r="D107" s="190" t="s">
        <v>886</v>
      </c>
      <c r="E107" s="190" t="s">
        <v>885</v>
      </c>
    </row>
    <row r="108" spans="1:5">
      <c r="A108" s="189">
        <v>1000272</v>
      </c>
      <c r="B108" s="190" t="s">
        <v>960</v>
      </c>
      <c r="C108" s="190" t="s">
        <v>602</v>
      </c>
      <c r="D108" s="190" t="s">
        <v>890</v>
      </c>
      <c r="E108" s="190" t="s">
        <v>885</v>
      </c>
    </row>
    <row r="109" spans="1:5">
      <c r="A109" s="189">
        <v>1000272</v>
      </c>
      <c r="B109" s="190" t="s">
        <v>960</v>
      </c>
      <c r="C109" s="190" t="s">
        <v>887</v>
      </c>
      <c r="D109" s="190" t="s">
        <v>888</v>
      </c>
      <c r="E109" s="190" t="s">
        <v>885</v>
      </c>
    </row>
    <row r="110" spans="1:5">
      <c r="A110" s="189">
        <v>1100015</v>
      </c>
      <c r="B110" s="190" t="s">
        <v>961</v>
      </c>
      <c r="C110" s="190" t="s">
        <v>605</v>
      </c>
      <c r="D110" s="190" t="s">
        <v>884</v>
      </c>
      <c r="E110" s="190" t="s">
        <v>885</v>
      </c>
    </row>
    <row r="111" spans="1:5">
      <c r="A111" s="189">
        <v>1100015</v>
      </c>
      <c r="B111" s="190" t="s">
        <v>962</v>
      </c>
      <c r="C111" s="190" t="s">
        <v>603</v>
      </c>
      <c r="D111" s="190" t="s">
        <v>886</v>
      </c>
      <c r="E111" s="190" t="s">
        <v>885</v>
      </c>
    </row>
    <row r="112" spans="1:5">
      <c r="A112" s="189">
        <v>1100015</v>
      </c>
      <c r="B112" s="190" t="s">
        <v>962</v>
      </c>
      <c r="C112" s="190" t="s">
        <v>602</v>
      </c>
      <c r="D112" s="190" t="s">
        <v>890</v>
      </c>
      <c r="E112" s="190" t="s">
        <v>885</v>
      </c>
    </row>
    <row r="113" spans="1:5">
      <c r="A113" s="189">
        <v>1100015</v>
      </c>
      <c r="B113" s="190" t="s">
        <v>962</v>
      </c>
      <c r="C113" s="190" t="s">
        <v>887</v>
      </c>
      <c r="D113" s="190" t="s">
        <v>888</v>
      </c>
      <c r="E113" s="190" t="s">
        <v>885</v>
      </c>
    </row>
    <row r="114" spans="1:5">
      <c r="A114" s="189">
        <v>1100015</v>
      </c>
      <c r="B114" s="190" t="s">
        <v>962</v>
      </c>
      <c r="C114" s="190" t="s">
        <v>892</v>
      </c>
      <c r="D114" s="190" t="s">
        <v>893</v>
      </c>
      <c r="E114" s="190" t="s">
        <v>894</v>
      </c>
    </row>
    <row r="115" spans="1:5">
      <c r="A115" s="189">
        <v>1100015</v>
      </c>
      <c r="B115" s="190" t="s">
        <v>961</v>
      </c>
      <c r="C115" s="190" t="s">
        <v>895</v>
      </c>
      <c r="D115" s="190" t="s">
        <v>896</v>
      </c>
      <c r="E115" s="190" t="s">
        <v>894</v>
      </c>
    </row>
    <row r="116" spans="1:5">
      <c r="A116" s="189">
        <v>1100015</v>
      </c>
      <c r="B116" s="190" t="s">
        <v>962</v>
      </c>
      <c r="C116" s="190" t="s">
        <v>897</v>
      </c>
      <c r="D116" s="190" t="s">
        <v>898</v>
      </c>
      <c r="E116" s="190" t="s">
        <v>894</v>
      </c>
    </row>
    <row r="117" spans="1:5">
      <c r="A117" s="189">
        <v>1100015</v>
      </c>
      <c r="B117" s="190" t="s">
        <v>961</v>
      </c>
      <c r="C117" s="190" t="s">
        <v>900</v>
      </c>
      <c r="D117" s="190" t="s">
        <v>901</v>
      </c>
      <c r="E117" s="190" t="s">
        <v>894</v>
      </c>
    </row>
    <row r="118" spans="1:5">
      <c r="A118" s="189">
        <v>1100015</v>
      </c>
      <c r="B118" s="190" t="s">
        <v>961</v>
      </c>
      <c r="C118" s="190" t="s">
        <v>902</v>
      </c>
      <c r="D118" s="190" t="s">
        <v>903</v>
      </c>
      <c r="E118" s="190" t="s">
        <v>894</v>
      </c>
    </row>
    <row r="119" spans="1:5">
      <c r="A119" s="189">
        <v>1100015</v>
      </c>
      <c r="B119" s="190" t="s">
        <v>961</v>
      </c>
      <c r="C119" s="190" t="s">
        <v>904</v>
      </c>
      <c r="D119" s="190" t="s">
        <v>905</v>
      </c>
      <c r="E119" s="190" t="s">
        <v>894</v>
      </c>
    </row>
    <row r="120" spans="1:5">
      <c r="A120" s="189">
        <v>1100015</v>
      </c>
      <c r="B120" s="190" t="s">
        <v>961</v>
      </c>
      <c r="C120" s="190" t="s">
        <v>906</v>
      </c>
      <c r="D120" s="190" t="s">
        <v>907</v>
      </c>
      <c r="E120" s="190" t="s">
        <v>894</v>
      </c>
    </row>
    <row r="121" spans="1:5">
      <c r="A121" s="189">
        <v>1100015</v>
      </c>
      <c r="B121" s="190" t="s">
        <v>962</v>
      </c>
      <c r="C121" s="190" t="s">
        <v>963</v>
      </c>
      <c r="D121" s="190" t="s">
        <v>964</v>
      </c>
      <c r="E121" s="190" t="s">
        <v>899</v>
      </c>
    </row>
    <row r="122" spans="1:5">
      <c r="A122" s="189">
        <v>1100023</v>
      </c>
      <c r="B122" s="190" t="s">
        <v>965</v>
      </c>
      <c r="C122" s="190" t="s">
        <v>605</v>
      </c>
      <c r="D122" s="190" t="s">
        <v>884</v>
      </c>
      <c r="E122" s="190" t="s">
        <v>885</v>
      </c>
    </row>
    <row r="123" spans="1:5">
      <c r="A123" s="189">
        <v>1100023</v>
      </c>
      <c r="B123" s="190" t="s">
        <v>965</v>
      </c>
      <c r="C123" s="190" t="s">
        <v>603</v>
      </c>
      <c r="D123" s="190" t="s">
        <v>886</v>
      </c>
      <c r="E123" s="190" t="s">
        <v>885</v>
      </c>
    </row>
    <row r="124" spans="1:5">
      <c r="A124" s="189">
        <v>1100023</v>
      </c>
      <c r="B124" s="190" t="s">
        <v>965</v>
      </c>
      <c r="C124" s="190" t="s">
        <v>602</v>
      </c>
      <c r="D124" s="190" t="s">
        <v>890</v>
      </c>
      <c r="E124" s="190" t="s">
        <v>885</v>
      </c>
    </row>
    <row r="125" spans="1:5">
      <c r="A125" s="189">
        <v>1100023</v>
      </c>
      <c r="B125" s="190" t="s">
        <v>965</v>
      </c>
      <c r="C125" s="190" t="s">
        <v>887</v>
      </c>
      <c r="D125" s="190" t="s">
        <v>888</v>
      </c>
      <c r="E125" s="190" t="s">
        <v>885</v>
      </c>
    </row>
    <row r="126" spans="1:5">
      <c r="A126" s="189">
        <v>1100023</v>
      </c>
      <c r="B126" s="190" t="s">
        <v>965</v>
      </c>
      <c r="C126" s="190" t="s">
        <v>966</v>
      </c>
      <c r="D126" s="190" t="s">
        <v>967</v>
      </c>
      <c r="E126" s="190" t="s">
        <v>899</v>
      </c>
    </row>
    <row r="127" spans="1:5">
      <c r="A127" s="189">
        <v>1100023</v>
      </c>
      <c r="B127" s="190" t="s">
        <v>965</v>
      </c>
      <c r="C127" s="190" t="s">
        <v>892</v>
      </c>
      <c r="D127" s="190" t="s">
        <v>893</v>
      </c>
      <c r="E127" s="190" t="s">
        <v>894</v>
      </c>
    </row>
    <row r="128" spans="1:5">
      <c r="A128" s="189">
        <v>1100023</v>
      </c>
      <c r="B128" s="190" t="s">
        <v>965</v>
      </c>
      <c r="C128" s="190" t="s">
        <v>895</v>
      </c>
      <c r="D128" s="190" t="s">
        <v>896</v>
      </c>
      <c r="E128" s="190" t="s">
        <v>894</v>
      </c>
    </row>
    <row r="129" spans="1:5">
      <c r="A129" s="189">
        <v>1100023</v>
      </c>
      <c r="B129" s="190" t="s">
        <v>965</v>
      </c>
      <c r="C129" s="190" t="s">
        <v>897</v>
      </c>
      <c r="D129" s="190" t="s">
        <v>898</v>
      </c>
      <c r="E129" s="190" t="s">
        <v>894</v>
      </c>
    </row>
    <row r="130" spans="1:5">
      <c r="A130" s="189">
        <v>1100023</v>
      </c>
      <c r="B130" s="190" t="s">
        <v>965</v>
      </c>
      <c r="C130" s="190" t="s">
        <v>900</v>
      </c>
      <c r="D130" s="190" t="s">
        <v>901</v>
      </c>
      <c r="E130" s="190" t="s">
        <v>894</v>
      </c>
    </row>
    <row r="131" spans="1:5">
      <c r="A131" s="189">
        <v>1100023</v>
      </c>
      <c r="B131" s="190" t="s">
        <v>965</v>
      </c>
      <c r="C131" s="190" t="s">
        <v>902</v>
      </c>
      <c r="D131" s="190" t="s">
        <v>903</v>
      </c>
      <c r="E131" s="190" t="s">
        <v>894</v>
      </c>
    </row>
    <row r="132" spans="1:5">
      <c r="A132" s="189">
        <v>1100023</v>
      </c>
      <c r="B132" s="190" t="s">
        <v>965</v>
      </c>
      <c r="C132" s="190" t="s">
        <v>904</v>
      </c>
      <c r="D132" s="190" t="s">
        <v>905</v>
      </c>
      <c r="E132" s="190" t="s">
        <v>894</v>
      </c>
    </row>
    <row r="133" spans="1:5">
      <c r="A133" s="189">
        <v>1100023</v>
      </c>
      <c r="B133" s="190" t="s">
        <v>965</v>
      </c>
      <c r="C133" s="190" t="s">
        <v>906</v>
      </c>
      <c r="D133" s="190" t="s">
        <v>907</v>
      </c>
      <c r="E133" s="190" t="s">
        <v>894</v>
      </c>
    </row>
    <row r="134" spans="1:5">
      <c r="A134" s="189">
        <v>1100023</v>
      </c>
      <c r="B134" s="190" t="s">
        <v>965</v>
      </c>
      <c r="C134" s="190" t="s">
        <v>908</v>
      </c>
      <c r="D134" s="190" t="s">
        <v>909</v>
      </c>
      <c r="E134" s="190" t="s">
        <v>894</v>
      </c>
    </row>
    <row r="135" spans="1:5">
      <c r="A135" s="189">
        <v>1100023</v>
      </c>
      <c r="B135" s="190" t="s">
        <v>965</v>
      </c>
      <c r="C135" s="190" t="s">
        <v>910</v>
      </c>
      <c r="D135" s="190" t="s">
        <v>911</v>
      </c>
      <c r="E135" s="190" t="s">
        <v>899</v>
      </c>
    </row>
    <row r="136" spans="1:5">
      <c r="A136" s="189">
        <v>1100031</v>
      </c>
      <c r="B136" s="190" t="s">
        <v>968</v>
      </c>
      <c r="C136" s="190" t="s">
        <v>605</v>
      </c>
      <c r="D136" s="190" t="s">
        <v>884</v>
      </c>
      <c r="E136" s="190" t="s">
        <v>885</v>
      </c>
    </row>
    <row r="137" spans="1:5">
      <c r="A137" s="189">
        <v>1100031</v>
      </c>
      <c r="B137" s="190" t="s">
        <v>968</v>
      </c>
      <c r="C137" s="190" t="s">
        <v>603</v>
      </c>
      <c r="D137" s="190" t="s">
        <v>886</v>
      </c>
      <c r="E137" s="190" t="s">
        <v>885</v>
      </c>
    </row>
    <row r="138" spans="1:5">
      <c r="A138" s="189">
        <v>1100031</v>
      </c>
      <c r="B138" s="190" t="s">
        <v>968</v>
      </c>
      <c r="C138" s="190" t="s">
        <v>602</v>
      </c>
      <c r="D138" s="190" t="s">
        <v>890</v>
      </c>
      <c r="E138" s="190" t="s">
        <v>885</v>
      </c>
    </row>
    <row r="139" spans="1:5">
      <c r="A139" s="189">
        <v>1100031</v>
      </c>
      <c r="B139" s="190" t="s">
        <v>968</v>
      </c>
      <c r="C139" s="190" t="s">
        <v>887</v>
      </c>
      <c r="D139" s="190" t="s">
        <v>888</v>
      </c>
      <c r="E139" s="190" t="s">
        <v>885</v>
      </c>
    </row>
    <row r="140" spans="1:5">
      <c r="A140" s="189">
        <v>1100031</v>
      </c>
      <c r="B140" s="190" t="s">
        <v>968</v>
      </c>
      <c r="C140" s="190" t="s">
        <v>966</v>
      </c>
      <c r="D140" s="190" t="s">
        <v>967</v>
      </c>
      <c r="E140" s="190" t="s">
        <v>899</v>
      </c>
    </row>
    <row r="141" spans="1:5">
      <c r="A141" s="189">
        <v>1100031</v>
      </c>
      <c r="B141" s="190" t="s">
        <v>968</v>
      </c>
      <c r="C141" s="190" t="s">
        <v>969</v>
      </c>
      <c r="D141" s="190" t="s">
        <v>970</v>
      </c>
      <c r="E141" s="190" t="s">
        <v>899</v>
      </c>
    </row>
    <row r="142" spans="1:5">
      <c r="A142" s="189">
        <v>1100031</v>
      </c>
      <c r="B142" s="190" t="s">
        <v>968</v>
      </c>
      <c r="C142" s="190" t="s">
        <v>892</v>
      </c>
      <c r="D142" s="190" t="s">
        <v>893</v>
      </c>
      <c r="E142" s="190" t="s">
        <v>894</v>
      </c>
    </row>
    <row r="143" spans="1:5">
      <c r="A143" s="189">
        <v>1100031</v>
      </c>
      <c r="B143" s="190" t="s">
        <v>968</v>
      </c>
      <c r="C143" s="190" t="s">
        <v>895</v>
      </c>
      <c r="D143" s="190" t="s">
        <v>896</v>
      </c>
      <c r="E143" s="190" t="s">
        <v>894</v>
      </c>
    </row>
    <row r="144" spans="1:5">
      <c r="A144" s="189">
        <v>1100031</v>
      </c>
      <c r="B144" s="190" t="s">
        <v>968</v>
      </c>
      <c r="C144" s="190" t="s">
        <v>897</v>
      </c>
      <c r="D144" s="190" t="s">
        <v>898</v>
      </c>
      <c r="E144" s="190" t="s">
        <v>894</v>
      </c>
    </row>
    <row r="145" spans="1:5">
      <c r="A145" s="189">
        <v>1100031</v>
      </c>
      <c r="B145" s="190" t="s">
        <v>968</v>
      </c>
      <c r="C145" s="190" t="s">
        <v>900</v>
      </c>
      <c r="D145" s="190" t="s">
        <v>901</v>
      </c>
      <c r="E145" s="190" t="s">
        <v>894</v>
      </c>
    </row>
    <row r="146" spans="1:5">
      <c r="A146" s="189">
        <v>1100031</v>
      </c>
      <c r="B146" s="190" t="s">
        <v>968</v>
      </c>
      <c r="C146" s="190" t="s">
        <v>902</v>
      </c>
      <c r="D146" s="190" t="s">
        <v>903</v>
      </c>
      <c r="E146" s="190" t="s">
        <v>894</v>
      </c>
    </row>
    <row r="147" spans="1:5">
      <c r="A147" s="189">
        <v>1100031</v>
      </c>
      <c r="B147" s="190" t="s">
        <v>968</v>
      </c>
      <c r="C147" s="190" t="s">
        <v>904</v>
      </c>
      <c r="D147" s="190" t="s">
        <v>905</v>
      </c>
      <c r="E147" s="190" t="s">
        <v>894</v>
      </c>
    </row>
    <row r="148" spans="1:5">
      <c r="A148" s="189">
        <v>1100031</v>
      </c>
      <c r="B148" s="190" t="s">
        <v>968</v>
      </c>
      <c r="C148" s="190" t="s">
        <v>906</v>
      </c>
      <c r="D148" s="190" t="s">
        <v>907</v>
      </c>
      <c r="E148" s="190" t="s">
        <v>894</v>
      </c>
    </row>
    <row r="149" spans="1:5">
      <c r="A149" s="189">
        <v>1100031</v>
      </c>
      <c r="B149" s="190" t="s">
        <v>968</v>
      </c>
      <c r="C149" s="190" t="s">
        <v>908</v>
      </c>
      <c r="D149" s="190" t="s">
        <v>909</v>
      </c>
      <c r="E149" s="190" t="s">
        <v>894</v>
      </c>
    </row>
    <row r="150" spans="1:5">
      <c r="A150" s="189">
        <v>1100031</v>
      </c>
      <c r="B150" s="190" t="s">
        <v>968</v>
      </c>
      <c r="C150" s="190" t="s">
        <v>910</v>
      </c>
      <c r="D150" s="190" t="s">
        <v>911</v>
      </c>
      <c r="E150" s="190" t="s">
        <v>894</v>
      </c>
    </row>
    <row r="151" spans="1:5" ht="25.5">
      <c r="A151" s="189">
        <v>1100032</v>
      </c>
      <c r="B151" s="191" t="s">
        <v>971</v>
      </c>
      <c r="C151" s="190" t="s">
        <v>605</v>
      </c>
      <c r="D151" s="190" t="s">
        <v>884</v>
      </c>
      <c r="E151" s="190" t="s">
        <v>972</v>
      </c>
    </row>
    <row r="152" spans="1:5" ht="25.5">
      <c r="A152" s="189">
        <v>1100032</v>
      </c>
      <c r="B152" s="191" t="s">
        <v>971</v>
      </c>
      <c r="C152" s="190" t="s">
        <v>966</v>
      </c>
      <c r="D152" s="190" t="s">
        <v>967</v>
      </c>
      <c r="E152" s="190" t="s">
        <v>899</v>
      </c>
    </row>
    <row r="153" spans="1:5" ht="25.5">
      <c r="A153" s="189">
        <v>1100033</v>
      </c>
      <c r="B153" s="191" t="s">
        <v>973</v>
      </c>
      <c r="C153" s="190" t="s">
        <v>605</v>
      </c>
      <c r="D153" s="190" t="s">
        <v>884</v>
      </c>
      <c r="E153" s="190" t="s">
        <v>972</v>
      </c>
    </row>
    <row r="154" spans="1:5" ht="25.5">
      <c r="A154" s="189">
        <v>1100033</v>
      </c>
      <c r="B154" s="191" t="s">
        <v>974</v>
      </c>
      <c r="C154" s="190" t="s">
        <v>966</v>
      </c>
      <c r="D154" s="190" t="s">
        <v>967</v>
      </c>
      <c r="E154" s="190" t="s">
        <v>899</v>
      </c>
    </row>
    <row r="155" spans="1:5" ht="25.5">
      <c r="A155" s="189">
        <v>1100034</v>
      </c>
      <c r="B155" s="191" t="s">
        <v>975</v>
      </c>
      <c r="C155" s="190" t="s">
        <v>605</v>
      </c>
      <c r="D155" s="190" t="s">
        <v>884</v>
      </c>
      <c r="E155" s="190" t="s">
        <v>972</v>
      </c>
    </row>
    <row r="156" spans="1:5" ht="25.5">
      <c r="A156" s="189">
        <v>1100034</v>
      </c>
      <c r="B156" s="191" t="s">
        <v>975</v>
      </c>
      <c r="C156" s="190" t="s">
        <v>966</v>
      </c>
      <c r="D156" s="190" t="s">
        <v>967</v>
      </c>
      <c r="E156" s="190" t="s">
        <v>899</v>
      </c>
    </row>
    <row r="157" spans="1:5">
      <c r="A157" s="189">
        <v>1100049</v>
      </c>
      <c r="B157" s="190" t="s">
        <v>976</v>
      </c>
      <c r="C157" s="190" t="s">
        <v>605</v>
      </c>
      <c r="D157" s="190" t="s">
        <v>884</v>
      </c>
      <c r="E157" s="190" t="s">
        <v>885</v>
      </c>
    </row>
    <row r="158" spans="1:5">
      <c r="A158" s="189">
        <v>1100049</v>
      </c>
      <c r="B158" s="190" t="s">
        <v>976</v>
      </c>
      <c r="C158" s="190" t="s">
        <v>603</v>
      </c>
      <c r="D158" s="190" t="s">
        <v>886</v>
      </c>
      <c r="E158" s="190" t="s">
        <v>885</v>
      </c>
    </row>
    <row r="159" spans="1:5">
      <c r="A159" s="189">
        <v>1100049</v>
      </c>
      <c r="B159" s="190" t="s">
        <v>976</v>
      </c>
      <c r="C159" s="190" t="s">
        <v>599</v>
      </c>
      <c r="D159" s="190" t="s">
        <v>977</v>
      </c>
      <c r="E159" s="190" t="s">
        <v>885</v>
      </c>
    </row>
    <row r="160" spans="1:5">
      <c r="A160" s="189">
        <v>1100049</v>
      </c>
      <c r="B160" s="190" t="s">
        <v>976</v>
      </c>
      <c r="C160" s="190" t="s">
        <v>887</v>
      </c>
      <c r="D160" s="190" t="s">
        <v>888</v>
      </c>
      <c r="E160" s="190" t="s">
        <v>885</v>
      </c>
    </row>
    <row r="161" spans="1:5" ht="25.5">
      <c r="A161" s="189">
        <v>1100056</v>
      </c>
      <c r="B161" s="191" t="s">
        <v>978</v>
      </c>
      <c r="C161" s="190" t="s">
        <v>605</v>
      </c>
      <c r="D161" s="190" t="s">
        <v>884</v>
      </c>
      <c r="E161" s="190" t="s">
        <v>885</v>
      </c>
    </row>
    <row r="162" spans="1:5" ht="25.5">
      <c r="A162" s="189">
        <v>1100056</v>
      </c>
      <c r="B162" s="191" t="s">
        <v>978</v>
      </c>
      <c r="C162" s="190" t="s">
        <v>603</v>
      </c>
      <c r="D162" s="190" t="s">
        <v>886</v>
      </c>
      <c r="E162" s="190" t="s">
        <v>885</v>
      </c>
    </row>
    <row r="163" spans="1:5" ht="25.5">
      <c r="A163" s="189">
        <v>1100056</v>
      </c>
      <c r="B163" s="191" t="s">
        <v>978</v>
      </c>
      <c r="C163" s="190" t="s">
        <v>887</v>
      </c>
      <c r="D163" s="190" t="s">
        <v>888</v>
      </c>
      <c r="E163" s="190" t="s">
        <v>885</v>
      </c>
    </row>
    <row r="164" spans="1:5">
      <c r="A164" s="189">
        <v>1100064</v>
      </c>
      <c r="B164" s="190" t="s">
        <v>979</v>
      </c>
      <c r="C164" s="190" t="s">
        <v>605</v>
      </c>
      <c r="D164" s="190" t="s">
        <v>884</v>
      </c>
      <c r="E164" s="190" t="s">
        <v>885</v>
      </c>
    </row>
    <row r="165" spans="1:5">
      <c r="A165" s="189">
        <v>1100064</v>
      </c>
      <c r="B165" s="190" t="s">
        <v>979</v>
      </c>
      <c r="C165" s="190" t="s">
        <v>603</v>
      </c>
      <c r="D165" s="190" t="s">
        <v>886</v>
      </c>
      <c r="E165" s="190" t="s">
        <v>885</v>
      </c>
    </row>
    <row r="166" spans="1:5">
      <c r="A166" s="189">
        <v>1100064</v>
      </c>
      <c r="B166" s="190" t="s">
        <v>979</v>
      </c>
      <c r="C166" s="190" t="s">
        <v>602</v>
      </c>
      <c r="D166" s="190" t="s">
        <v>890</v>
      </c>
      <c r="E166" s="190" t="s">
        <v>885</v>
      </c>
    </row>
    <row r="167" spans="1:5">
      <c r="A167" s="189">
        <v>1100064</v>
      </c>
      <c r="B167" s="190" t="s">
        <v>979</v>
      </c>
      <c r="C167" s="190" t="s">
        <v>887</v>
      </c>
      <c r="D167" s="190" t="s">
        <v>888</v>
      </c>
      <c r="E167" s="190" t="s">
        <v>885</v>
      </c>
    </row>
    <row r="168" spans="1:5">
      <c r="A168" s="189">
        <v>1100072</v>
      </c>
      <c r="B168" s="190" t="s">
        <v>980</v>
      </c>
      <c r="C168" s="190" t="s">
        <v>605</v>
      </c>
      <c r="D168" s="190" t="s">
        <v>884</v>
      </c>
      <c r="E168" s="190" t="s">
        <v>885</v>
      </c>
    </row>
    <row r="169" spans="1:5">
      <c r="A169" s="189">
        <v>1100072</v>
      </c>
      <c r="B169" s="190" t="s">
        <v>980</v>
      </c>
      <c r="C169" s="190" t="s">
        <v>603</v>
      </c>
      <c r="D169" s="190" t="s">
        <v>886</v>
      </c>
      <c r="E169" s="190" t="s">
        <v>885</v>
      </c>
    </row>
    <row r="170" spans="1:5">
      <c r="A170" s="189">
        <v>1100072</v>
      </c>
      <c r="B170" s="190" t="s">
        <v>980</v>
      </c>
      <c r="C170" s="190" t="s">
        <v>602</v>
      </c>
      <c r="D170" s="190" t="s">
        <v>890</v>
      </c>
      <c r="E170" s="190" t="s">
        <v>885</v>
      </c>
    </row>
    <row r="171" spans="1:5">
      <c r="A171" s="189">
        <v>1100072</v>
      </c>
      <c r="B171" s="190" t="s">
        <v>980</v>
      </c>
      <c r="C171" s="190" t="s">
        <v>887</v>
      </c>
      <c r="D171" s="190" t="s">
        <v>888</v>
      </c>
      <c r="E171" s="190" t="s">
        <v>885</v>
      </c>
    </row>
    <row r="172" spans="1:5">
      <c r="A172" s="189">
        <v>1100080</v>
      </c>
      <c r="B172" s="190" t="s">
        <v>981</v>
      </c>
      <c r="C172" s="190" t="s">
        <v>605</v>
      </c>
      <c r="D172" s="190" t="s">
        <v>884</v>
      </c>
      <c r="E172" s="190" t="s">
        <v>885</v>
      </c>
    </row>
    <row r="173" spans="1:5">
      <c r="A173" s="189">
        <v>1100080</v>
      </c>
      <c r="B173" s="190" t="s">
        <v>981</v>
      </c>
      <c r="C173" s="190" t="s">
        <v>603</v>
      </c>
      <c r="D173" s="190" t="s">
        <v>886</v>
      </c>
      <c r="E173" s="190" t="s">
        <v>885</v>
      </c>
    </row>
    <row r="174" spans="1:5">
      <c r="A174" s="189">
        <v>1100080</v>
      </c>
      <c r="B174" s="190" t="s">
        <v>981</v>
      </c>
      <c r="C174" s="190" t="s">
        <v>602</v>
      </c>
      <c r="D174" s="190" t="s">
        <v>890</v>
      </c>
      <c r="E174" s="190" t="s">
        <v>885</v>
      </c>
    </row>
    <row r="175" spans="1:5">
      <c r="A175" s="189">
        <v>1100080</v>
      </c>
      <c r="B175" s="190" t="s">
        <v>981</v>
      </c>
      <c r="C175" s="190" t="s">
        <v>887</v>
      </c>
      <c r="D175" s="190" t="s">
        <v>888</v>
      </c>
      <c r="E175" s="190" t="s">
        <v>885</v>
      </c>
    </row>
    <row r="176" spans="1:5">
      <c r="A176" s="189">
        <v>1100081</v>
      </c>
      <c r="B176" s="190" t="s">
        <v>982</v>
      </c>
      <c r="C176" s="190" t="s">
        <v>605</v>
      </c>
      <c r="D176" s="190" t="s">
        <v>884</v>
      </c>
      <c r="E176" s="190" t="s">
        <v>983</v>
      </c>
    </row>
    <row r="177" spans="1:5">
      <c r="A177" s="189">
        <v>1100081</v>
      </c>
      <c r="B177" s="190" t="s">
        <v>982</v>
      </c>
      <c r="C177" s="190" t="s">
        <v>603</v>
      </c>
      <c r="D177" s="190" t="s">
        <v>886</v>
      </c>
      <c r="E177" s="190" t="s">
        <v>983</v>
      </c>
    </row>
    <row r="178" spans="1:5">
      <c r="A178" s="189">
        <v>1100081</v>
      </c>
      <c r="B178" s="190" t="s">
        <v>982</v>
      </c>
      <c r="C178" s="190" t="s">
        <v>966</v>
      </c>
      <c r="D178" s="190" t="s">
        <v>967</v>
      </c>
      <c r="E178" s="190" t="s">
        <v>983</v>
      </c>
    </row>
    <row r="179" spans="1:5">
      <c r="A179" s="189">
        <v>1100082</v>
      </c>
      <c r="B179" s="190" t="s">
        <v>984</v>
      </c>
      <c r="C179" s="190" t="s">
        <v>605</v>
      </c>
      <c r="D179" s="190" t="s">
        <v>884</v>
      </c>
      <c r="E179" s="190" t="s">
        <v>983</v>
      </c>
    </row>
    <row r="180" spans="1:5">
      <c r="A180" s="189">
        <v>1100082</v>
      </c>
      <c r="B180" s="190" t="s">
        <v>984</v>
      </c>
      <c r="C180" s="190" t="s">
        <v>603</v>
      </c>
      <c r="D180" s="190" t="s">
        <v>886</v>
      </c>
      <c r="E180" s="190" t="s">
        <v>983</v>
      </c>
    </row>
    <row r="181" spans="1:5">
      <c r="A181" s="189">
        <v>1100082</v>
      </c>
      <c r="B181" s="190" t="s">
        <v>984</v>
      </c>
      <c r="C181" s="190" t="s">
        <v>966</v>
      </c>
      <c r="D181" s="190" t="s">
        <v>967</v>
      </c>
      <c r="E181" s="190" t="s">
        <v>983</v>
      </c>
    </row>
    <row r="182" spans="1:5">
      <c r="A182" s="189">
        <v>1100083</v>
      </c>
      <c r="B182" s="190" t="s">
        <v>985</v>
      </c>
      <c r="C182" s="190" t="s">
        <v>605</v>
      </c>
      <c r="D182" s="190" t="s">
        <v>884</v>
      </c>
      <c r="E182" s="190" t="s">
        <v>983</v>
      </c>
    </row>
    <row r="183" spans="1:5">
      <c r="A183" s="189">
        <v>1100083</v>
      </c>
      <c r="B183" s="190" t="s">
        <v>985</v>
      </c>
      <c r="C183" s="190" t="s">
        <v>603</v>
      </c>
      <c r="D183" s="190" t="s">
        <v>886</v>
      </c>
      <c r="E183" s="190" t="s">
        <v>983</v>
      </c>
    </row>
    <row r="184" spans="1:5" ht="25.5">
      <c r="A184" s="189">
        <v>1100084</v>
      </c>
      <c r="B184" s="191" t="s">
        <v>986</v>
      </c>
      <c r="C184" s="190" t="s">
        <v>605</v>
      </c>
      <c r="D184" s="190" t="s">
        <v>884</v>
      </c>
      <c r="E184" s="190" t="s">
        <v>983</v>
      </c>
    </row>
    <row r="185" spans="1:5" ht="25.5">
      <c r="A185" s="189">
        <v>1100084</v>
      </c>
      <c r="B185" s="191" t="s">
        <v>986</v>
      </c>
      <c r="C185" s="190" t="s">
        <v>603</v>
      </c>
      <c r="D185" s="190" t="s">
        <v>886</v>
      </c>
      <c r="E185" s="190" t="s">
        <v>983</v>
      </c>
    </row>
    <row r="186" spans="1:5">
      <c r="A186" s="189">
        <v>1100085</v>
      </c>
      <c r="B186" s="190" t="s">
        <v>987</v>
      </c>
      <c r="C186" s="190" t="s">
        <v>605</v>
      </c>
      <c r="D186" s="190" t="s">
        <v>884</v>
      </c>
      <c r="E186" s="190" t="s">
        <v>983</v>
      </c>
    </row>
    <row r="187" spans="1:5">
      <c r="A187" s="189">
        <v>1100085</v>
      </c>
      <c r="B187" s="190" t="s">
        <v>987</v>
      </c>
      <c r="C187" s="190" t="s">
        <v>603</v>
      </c>
      <c r="D187" s="190" t="s">
        <v>886</v>
      </c>
      <c r="E187" s="190" t="s">
        <v>983</v>
      </c>
    </row>
    <row r="188" spans="1:5">
      <c r="A188" s="189">
        <v>1200013</v>
      </c>
      <c r="B188" s="190" t="s">
        <v>988</v>
      </c>
      <c r="C188" s="190" t="s">
        <v>605</v>
      </c>
      <c r="D188" s="190" t="s">
        <v>884</v>
      </c>
      <c r="E188" s="190" t="s">
        <v>885</v>
      </c>
    </row>
    <row r="189" spans="1:5">
      <c r="A189" s="189">
        <v>1200013</v>
      </c>
      <c r="B189" s="190" t="s">
        <v>988</v>
      </c>
      <c r="C189" s="190" t="s">
        <v>603</v>
      </c>
      <c r="D189" s="190" t="s">
        <v>886</v>
      </c>
      <c r="E189" s="190" t="s">
        <v>885</v>
      </c>
    </row>
    <row r="190" spans="1:5">
      <c r="A190" s="189">
        <v>1200013</v>
      </c>
      <c r="B190" s="190" t="s">
        <v>988</v>
      </c>
      <c r="C190" s="190" t="s">
        <v>602</v>
      </c>
      <c r="D190" s="190" t="s">
        <v>890</v>
      </c>
      <c r="E190" s="190" t="s">
        <v>885</v>
      </c>
    </row>
    <row r="191" spans="1:5">
      <c r="A191" s="189">
        <v>1200013</v>
      </c>
      <c r="B191" s="190" t="s">
        <v>988</v>
      </c>
      <c r="C191" s="190" t="s">
        <v>887</v>
      </c>
      <c r="D191" s="190" t="s">
        <v>888</v>
      </c>
      <c r="E191" s="190" t="s">
        <v>885</v>
      </c>
    </row>
    <row r="192" spans="1:5">
      <c r="A192" s="189">
        <v>1200013</v>
      </c>
      <c r="B192" s="190" t="s">
        <v>988</v>
      </c>
      <c r="C192" s="190" t="s">
        <v>989</v>
      </c>
      <c r="D192" s="190" t="s">
        <v>990</v>
      </c>
      <c r="E192" s="190" t="s">
        <v>957</v>
      </c>
    </row>
    <row r="193" spans="1:5">
      <c r="A193" s="189">
        <v>1200013</v>
      </c>
      <c r="B193" s="190" t="s">
        <v>988</v>
      </c>
      <c r="C193" s="190" t="s">
        <v>966</v>
      </c>
      <c r="D193" s="190" t="s">
        <v>967</v>
      </c>
      <c r="E193" s="190" t="s">
        <v>894</v>
      </c>
    </row>
    <row r="194" spans="1:5">
      <c r="A194" s="189">
        <v>1200013</v>
      </c>
      <c r="B194" s="190" t="s">
        <v>988</v>
      </c>
      <c r="C194" s="190" t="s">
        <v>969</v>
      </c>
      <c r="D194" s="190" t="s">
        <v>970</v>
      </c>
      <c r="E194" s="190" t="s">
        <v>894</v>
      </c>
    </row>
    <row r="195" spans="1:5">
      <c r="A195" s="189">
        <v>1200013</v>
      </c>
      <c r="B195" s="190" t="s">
        <v>988</v>
      </c>
      <c r="C195" s="190" t="s">
        <v>991</v>
      </c>
      <c r="D195" s="190" t="s">
        <v>992</v>
      </c>
      <c r="E195" s="190" t="s">
        <v>899</v>
      </c>
    </row>
    <row r="196" spans="1:5">
      <c r="A196" s="189">
        <v>1200039</v>
      </c>
      <c r="B196" s="190" t="s">
        <v>993</v>
      </c>
      <c r="C196" s="190" t="s">
        <v>605</v>
      </c>
      <c r="D196" s="190" t="s">
        <v>884</v>
      </c>
      <c r="E196" s="190" t="s">
        <v>885</v>
      </c>
    </row>
    <row r="197" spans="1:5">
      <c r="A197" s="189">
        <v>1200039</v>
      </c>
      <c r="B197" s="190" t="s">
        <v>993</v>
      </c>
      <c r="C197" s="190" t="s">
        <v>603</v>
      </c>
      <c r="D197" s="190" t="s">
        <v>886</v>
      </c>
      <c r="E197" s="190" t="s">
        <v>885</v>
      </c>
    </row>
    <row r="198" spans="1:5">
      <c r="A198" s="189">
        <v>1200039</v>
      </c>
      <c r="B198" s="190" t="s">
        <v>993</v>
      </c>
      <c r="C198" s="190" t="s">
        <v>602</v>
      </c>
      <c r="D198" s="190" t="s">
        <v>890</v>
      </c>
      <c r="E198" s="190" t="s">
        <v>885</v>
      </c>
    </row>
    <row r="199" spans="1:5">
      <c r="A199" s="189">
        <v>1200039</v>
      </c>
      <c r="B199" s="190" t="s">
        <v>993</v>
      </c>
      <c r="C199" s="190" t="s">
        <v>887</v>
      </c>
      <c r="D199" s="190" t="s">
        <v>888</v>
      </c>
      <c r="E199" s="190" t="s">
        <v>885</v>
      </c>
    </row>
    <row r="200" spans="1:5">
      <c r="A200" s="189">
        <v>1200039</v>
      </c>
      <c r="B200" s="190" t="s">
        <v>993</v>
      </c>
      <c r="C200" s="190" t="s">
        <v>994</v>
      </c>
      <c r="D200" s="190" t="s">
        <v>995</v>
      </c>
      <c r="E200" s="190" t="s">
        <v>894</v>
      </c>
    </row>
    <row r="201" spans="1:5">
      <c r="A201" s="189">
        <v>1200039</v>
      </c>
      <c r="B201" s="190" t="s">
        <v>993</v>
      </c>
      <c r="C201" s="190" t="s">
        <v>996</v>
      </c>
      <c r="D201" s="190" t="s">
        <v>997</v>
      </c>
      <c r="E201" s="190" t="s">
        <v>894</v>
      </c>
    </row>
    <row r="202" spans="1:5">
      <c r="A202" s="189">
        <v>1200039</v>
      </c>
      <c r="B202" s="190" t="s">
        <v>993</v>
      </c>
      <c r="C202" s="190" t="s">
        <v>998</v>
      </c>
      <c r="D202" s="190" t="s">
        <v>999</v>
      </c>
      <c r="E202" s="190" t="s">
        <v>894</v>
      </c>
    </row>
    <row r="203" spans="1:5">
      <c r="A203" s="189">
        <v>1200039</v>
      </c>
      <c r="B203" s="190" t="s">
        <v>993</v>
      </c>
      <c r="C203" s="190" t="s">
        <v>991</v>
      </c>
      <c r="D203" s="190" t="s">
        <v>992</v>
      </c>
      <c r="E203" s="190" t="s">
        <v>899</v>
      </c>
    </row>
    <row r="204" spans="1:5">
      <c r="A204" s="189">
        <v>1200047</v>
      </c>
      <c r="B204" s="190" t="s">
        <v>1000</v>
      </c>
      <c r="C204" s="190" t="s">
        <v>605</v>
      </c>
      <c r="D204" s="190" t="s">
        <v>884</v>
      </c>
      <c r="E204" s="190" t="s">
        <v>885</v>
      </c>
    </row>
    <row r="205" spans="1:5">
      <c r="A205" s="189">
        <v>1200047</v>
      </c>
      <c r="B205" s="190" t="s">
        <v>1000</v>
      </c>
      <c r="C205" s="190" t="s">
        <v>603</v>
      </c>
      <c r="D205" s="190" t="s">
        <v>886</v>
      </c>
      <c r="E205" s="190" t="s">
        <v>885</v>
      </c>
    </row>
    <row r="206" spans="1:5">
      <c r="A206" s="189">
        <v>1200047</v>
      </c>
      <c r="B206" s="190" t="s">
        <v>1000</v>
      </c>
      <c r="C206" s="190" t="s">
        <v>602</v>
      </c>
      <c r="D206" s="190" t="s">
        <v>890</v>
      </c>
      <c r="E206" s="190" t="s">
        <v>885</v>
      </c>
    </row>
    <row r="207" spans="1:5">
      <c r="A207" s="189">
        <v>1200047</v>
      </c>
      <c r="B207" s="190" t="s">
        <v>1000</v>
      </c>
      <c r="C207" s="190" t="s">
        <v>887</v>
      </c>
      <c r="D207" s="190" t="s">
        <v>888</v>
      </c>
      <c r="E207" s="190" t="s">
        <v>885</v>
      </c>
    </row>
    <row r="208" spans="1:5">
      <c r="A208" s="189">
        <v>1200047</v>
      </c>
      <c r="B208" s="190" t="s">
        <v>1000</v>
      </c>
      <c r="C208" s="190" t="s">
        <v>991</v>
      </c>
      <c r="D208" s="190" t="s">
        <v>992</v>
      </c>
      <c r="E208" s="190" t="s">
        <v>899</v>
      </c>
    </row>
    <row r="209" spans="1:5">
      <c r="A209" s="189">
        <v>1200054</v>
      </c>
      <c r="B209" s="190" t="s">
        <v>1001</v>
      </c>
      <c r="C209" s="190" t="s">
        <v>605</v>
      </c>
      <c r="D209" s="190" t="s">
        <v>884</v>
      </c>
      <c r="E209" s="190" t="s">
        <v>885</v>
      </c>
    </row>
    <row r="210" spans="1:5">
      <c r="A210" s="189">
        <v>1200054</v>
      </c>
      <c r="B210" s="190" t="s">
        <v>1001</v>
      </c>
      <c r="C210" s="190" t="s">
        <v>603</v>
      </c>
      <c r="D210" s="190" t="s">
        <v>886</v>
      </c>
      <c r="E210" s="190" t="s">
        <v>885</v>
      </c>
    </row>
    <row r="211" spans="1:5">
      <c r="A211" s="189">
        <v>1200054</v>
      </c>
      <c r="B211" s="190" t="s">
        <v>1001</v>
      </c>
      <c r="C211" s="190" t="s">
        <v>602</v>
      </c>
      <c r="D211" s="190" t="s">
        <v>890</v>
      </c>
      <c r="E211" s="190" t="s">
        <v>885</v>
      </c>
    </row>
    <row r="212" spans="1:5">
      <c r="A212" s="189">
        <v>1200054</v>
      </c>
      <c r="B212" s="190" t="s">
        <v>1001</v>
      </c>
      <c r="C212" s="190" t="s">
        <v>887</v>
      </c>
      <c r="D212" s="190" t="s">
        <v>888</v>
      </c>
      <c r="E212" s="190" t="s">
        <v>885</v>
      </c>
    </row>
    <row r="213" spans="1:5">
      <c r="A213" s="189">
        <v>1200055</v>
      </c>
      <c r="B213" s="190" t="s">
        <v>1002</v>
      </c>
      <c r="C213" s="190" t="s">
        <v>605</v>
      </c>
      <c r="D213" s="190" t="s">
        <v>884</v>
      </c>
      <c r="E213" s="190" t="s">
        <v>983</v>
      </c>
    </row>
    <row r="214" spans="1:5">
      <c r="A214" s="189">
        <v>1200055</v>
      </c>
      <c r="B214" s="190" t="s">
        <v>1002</v>
      </c>
      <c r="C214" s="190" t="s">
        <v>603</v>
      </c>
      <c r="D214" s="190" t="s">
        <v>886</v>
      </c>
      <c r="E214" s="190" t="s">
        <v>983</v>
      </c>
    </row>
    <row r="215" spans="1:5">
      <c r="A215" s="189">
        <v>1200055</v>
      </c>
      <c r="B215" s="190" t="s">
        <v>1002</v>
      </c>
      <c r="C215" s="190" t="s">
        <v>602</v>
      </c>
      <c r="D215" s="190" t="s">
        <v>890</v>
      </c>
      <c r="E215" s="190" t="s">
        <v>983</v>
      </c>
    </row>
    <row r="216" spans="1:5">
      <c r="A216" s="189">
        <v>1200055</v>
      </c>
      <c r="B216" s="190" t="s">
        <v>1002</v>
      </c>
      <c r="C216" s="190" t="s">
        <v>887</v>
      </c>
      <c r="D216" s="190" t="s">
        <v>888</v>
      </c>
      <c r="E216" s="190" t="s">
        <v>983</v>
      </c>
    </row>
    <row r="217" spans="1:5">
      <c r="A217" s="189">
        <v>1200056</v>
      </c>
      <c r="B217" s="190" t="s">
        <v>1003</v>
      </c>
      <c r="C217" s="190" t="s">
        <v>605</v>
      </c>
      <c r="D217" s="190" t="s">
        <v>884</v>
      </c>
      <c r="E217" s="190" t="s">
        <v>983</v>
      </c>
    </row>
    <row r="218" spans="1:5">
      <c r="A218" s="189">
        <v>1200056</v>
      </c>
      <c r="B218" s="190" t="s">
        <v>1003</v>
      </c>
      <c r="C218" s="190" t="s">
        <v>603</v>
      </c>
      <c r="D218" s="190" t="s">
        <v>886</v>
      </c>
      <c r="E218" s="190" t="s">
        <v>983</v>
      </c>
    </row>
    <row r="219" spans="1:5">
      <c r="A219" s="189">
        <v>1200056</v>
      </c>
      <c r="B219" s="190" t="s">
        <v>1003</v>
      </c>
      <c r="C219" s="190" t="s">
        <v>1004</v>
      </c>
      <c r="D219" s="190" t="s">
        <v>1005</v>
      </c>
      <c r="E219" s="190" t="s">
        <v>983</v>
      </c>
    </row>
    <row r="220" spans="1:5">
      <c r="A220" s="189">
        <v>1200056</v>
      </c>
      <c r="B220" s="190" t="s">
        <v>1003</v>
      </c>
      <c r="C220" s="190" t="s">
        <v>994</v>
      </c>
      <c r="D220" s="190" t="s">
        <v>995</v>
      </c>
      <c r="E220" s="190" t="s">
        <v>983</v>
      </c>
    </row>
    <row r="221" spans="1:5">
      <c r="A221" s="189">
        <v>1200056</v>
      </c>
      <c r="B221" s="190" t="s">
        <v>1003</v>
      </c>
      <c r="C221" s="190" t="s">
        <v>996</v>
      </c>
      <c r="D221" s="190" t="s">
        <v>997</v>
      </c>
      <c r="E221" s="190" t="s">
        <v>983</v>
      </c>
    </row>
    <row r="222" spans="1:5">
      <c r="A222" s="189">
        <v>1200056</v>
      </c>
      <c r="B222" s="190" t="s">
        <v>1003</v>
      </c>
      <c r="C222" s="190" t="s">
        <v>998</v>
      </c>
      <c r="D222" s="190" t="s">
        <v>999</v>
      </c>
      <c r="E222" s="190" t="s">
        <v>983</v>
      </c>
    </row>
    <row r="223" spans="1:5">
      <c r="A223" s="189">
        <v>1200056</v>
      </c>
      <c r="B223" s="190" t="s">
        <v>1003</v>
      </c>
      <c r="C223" s="190" t="s">
        <v>1006</v>
      </c>
      <c r="D223" s="190" t="s">
        <v>1007</v>
      </c>
      <c r="E223" s="190" t="s">
        <v>983</v>
      </c>
    </row>
    <row r="224" spans="1:5">
      <c r="A224" s="189">
        <v>1200056</v>
      </c>
      <c r="B224" s="190" t="s">
        <v>1003</v>
      </c>
      <c r="C224" s="190" t="s">
        <v>1008</v>
      </c>
      <c r="D224" s="190" t="s">
        <v>1009</v>
      </c>
      <c r="E224" s="190" t="s">
        <v>983</v>
      </c>
    </row>
    <row r="225" spans="1:5">
      <c r="A225" s="189">
        <v>1200057</v>
      </c>
      <c r="B225" s="190" t="s">
        <v>1010</v>
      </c>
      <c r="C225" s="190" t="s">
        <v>605</v>
      </c>
      <c r="D225" s="190" t="s">
        <v>884</v>
      </c>
      <c r="E225" s="190" t="s">
        <v>983</v>
      </c>
    </row>
    <row r="226" spans="1:5">
      <c r="A226" s="189">
        <v>1200057</v>
      </c>
      <c r="B226" s="190" t="s">
        <v>1010</v>
      </c>
      <c r="C226" s="190" t="s">
        <v>603</v>
      </c>
      <c r="D226" s="190" t="s">
        <v>886</v>
      </c>
      <c r="E226" s="190" t="s">
        <v>983</v>
      </c>
    </row>
    <row r="227" spans="1:5">
      <c r="A227" s="189">
        <v>1200057</v>
      </c>
      <c r="B227" s="190" t="s">
        <v>1010</v>
      </c>
      <c r="C227" s="190" t="s">
        <v>602</v>
      </c>
      <c r="D227" s="190" t="s">
        <v>890</v>
      </c>
      <c r="E227" s="190" t="s">
        <v>983</v>
      </c>
    </row>
    <row r="228" spans="1:5">
      <c r="A228" s="189">
        <v>1200057</v>
      </c>
      <c r="B228" s="190" t="s">
        <v>1010</v>
      </c>
      <c r="C228" s="190" t="s">
        <v>887</v>
      </c>
      <c r="D228" s="190" t="s">
        <v>888</v>
      </c>
      <c r="E228" s="190" t="s">
        <v>983</v>
      </c>
    </row>
    <row r="229" spans="1:5">
      <c r="A229" s="189">
        <v>1200062</v>
      </c>
      <c r="B229" s="190" t="s">
        <v>1011</v>
      </c>
      <c r="C229" s="190" t="s">
        <v>605</v>
      </c>
      <c r="D229" s="190" t="s">
        <v>884</v>
      </c>
      <c r="E229" s="190" t="s">
        <v>983</v>
      </c>
    </row>
    <row r="230" spans="1:5">
      <c r="A230" s="189">
        <v>1200062</v>
      </c>
      <c r="B230" s="190" t="s">
        <v>1011</v>
      </c>
      <c r="C230" s="190" t="s">
        <v>603</v>
      </c>
      <c r="D230" s="190" t="s">
        <v>886</v>
      </c>
      <c r="E230" s="190" t="s">
        <v>983</v>
      </c>
    </row>
    <row r="231" spans="1:5">
      <c r="A231" s="189">
        <v>1200063</v>
      </c>
      <c r="B231" s="190" t="s">
        <v>1012</v>
      </c>
      <c r="C231" s="190" t="s">
        <v>605</v>
      </c>
      <c r="D231" s="190" t="s">
        <v>884</v>
      </c>
      <c r="E231" s="190" t="s">
        <v>983</v>
      </c>
    </row>
    <row r="232" spans="1:5">
      <c r="A232" s="189">
        <v>1200063</v>
      </c>
      <c r="B232" s="190" t="s">
        <v>1012</v>
      </c>
      <c r="C232" s="190" t="s">
        <v>603</v>
      </c>
      <c r="D232" s="190" t="s">
        <v>886</v>
      </c>
      <c r="E232" s="190" t="s">
        <v>983</v>
      </c>
    </row>
    <row r="233" spans="1:5">
      <c r="A233" s="189">
        <v>1200064</v>
      </c>
      <c r="B233" s="190" t="s">
        <v>1013</v>
      </c>
      <c r="C233" s="190" t="s">
        <v>605</v>
      </c>
      <c r="D233" s="190" t="s">
        <v>884</v>
      </c>
      <c r="E233" s="190" t="s">
        <v>983</v>
      </c>
    </row>
    <row r="234" spans="1:5">
      <c r="A234" s="189">
        <v>1200064</v>
      </c>
      <c r="B234" s="190" t="s">
        <v>1013</v>
      </c>
      <c r="C234" s="190" t="s">
        <v>603</v>
      </c>
      <c r="D234" s="190" t="s">
        <v>886</v>
      </c>
      <c r="E234" s="190" t="s">
        <v>983</v>
      </c>
    </row>
    <row r="235" spans="1:5">
      <c r="A235" s="189">
        <v>1200065</v>
      </c>
      <c r="B235" s="190" t="s">
        <v>1014</v>
      </c>
      <c r="C235" s="190" t="s">
        <v>605</v>
      </c>
      <c r="D235" s="190" t="s">
        <v>884</v>
      </c>
      <c r="E235" s="190" t="s">
        <v>983</v>
      </c>
    </row>
    <row r="236" spans="1:5">
      <c r="A236" s="189">
        <v>1200065</v>
      </c>
      <c r="B236" s="190" t="s">
        <v>1014</v>
      </c>
      <c r="C236" s="190" t="s">
        <v>603</v>
      </c>
      <c r="D236" s="190" t="s">
        <v>886</v>
      </c>
      <c r="E236" s="190" t="s">
        <v>983</v>
      </c>
    </row>
    <row r="237" spans="1:5">
      <c r="A237" s="189">
        <v>1200070</v>
      </c>
      <c r="B237" s="190" t="s">
        <v>1015</v>
      </c>
      <c r="C237" s="190" t="s">
        <v>605</v>
      </c>
      <c r="D237" s="190" t="s">
        <v>884</v>
      </c>
      <c r="E237" s="190" t="s">
        <v>885</v>
      </c>
    </row>
    <row r="238" spans="1:5">
      <c r="A238" s="189">
        <v>1200070</v>
      </c>
      <c r="B238" s="190" t="s">
        <v>1015</v>
      </c>
      <c r="C238" s="190" t="s">
        <v>603</v>
      </c>
      <c r="D238" s="190" t="s">
        <v>886</v>
      </c>
      <c r="E238" s="190" t="s">
        <v>885</v>
      </c>
    </row>
    <row r="239" spans="1:5">
      <c r="A239" s="189">
        <v>1200070</v>
      </c>
      <c r="B239" s="190" t="s">
        <v>1015</v>
      </c>
      <c r="C239" s="190" t="s">
        <v>887</v>
      </c>
      <c r="D239" s="190" t="s">
        <v>888</v>
      </c>
      <c r="E239" s="190" t="s">
        <v>885</v>
      </c>
    </row>
    <row r="240" spans="1:5">
      <c r="A240" s="189">
        <v>1200088</v>
      </c>
      <c r="B240" s="190" t="s">
        <v>1016</v>
      </c>
      <c r="C240" s="190" t="s">
        <v>605</v>
      </c>
      <c r="D240" s="190" t="s">
        <v>884</v>
      </c>
      <c r="E240" s="190" t="s">
        <v>885</v>
      </c>
    </row>
    <row r="241" spans="1:5">
      <c r="A241" s="189">
        <v>1200088</v>
      </c>
      <c r="B241" s="190" t="s">
        <v>1016</v>
      </c>
      <c r="C241" s="190" t="s">
        <v>603</v>
      </c>
      <c r="D241" s="190" t="s">
        <v>886</v>
      </c>
      <c r="E241" s="190" t="s">
        <v>885</v>
      </c>
    </row>
    <row r="242" spans="1:5">
      <c r="A242" s="189">
        <v>1200088</v>
      </c>
      <c r="B242" s="190" t="s">
        <v>1016</v>
      </c>
      <c r="C242" s="190" t="s">
        <v>887</v>
      </c>
      <c r="D242" s="190" t="s">
        <v>888</v>
      </c>
      <c r="E242" s="190" t="s">
        <v>885</v>
      </c>
    </row>
    <row r="243" spans="1:5">
      <c r="A243" s="189">
        <v>1300011</v>
      </c>
      <c r="B243" s="190" t="s">
        <v>1017</v>
      </c>
      <c r="C243" s="190" t="s">
        <v>605</v>
      </c>
      <c r="D243" s="190" t="s">
        <v>884</v>
      </c>
      <c r="E243" s="190" t="s">
        <v>885</v>
      </c>
    </row>
    <row r="244" spans="1:5">
      <c r="A244" s="189">
        <v>1300011</v>
      </c>
      <c r="B244" s="190" t="s">
        <v>1017</v>
      </c>
      <c r="C244" s="190" t="s">
        <v>603</v>
      </c>
      <c r="D244" s="190" t="s">
        <v>886</v>
      </c>
      <c r="E244" s="190" t="s">
        <v>885</v>
      </c>
    </row>
    <row r="245" spans="1:5">
      <c r="A245" s="189">
        <v>1300011</v>
      </c>
      <c r="B245" s="190" t="s">
        <v>1017</v>
      </c>
      <c r="C245" s="190" t="s">
        <v>887</v>
      </c>
      <c r="D245" s="190" t="s">
        <v>888</v>
      </c>
      <c r="E245" s="190" t="s">
        <v>885</v>
      </c>
    </row>
    <row r="246" spans="1:5">
      <c r="A246" s="189">
        <v>1300029</v>
      </c>
      <c r="B246" s="190" t="s">
        <v>1018</v>
      </c>
      <c r="C246" s="190" t="s">
        <v>605</v>
      </c>
      <c r="D246" s="190" t="s">
        <v>884</v>
      </c>
      <c r="E246" s="190" t="s">
        <v>983</v>
      </c>
    </row>
    <row r="247" spans="1:5">
      <c r="A247" s="189">
        <v>1300029</v>
      </c>
      <c r="B247" s="190" t="s">
        <v>1018</v>
      </c>
      <c r="C247" s="190" t="s">
        <v>603</v>
      </c>
      <c r="D247" s="190" t="s">
        <v>886</v>
      </c>
      <c r="E247" s="190" t="s">
        <v>983</v>
      </c>
    </row>
    <row r="248" spans="1:5">
      <c r="A248" s="189">
        <v>1300037</v>
      </c>
      <c r="B248" s="190" t="s">
        <v>1019</v>
      </c>
      <c r="C248" s="190" t="s">
        <v>605</v>
      </c>
      <c r="D248" s="190" t="s">
        <v>884</v>
      </c>
      <c r="E248" s="190" t="s">
        <v>885</v>
      </c>
    </row>
    <row r="249" spans="1:5">
      <c r="A249" s="189">
        <v>1300037</v>
      </c>
      <c r="B249" s="190" t="s">
        <v>1019</v>
      </c>
      <c r="C249" s="190" t="s">
        <v>603</v>
      </c>
      <c r="D249" s="190" t="s">
        <v>886</v>
      </c>
      <c r="E249" s="190" t="s">
        <v>885</v>
      </c>
    </row>
    <row r="250" spans="1:5">
      <c r="A250" s="189">
        <v>1300037</v>
      </c>
      <c r="B250" s="190" t="s">
        <v>1019</v>
      </c>
      <c r="C250" s="190" t="s">
        <v>612</v>
      </c>
      <c r="D250" s="190" t="s">
        <v>1020</v>
      </c>
      <c r="E250" s="190" t="s">
        <v>885</v>
      </c>
    </row>
    <row r="251" spans="1:5">
      <c r="A251" s="189">
        <v>1300037</v>
      </c>
      <c r="B251" s="190" t="s">
        <v>1019</v>
      </c>
      <c r="C251" s="190" t="s">
        <v>887</v>
      </c>
      <c r="D251" s="190" t="s">
        <v>888</v>
      </c>
      <c r="E251" s="190" t="s">
        <v>885</v>
      </c>
    </row>
    <row r="252" spans="1:5">
      <c r="A252" s="189">
        <v>1300037</v>
      </c>
      <c r="B252" s="190" t="s">
        <v>1019</v>
      </c>
      <c r="C252" s="190" t="s">
        <v>991</v>
      </c>
      <c r="D252" s="190" t="s">
        <v>992</v>
      </c>
      <c r="E252" s="190" t="s">
        <v>899</v>
      </c>
    </row>
    <row r="253" spans="1:5">
      <c r="A253" s="189">
        <v>1300038</v>
      </c>
      <c r="B253" s="190" t="s">
        <v>1021</v>
      </c>
      <c r="C253" s="190" t="s">
        <v>605</v>
      </c>
      <c r="D253" s="190" t="s">
        <v>884</v>
      </c>
      <c r="E253" s="190" t="s">
        <v>983</v>
      </c>
    </row>
    <row r="254" spans="1:5">
      <c r="A254" s="189">
        <v>1300038</v>
      </c>
      <c r="B254" s="190" t="s">
        <v>1021</v>
      </c>
      <c r="C254" s="190" t="s">
        <v>603</v>
      </c>
      <c r="D254" s="190" t="s">
        <v>886</v>
      </c>
      <c r="E254" s="190" t="s">
        <v>983</v>
      </c>
    </row>
    <row r="255" spans="1:5">
      <c r="A255" s="189">
        <v>1300039</v>
      </c>
      <c r="B255" s="190" t="s">
        <v>1022</v>
      </c>
      <c r="C255" s="190" t="s">
        <v>605</v>
      </c>
      <c r="D255" s="190" t="s">
        <v>884</v>
      </c>
      <c r="E255" s="190" t="s">
        <v>983</v>
      </c>
    </row>
    <row r="256" spans="1:5">
      <c r="A256" s="189">
        <v>1300039</v>
      </c>
      <c r="B256" s="190" t="s">
        <v>1022</v>
      </c>
      <c r="C256" s="190" t="s">
        <v>603</v>
      </c>
      <c r="D256" s="190" t="s">
        <v>886</v>
      </c>
      <c r="E256" s="190" t="s">
        <v>983</v>
      </c>
    </row>
    <row r="257" spans="1:5">
      <c r="A257" s="189">
        <v>1300040</v>
      </c>
      <c r="B257" s="190" t="s">
        <v>1023</v>
      </c>
      <c r="C257" s="190" t="s">
        <v>605</v>
      </c>
      <c r="D257" s="190" t="s">
        <v>884</v>
      </c>
      <c r="E257" s="190" t="s">
        <v>983</v>
      </c>
    </row>
    <row r="258" spans="1:5">
      <c r="A258" s="189">
        <v>1300040</v>
      </c>
      <c r="B258" s="190" t="s">
        <v>1023</v>
      </c>
      <c r="C258" s="190" t="s">
        <v>603</v>
      </c>
      <c r="D258" s="190" t="s">
        <v>886</v>
      </c>
      <c r="E258" s="190" t="s">
        <v>983</v>
      </c>
    </row>
    <row r="259" spans="1:5">
      <c r="A259" s="189">
        <v>1300040</v>
      </c>
      <c r="B259" s="190" t="s">
        <v>1023</v>
      </c>
      <c r="C259" s="190" t="s">
        <v>602</v>
      </c>
      <c r="D259" s="190" t="s">
        <v>890</v>
      </c>
      <c r="E259" s="190" t="s">
        <v>983</v>
      </c>
    </row>
    <row r="260" spans="1:5">
      <c r="A260" s="189">
        <v>1300040</v>
      </c>
      <c r="B260" s="190" t="s">
        <v>1023</v>
      </c>
      <c r="C260" s="190" t="s">
        <v>887</v>
      </c>
      <c r="D260" s="190" t="s">
        <v>888</v>
      </c>
      <c r="E260" s="190" t="s">
        <v>983</v>
      </c>
    </row>
    <row r="261" spans="1:5">
      <c r="A261" s="189">
        <v>1300041</v>
      </c>
      <c r="B261" s="190" t="s">
        <v>1024</v>
      </c>
      <c r="C261" s="190" t="s">
        <v>605</v>
      </c>
      <c r="D261" s="190" t="s">
        <v>884</v>
      </c>
      <c r="E261" s="190" t="s">
        <v>983</v>
      </c>
    </row>
    <row r="262" spans="1:5">
      <c r="A262" s="189">
        <v>1300041</v>
      </c>
      <c r="B262" s="190" t="s">
        <v>1024</v>
      </c>
      <c r="C262" s="190" t="s">
        <v>603</v>
      </c>
      <c r="D262" s="190" t="s">
        <v>886</v>
      </c>
      <c r="E262" s="190" t="s">
        <v>983</v>
      </c>
    </row>
    <row r="263" spans="1:5">
      <c r="A263" s="189">
        <v>1300041</v>
      </c>
      <c r="B263" s="190" t="s">
        <v>1024</v>
      </c>
      <c r="C263" s="190" t="s">
        <v>602</v>
      </c>
      <c r="D263" s="190" t="s">
        <v>890</v>
      </c>
      <c r="E263" s="190" t="s">
        <v>983</v>
      </c>
    </row>
    <row r="264" spans="1:5">
      <c r="A264" s="189">
        <v>1300041</v>
      </c>
      <c r="B264" s="190" t="s">
        <v>1024</v>
      </c>
      <c r="C264" s="190" t="s">
        <v>887</v>
      </c>
      <c r="D264" s="190" t="s">
        <v>888</v>
      </c>
      <c r="E264" s="190" t="s">
        <v>983</v>
      </c>
    </row>
    <row r="265" spans="1:5">
      <c r="A265" s="189">
        <v>1300042</v>
      </c>
      <c r="B265" s="190" t="s">
        <v>1025</v>
      </c>
      <c r="C265" s="190" t="s">
        <v>605</v>
      </c>
      <c r="D265" s="190" t="s">
        <v>884</v>
      </c>
      <c r="E265" s="190" t="s">
        <v>983</v>
      </c>
    </row>
    <row r="266" spans="1:5">
      <c r="A266" s="189">
        <v>1300042</v>
      </c>
      <c r="B266" s="190" t="s">
        <v>1025</v>
      </c>
      <c r="C266" s="190" t="s">
        <v>603</v>
      </c>
      <c r="D266" s="190" t="s">
        <v>886</v>
      </c>
      <c r="E266" s="190" t="s">
        <v>983</v>
      </c>
    </row>
    <row r="267" spans="1:5">
      <c r="A267" s="189">
        <v>1300042</v>
      </c>
      <c r="B267" s="190" t="s">
        <v>1025</v>
      </c>
      <c r="C267" s="190" t="s">
        <v>602</v>
      </c>
      <c r="D267" s="190" t="s">
        <v>890</v>
      </c>
      <c r="E267" s="190" t="s">
        <v>983</v>
      </c>
    </row>
    <row r="268" spans="1:5">
      <c r="A268" s="189">
        <v>1300042</v>
      </c>
      <c r="B268" s="190" t="s">
        <v>1025</v>
      </c>
      <c r="C268" s="190" t="s">
        <v>887</v>
      </c>
      <c r="D268" s="190" t="s">
        <v>888</v>
      </c>
      <c r="E268" s="190" t="s">
        <v>983</v>
      </c>
    </row>
    <row r="269" spans="1:5">
      <c r="A269" s="189">
        <v>1300043</v>
      </c>
      <c r="B269" s="190" t="s">
        <v>1026</v>
      </c>
      <c r="C269" s="190" t="s">
        <v>605</v>
      </c>
      <c r="D269" s="190" t="s">
        <v>884</v>
      </c>
      <c r="E269" s="190" t="s">
        <v>983</v>
      </c>
    </row>
    <row r="270" spans="1:5">
      <c r="A270" s="189">
        <v>1300043</v>
      </c>
      <c r="B270" s="190" t="s">
        <v>1026</v>
      </c>
      <c r="C270" s="190" t="s">
        <v>603</v>
      </c>
      <c r="D270" s="190" t="s">
        <v>886</v>
      </c>
      <c r="E270" s="190" t="s">
        <v>983</v>
      </c>
    </row>
    <row r="271" spans="1:5">
      <c r="A271" s="189">
        <v>1300043</v>
      </c>
      <c r="B271" s="190" t="s">
        <v>1026</v>
      </c>
      <c r="C271" s="190" t="s">
        <v>602</v>
      </c>
      <c r="D271" s="190" t="s">
        <v>890</v>
      </c>
      <c r="E271" s="190" t="s">
        <v>983</v>
      </c>
    </row>
    <row r="272" spans="1:5">
      <c r="A272" s="189">
        <v>1300043</v>
      </c>
      <c r="B272" s="190" t="s">
        <v>1026</v>
      </c>
      <c r="C272" s="190" t="s">
        <v>887</v>
      </c>
      <c r="D272" s="190" t="s">
        <v>888</v>
      </c>
      <c r="E272" s="190" t="s">
        <v>983</v>
      </c>
    </row>
    <row r="273" spans="1:5">
      <c r="A273" s="189">
        <v>1300044</v>
      </c>
      <c r="B273" s="190" t="s">
        <v>1027</v>
      </c>
      <c r="C273" s="190" t="s">
        <v>605</v>
      </c>
      <c r="D273" s="190" t="s">
        <v>884</v>
      </c>
      <c r="E273" s="190" t="s">
        <v>983</v>
      </c>
    </row>
    <row r="274" spans="1:5">
      <c r="A274" s="189">
        <v>1300045</v>
      </c>
      <c r="B274" s="190" t="s">
        <v>1028</v>
      </c>
      <c r="C274" s="190" t="s">
        <v>605</v>
      </c>
      <c r="D274" s="190" t="s">
        <v>884</v>
      </c>
      <c r="E274" s="190" t="s">
        <v>885</v>
      </c>
    </row>
    <row r="275" spans="1:5">
      <c r="A275" s="189">
        <v>1300045</v>
      </c>
      <c r="B275" s="190" t="s">
        <v>1028</v>
      </c>
      <c r="C275" s="190" t="s">
        <v>603</v>
      </c>
      <c r="D275" s="190" t="s">
        <v>886</v>
      </c>
      <c r="E275" s="190" t="s">
        <v>885</v>
      </c>
    </row>
    <row r="276" spans="1:5">
      <c r="A276" s="189">
        <v>1300045</v>
      </c>
      <c r="B276" s="190" t="s">
        <v>1028</v>
      </c>
      <c r="C276" s="190" t="s">
        <v>887</v>
      </c>
      <c r="D276" s="190" t="s">
        <v>888</v>
      </c>
      <c r="E276" s="190" t="s">
        <v>885</v>
      </c>
    </row>
    <row r="277" spans="1:5" ht="25.5">
      <c r="A277" s="189">
        <v>1300046</v>
      </c>
      <c r="B277" s="191" t="s">
        <v>1029</v>
      </c>
      <c r="C277" s="190" t="s">
        <v>605</v>
      </c>
      <c r="D277" s="190" t="s">
        <v>884</v>
      </c>
      <c r="E277" s="190" t="s">
        <v>983</v>
      </c>
    </row>
    <row r="278" spans="1:5">
      <c r="A278" s="189">
        <v>1300047</v>
      </c>
      <c r="B278" s="190" t="s">
        <v>1030</v>
      </c>
      <c r="C278" s="190" t="s">
        <v>605</v>
      </c>
      <c r="D278" s="190" t="s">
        <v>884</v>
      </c>
      <c r="E278" s="190" t="s">
        <v>983</v>
      </c>
    </row>
    <row r="279" spans="1:5">
      <c r="A279" s="189">
        <v>1300052</v>
      </c>
      <c r="B279" s="190" t="s">
        <v>1031</v>
      </c>
      <c r="C279" s="190" t="s">
        <v>605</v>
      </c>
      <c r="D279" s="190" t="s">
        <v>884</v>
      </c>
      <c r="E279" s="190" t="s">
        <v>885</v>
      </c>
    </row>
    <row r="280" spans="1:5">
      <c r="A280" s="189">
        <v>1300052</v>
      </c>
      <c r="B280" s="190" t="s">
        <v>1031</v>
      </c>
      <c r="C280" s="190" t="s">
        <v>603</v>
      </c>
      <c r="D280" s="190" t="s">
        <v>886</v>
      </c>
      <c r="E280" s="190" t="s">
        <v>885</v>
      </c>
    </row>
    <row r="281" spans="1:5">
      <c r="A281" s="189">
        <v>1300052</v>
      </c>
      <c r="B281" s="190" t="s">
        <v>1032</v>
      </c>
      <c r="C281" s="190" t="s">
        <v>887</v>
      </c>
      <c r="D281" s="190" t="s">
        <v>888</v>
      </c>
      <c r="E281" s="190" t="s">
        <v>885</v>
      </c>
    </row>
    <row r="282" spans="1:5">
      <c r="A282" s="189">
        <v>1300060</v>
      </c>
      <c r="B282" s="190" t="s">
        <v>1033</v>
      </c>
      <c r="C282" s="190" t="s">
        <v>605</v>
      </c>
      <c r="D282" s="190" t="s">
        <v>884</v>
      </c>
      <c r="E282" s="190" t="s">
        <v>885</v>
      </c>
    </row>
    <row r="283" spans="1:5">
      <c r="A283" s="189">
        <v>1300060</v>
      </c>
      <c r="B283" s="190" t="s">
        <v>1033</v>
      </c>
      <c r="C283" s="190" t="s">
        <v>603</v>
      </c>
      <c r="D283" s="190" t="s">
        <v>886</v>
      </c>
      <c r="E283" s="190" t="s">
        <v>885</v>
      </c>
    </row>
    <row r="284" spans="1:5">
      <c r="A284" s="189">
        <v>1300060</v>
      </c>
      <c r="B284" s="190" t="s">
        <v>1033</v>
      </c>
      <c r="C284" s="190" t="s">
        <v>887</v>
      </c>
      <c r="D284" s="190" t="s">
        <v>888</v>
      </c>
      <c r="E284" s="190" t="s">
        <v>885</v>
      </c>
    </row>
    <row r="285" spans="1:5">
      <c r="A285" s="189">
        <v>1300078</v>
      </c>
      <c r="B285" s="190" t="s">
        <v>1034</v>
      </c>
      <c r="C285" s="190" t="s">
        <v>605</v>
      </c>
      <c r="D285" s="190" t="s">
        <v>884</v>
      </c>
      <c r="E285" s="190" t="s">
        <v>885</v>
      </c>
    </row>
    <row r="286" spans="1:5">
      <c r="A286" s="189">
        <v>1300078</v>
      </c>
      <c r="B286" s="190" t="s">
        <v>1034</v>
      </c>
      <c r="C286" s="190" t="s">
        <v>603</v>
      </c>
      <c r="D286" s="190" t="s">
        <v>886</v>
      </c>
      <c r="E286" s="190" t="s">
        <v>885</v>
      </c>
    </row>
    <row r="287" spans="1:5">
      <c r="A287" s="189">
        <v>1300078</v>
      </c>
      <c r="B287" s="190" t="s">
        <v>1034</v>
      </c>
      <c r="C287" s="190" t="s">
        <v>887</v>
      </c>
      <c r="D287" s="190" t="s">
        <v>888</v>
      </c>
      <c r="E287" s="190" t="s">
        <v>885</v>
      </c>
    </row>
    <row r="288" spans="1:5">
      <c r="A288" s="189">
        <v>1300086</v>
      </c>
      <c r="B288" s="190" t="s">
        <v>1035</v>
      </c>
      <c r="C288" s="190" t="s">
        <v>605</v>
      </c>
      <c r="D288" s="190" t="s">
        <v>884</v>
      </c>
      <c r="E288" s="190" t="s">
        <v>885</v>
      </c>
    </row>
    <row r="289" spans="1:5">
      <c r="A289" s="189">
        <v>1300086</v>
      </c>
      <c r="B289" s="190" t="s">
        <v>1035</v>
      </c>
      <c r="C289" s="190" t="s">
        <v>603</v>
      </c>
      <c r="D289" s="190" t="s">
        <v>886</v>
      </c>
      <c r="E289" s="190" t="s">
        <v>885</v>
      </c>
    </row>
    <row r="290" spans="1:5">
      <c r="A290" s="189">
        <v>1300086</v>
      </c>
      <c r="B290" s="190" t="s">
        <v>1035</v>
      </c>
      <c r="C290" s="190" t="s">
        <v>887</v>
      </c>
      <c r="D290" s="190" t="s">
        <v>888</v>
      </c>
      <c r="E290" s="190" t="s">
        <v>885</v>
      </c>
    </row>
    <row r="291" spans="1:5">
      <c r="A291" s="189">
        <v>1300094</v>
      </c>
      <c r="B291" s="190" t="s">
        <v>1036</v>
      </c>
      <c r="C291" s="190" t="s">
        <v>605</v>
      </c>
      <c r="D291" s="190" t="s">
        <v>884</v>
      </c>
      <c r="E291" s="190" t="s">
        <v>885</v>
      </c>
    </row>
    <row r="292" spans="1:5">
      <c r="A292" s="189">
        <v>1300094</v>
      </c>
      <c r="B292" s="190" t="s">
        <v>1036</v>
      </c>
      <c r="C292" s="190" t="s">
        <v>603</v>
      </c>
      <c r="D292" s="190" t="s">
        <v>886</v>
      </c>
      <c r="E292" s="190" t="s">
        <v>885</v>
      </c>
    </row>
    <row r="293" spans="1:5">
      <c r="A293" s="189">
        <v>1300094</v>
      </c>
      <c r="B293" s="190" t="s">
        <v>1036</v>
      </c>
      <c r="C293" s="190" t="s">
        <v>887</v>
      </c>
      <c r="D293" s="190" t="s">
        <v>888</v>
      </c>
      <c r="E293" s="190" t="s">
        <v>885</v>
      </c>
    </row>
    <row r="294" spans="1:5" ht="25.5">
      <c r="A294" s="189">
        <v>1300102</v>
      </c>
      <c r="B294" s="191" t="s">
        <v>1037</v>
      </c>
      <c r="C294" s="190" t="s">
        <v>605</v>
      </c>
      <c r="D294" s="190" t="s">
        <v>884</v>
      </c>
      <c r="E294" s="190" t="s">
        <v>885</v>
      </c>
    </row>
    <row r="295" spans="1:5" ht="25.5">
      <c r="A295" s="189">
        <v>1300102</v>
      </c>
      <c r="B295" s="191" t="s">
        <v>1037</v>
      </c>
      <c r="C295" s="190" t="s">
        <v>603</v>
      </c>
      <c r="D295" s="190" t="s">
        <v>886</v>
      </c>
      <c r="E295" s="190" t="s">
        <v>885</v>
      </c>
    </row>
    <row r="296" spans="1:5" ht="25.5">
      <c r="A296" s="189">
        <v>1300102</v>
      </c>
      <c r="B296" s="191" t="s">
        <v>1037</v>
      </c>
      <c r="C296" s="190" t="s">
        <v>887</v>
      </c>
      <c r="D296" s="190" t="s">
        <v>888</v>
      </c>
      <c r="E296" s="190" t="s">
        <v>885</v>
      </c>
    </row>
    <row r="297" spans="1:5" ht="25.5">
      <c r="A297" s="189">
        <v>1300110</v>
      </c>
      <c r="B297" s="191" t="s">
        <v>1038</v>
      </c>
      <c r="C297" s="190" t="s">
        <v>605</v>
      </c>
      <c r="D297" s="190" t="s">
        <v>884</v>
      </c>
      <c r="E297" s="190" t="s">
        <v>885</v>
      </c>
    </row>
    <row r="298" spans="1:5" ht="25.5">
      <c r="A298" s="189">
        <v>1300110</v>
      </c>
      <c r="B298" s="191" t="s">
        <v>1038</v>
      </c>
      <c r="C298" s="190" t="s">
        <v>603</v>
      </c>
      <c r="D298" s="190" t="s">
        <v>886</v>
      </c>
      <c r="E298" s="190" t="s">
        <v>885</v>
      </c>
    </row>
    <row r="299" spans="1:5" ht="25.5">
      <c r="A299" s="189">
        <v>1300110</v>
      </c>
      <c r="B299" s="191" t="s">
        <v>1038</v>
      </c>
      <c r="C299" s="190" t="s">
        <v>887</v>
      </c>
      <c r="D299" s="190" t="s">
        <v>888</v>
      </c>
      <c r="E299" s="190" t="s">
        <v>885</v>
      </c>
    </row>
    <row r="300" spans="1:5">
      <c r="A300" s="189">
        <v>1300129</v>
      </c>
      <c r="B300" s="190" t="s">
        <v>1039</v>
      </c>
      <c r="C300" s="190" t="s">
        <v>605</v>
      </c>
      <c r="D300" s="190" t="s">
        <v>884</v>
      </c>
      <c r="E300" s="190" t="s">
        <v>983</v>
      </c>
    </row>
    <row r="301" spans="1:5">
      <c r="A301" s="189">
        <v>1300129</v>
      </c>
      <c r="B301" s="190" t="s">
        <v>1039</v>
      </c>
      <c r="C301" s="190" t="s">
        <v>603</v>
      </c>
      <c r="D301" s="190" t="s">
        <v>886</v>
      </c>
      <c r="E301" s="190" t="s">
        <v>983</v>
      </c>
    </row>
    <row r="302" spans="1:5">
      <c r="A302" s="189">
        <v>1300130</v>
      </c>
      <c r="B302" s="190" t="s">
        <v>1040</v>
      </c>
      <c r="C302" s="190" t="s">
        <v>605</v>
      </c>
      <c r="D302" s="190" t="s">
        <v>884</v>
      </c>
      <c r="E302" s="190" t="s">
        <v>983</v>
      </c>
    </row>
    <row r="303" spans="1:5">
      <c r="A303" s="189">
        <v>1300130</v>
      </c>
      <c r="B303" s="190" t="s">
        <v>1040</v>
      </c>
      <c r="C303" s="190" t="s">
        <v>603</v>
      </c>
      <c r="D303" s="190" t="s">
        <v>886</v>
      </c>
      <c r="E303" s="190" t="s">
        <v>983</v>
      </c>
    </row>
    <row r="304" spans="1:5" ht="25.5">
      <c r="A304" s="189">
        <v>1300136</v>
      </c>
      <c r="B304" s="191" t="s">
        <v>1041</v>
      </c>
      <c r="C304" s="190" t="s">
        <v>605</v>
      </c>
      <c r="D304" s="190" t="s">
        <v>884</v>
      </c>
      <c r="E304" s="190" t="s">
        <v>885</v>
      </c>
    </row>
    <row r="305" spans="1:5" ht="25.5">
      <c r="A305" s="189">
        <v>1300136</v>
      </c>
      <c r="B305" s="191" t="s">
        <v>1041</v>
      </c>
      <c r="C305" s="190" t="s">
        <v>603</v>
      </c>
      <c r="D305" s="190" t="s">
        <v>886</v>
      </c>
      <c r="E305" s="190" t="s">
        <v>885</v>
      </c>
    </row>
    <row r="306" spans="1:5" ht="25.5">
      <c r="A306" s="189">
        <v>1300136</v>
      </c>
      <c r="B306" s="191" t="s">
        <v>1041</v>
      </c>
      <c r="C306" s="190" t="s">
        <v>887</v>
      </c>
      <c r="D306" s="190" t="s">
        <v>888</v>
      </c>
      <c r="E306" s="190" t="s">
        <v>885</v>
      </c>
    </row>
    <row r="307" spans="1:5" ht="25.5">
      <c r="A307" s="189">
        <v>1300136</v>
      </c>
      <c r="B307" s="191" t="s">
        <v>1041</v>
      </c>
      <c r="C307" s="190" t="s">
        <v>300</v>
      </c>
      <c r="D307" s="190" t="s">
        <v>956</v>
      </c>
      <c r="E307" s="190" t="s">
        <v>957</v>
      </c>
    </row>
    <row r="308" spans="1:5">
      <c r="A308" s="189">
        <v>1300151</v>
      </c>
      <c r="B308" s="190" t="s">
        <v>1042</v>
      </c>
      <c r="C308" s="190" t="s">
        <v>605</v>
      </c>
      <c r="D308" s="190" t="s">
        <v>884</v>
      </c>
      <c r="E308" s="190" t="s">
        <v>885</v>
      </c>
    </row>
    <row r="309" spans="1:5">
      <c r="A309" s="189">
        <v>1300151</v>
      </c>
      <c r="B309" s="190" t="s">
        <v>1042</v>
      </c>
      <c r="C309" s="190" t="s">
        <v>603</v>
      </c>
      <c r="D309" s="190" t="s">
        <v>886</v>
      </c>
      <c r="E309" s="190" t="s">
        <v>885</v>
      </c>
    </row>
    <row r="310" spans="1:5">
      <c r="A310" s="189">
        <v>1300151</v>
      </c>
      <c r="B310" s="190" t="s">
        <v>1042</v>
      </c>
      <c r="C310" s="190" t="s">
        <v>599</v>
      </c>
      <c r="D310" s="190" t="s">
        <v>977</v>
      </c>
      <c r="E310" s="190" t="s">
        <v>885</v>
      </c>
    </row>
    <row r="311" spans="1:5">
      <c r="A311" s="189">
        <v>1300151</v>
      </c>
      <c r="B311" s="190" t="s">
        <v>1042</v>
      </c>
      <c r="C311" s="190" t="s">
        <v>887</v>
      </c>
      <c r="D311" s="190" t="s">
        <v>888</v>
      </c>
      <c r="E311" s="190" t="s">
        <v>885</v>
      </c>
    </row>
    <row r="312" spans="1:5">
      <c r="A312" s="189">
        <v>1300169</v>
      </c>
      <c r="B312" s="190" t="s">
        <v>1043</v>
      </c>
      <c r="C312" s="190" t="s">
        <v>605</v>
      </c>
      <c r="D312" s="190" t="s">
        <v>884</v>
      </c>
      <c r="E312" s="190" t="s">
        <v>885</v>
      </c>
    </row>
    <row r="313" spans="1:5">
      <c r="A313" s="189">
        <v>1300169</v>
      </c>
      <c r="B313" s="190" t="s">
        <v>1043</v>
      </c>
      <c r="C313" s="190" t="s">
        <v>603</v>
      </c>
      <c r="D313" s="190" t="s">
        <v>886</v>
      </c>
      <c r="E313" s="190" t="s">
        <v>885</v>
      </c>
    </row>
    <row r="314" spans="1:5">
      <c r="A314" s="189">
        <v>1300169</v>
      </c>
      <c r="B314" s="190" t="s">
        <v>1043</v>
      </c>
      <c r="C314" s="190" t="s">
        <v>613</v>
      </c>
      <c r="D314" s="190" t="s">
        <v>1044</v>
      </c>
      <c r="E314" s="190" t="s">
        <v>885</v>
      </c>
    </row>
    <row r="315" spans="1:5">
      <c r="A315" s="189">
        <v>1300169</v>
      </c>
      <c r="B315" s="190" t="s">
        <v>1043</v>
      </c>
      <c r="C315" s="190" t="s">
        <v>887</v>
      </c>
      <c r="D315" s="190" t="s">
        <v>888</v>
      </c>
      <c r="E315" s="190" t="s">
        <v>885</v>
      </c>
    </row>
    <row r="316" spans="1:5">
      <c r="A316" s="189">
        <v>1300177</v>
      </c>
      <c r="B316" s="190" t="s">
        <v>1045</v>
      </c>
      <c r="C316" s="190" t="s">
        <v>605</v>
      </c>
      <c r="D316" s="190" t="s">
        <v>884</v>
      </c>
      <c r="E316" s="190" t="s">
        <v>885</v>
      </c>
    </row>
    <row r="317" spans="1:5">
      <c r="A317" s="189">
        <v>1300177</v>
      </c>
      <c r="B317" s="190" t="s">
        <v>1045</v>
      </c>
      <c r="C317" s="190" t="s">
        <v>603</v>
      </c>
      <c r="D317" s="190" t="s">
        <v>886</v>
      </c>
      <c r="E317" s="190" t="s">
        <v>885</v>
      </c>
    </row>
    <row r="318" spans="1:5">
      <c r="A318" s="189">
        <v>1300177</v>
      </c>
      <c r="B318" s="190" t="s">
        <v>1045</v>
      </c>
      <c r="C318" s="190" t="s">
        <v>602</v>
      </c>
      <c r="D318" s="190" t="s">
        <v>890</v>
      </c>
      <c r="E318" s="190" t="s">
        <v>885</v>
      </c>
    </row>
    <row r="319" spans="1:5">
      <c r="A319" s="189">
        <v>1300177</v>
      </c>
      <c r="B319" s="190" t="s">
        <v>1045</v>
      </c>
      <c r="C319" s="190" t="s">
        <v>887</v>
      </c>
      <c r="D319" s="190" t="s">
        <v>888</v>
      </c>
      <c r="E319" s="190" t="s">
        <v>885</v>
      </c>
    </row>
    <row r="320" spans="1:5">
      <c r="A320" s="189">
        <v>1300185</v>
      </c>
      <c r="B320" s="190" t="s">
        <v>1046</v>
      </c>
      <c r="C320" s="190" t="s">
        <v>605</v>
      </c>
      <c r="D320" s="190" t="s">
        <v>884</v>
      </c>
      <c r="E320" s="190" t="s">
        <v>885</v>
      </c>
    </row>
    <row r="321" spans="1:5">
      <c r="A321" s="189">
        <v>1300185</v>
      </c>
      <c r="B321" s="190" t="s">
        <v>1046</v>
      </c>
      <c r="C321" s="190" t="s">
        <v>603</v>
      </c>
      <c r="D321" s="190" t="s">
        <v>886</v>
      </c>
      <c r="E321" s="190" t="s">
        <v>885</v>
      </c>
    </row>
    <row r="322" spans="1:5">
      <c r="A322" s="189">
        <v>1300185</v>
      </c>
      <c r="B322" s="190" t="s">
        <v>1046</v>
      </c>
      <c r="C322" s="190" t="s">
        <v>887</v>
      </c>
      <c r="D322" s="190" t="s">
        <v>888</v>
      </c>
      <c r="E322" s="190" t="s">
        <v>885</v>
      </c>
    </row>
    <row r="323" spans="1:5">
      <c r="A323" s="189">
        <v>1400019</v>
      </c>
      <c r="B323" s="190" t="s">
        <v>1047</v>
      </c>
      <c r="C323" s="190" t="s">
        <v>605</v>
      </c>
      <c r="D323" s="190" t="s">
        <v>884</v>
      </c>
      <c r="E323" s="190" t="s">
        <v>885</v>
      </c>
    </row>
    <row r="324" spans="1:5">
      <c r="A324" s="189">
        <v>1400019</v>
      </c>
      <c r="B324" s="190" t="s">
        <v>1047</v>
      </c>
      <c r="C324" s="190" t="s">
        <v>603</v>
      </c>
      <c r="D324" s="190" t="s">
        <v>886</v>
      </c>
      <c r="E324" s="190" t="s">
        <v>885</v>
      </c>
    </row>
    <row r="325" spans="1:5">
      <c r="A325" s="189">
        <v>1400019</v>
      </c>
      <c r="B325" s="190" t="s">
        <v>1047</v>
      </c>
      <c r="C325" s="190" t="s">
        <v>602</v>
      </c>
      <c r="D325" s="190" t="s">
        <v>890</v>
      </c>
      <c r="E325" s="190" t="s">
        <v>885</v>
      </c>
    </row>
    <row r="326" spans="1:5">
      <c r="A326" s="189">
        <v>1400019</v>
      </c>
      <c r="B326" s="190" t="s">
        <v>1047</v>
      </c>
      <c r="C326" s="190" t="s">
        <v>599</v>
      </c>
      <c r="D326" s="190" t="s">
        <v>977</v>
      </c>
      <c r="E326" s="190" t="s">
        <v>885</v>
      </c>
    </row>
    <row r="327" spans="1:5">
      <c r="A327" s="189">
        <v>1400019</v>
      </c>
      <c r="B327" s="190" t="s">
        <v>1047</v>
      </c>
      <c r="C327" s="190" t="s">
        <v>887</v>
      </c>
      <c r="D327" s="190" t="s">
        <v>888</v>
      </c>
      <c r="E327" s="190" t="s">
        <v>885</v>
      </c>
    </row>
    <row r="328" spans="1:5">
      <c r="A328" s="189">
        <v>1500016</v>
      </c>
      <c r="B328" s="190" t="s">
        <v>1048</v>
      </c>
      <c r="C328" s="190" t="s">
        <v>605</v>
      </c>
      <c r="D328" s="190" t="s">
        <v>884</v>
      </c>
      <c r="E328" s="190" t="s">
        <v>885</v>
      </c>
    </row>
    <row r="329" spans="1:5">
      <c r="A329" s="189">
        <v>1500016</v>
      </c>
      <c r="B329" s="192" t="s">
        <v>1048</v>
      </c>
      <c r="C329" s="190" t="s">
        <v>603</v>
      </c>
      <c r="D329" s="190" t="s">
        <v>886</v>
      </c>
      <c r="E329" s="190" t="s">
        <v>885</v>
      </c>
    </row>
    <row r="330" spans="1:5">
      <c r="A330" s="189">
        <v>1500016</v>
      </c>
      <c r="B330" s="192" t="s">
        <v>1048</v>
      </c>
      <c r="C330" s="190" t="s">
        <v>599</v>
      </c>
      <c r="D330" s="190" t="s">
        <v>977</v>
      </c>
      <c r="E330" s="190" t="s">
        <v>885</v>
      </c>
    </row>
    <row r="331" spans="1:5">
      <c r="A331" s="189">
        <v>1500016</v>
      </c>
      <c r="B331" s="192" t="s">
        <v>1048</v>
      </c>
      <c r="C331" s="190" t="s">
        <v>887</v>
      </c>
      <c r="D331" s="190" t="s">
        <v>888</v>
      </c>
      <c r="E331" s="190" t="s">
        <v>885</v>
      </c>
    </row>
    <row r="332" spans="1:5">
      <c r="A332" s="189">
        <v>1500024</v>
      </c>
      <c r="B332" s="192" t="s">
        <v>1049</v>
      </c>
      <c r="C332" s="190" t="s">
        <v>605</v>
      </c>
      <c r="D332" s="190" t="s">
        <v>884</v>
      </c>
      <c r="E332" s="190" t="s">
        <v>885</v>
      </c>
    </row>
    <row r="333" spans="1:5">
      <c r="A333" s="189">
        <v>1500024</v>
      </c>
      <c r="B333" s="192" t="s">
        <v>1049</v>
      </c>
      <c r="C333" s="190" t="s">
        <v>603</v>
      </c>
      <c r="D333" s="190" t="s">
        <v>886</v>
      </c>
      <c r="E333" s="190" t="s">
        <v>885</v>
      </c>
    </row>
    <row r="334" spans="1:5">
      <c r="A334" s="189">
        <v>1500024</v>
      </c>
      <c r="B334" s="192" t="s">
        <v>1049</v>
      </c>
      <c r="C334" s="190" t="s">
        <v>602</v>
      </c>
      <c r="D334" s="190" t="s">
        <v>890</v>
      </c>
      <c r="E334" s="190" t="s">
        <v>885</v>
      </c>
    </row>
    <row r="335" spans="1:5">
      <c r="A335" s="189">
        <v>1500024</v>
      </c>
      <c r="B335" s="192" t="s">
        <v>1049</v>
      </c>
      <c r="C335" s="190" t="s">
        <v>887</v>
      </c>
      <c r="D335" s="190" t="s">
        <v>888</v>
      </c>
      <c r="E335" s="190" t="s">
        <v>885</v>
      </c>
    </row>
    <row r="336" spans="1:5">
      <c r="A336" s="189">
        <v>1500032</v>
      </c>
      <c r="B336" s="192" t="s">
        <v>1050</v>
      </c>
      <c r="C336" s="190" t="s">
        <v>605</v>
      </c>
      <c r="D336" s="190" t="s">
        <v>884</v>
      </c>
      <c r="E336" s="190" t="s">
        <v>885</v>
      </c>
    </row>
    <row r="337" spans="1:5">
      <c r="A337" s="189">
        <v>1500032</v>
      </c>
      <c r="B337" s="192" t="s">
        <v>1050</v>
      </c>
      <c r="C337" s="190" t="s">
        <v>603</v>
      </c>
      <c r="D337" s="190" t="s">
        <v>886</v>
      </c>
      <c r="E337" s="190" t="s">
        <v>885</v>
      </c>
    </row>
    <row r="338" spans="1:5">
      <c r="A338" s="189">
        <v>1500032</v>
      </c>
      <c r="B338" s="192" t="s">
        <v>1051</v>
      </c>
      <c r="C338" s="190" t="s">
        <v>887</v>
      </c>
      <c r="D338" s="190" t="s">
        <v>888</v>
      </c>
      <c r="E338" s="190" t="s">
        <v>885</v>
      </c>
    </row>
    <row r="339" spans="1:5">
      <c r="A339" s="189">
        <v>1600014</v>
      </c>
      <c r="B339" s="192" t="s">
        <v>1052</v>
      </c>
      <c r="C339" s="190" t="s">
        <v>605</v>
      </c>
      <c r="D339" s="190" t="s">
        <v>884</v>
      </c>
      <c r="E339" s="190" t="s">
        <v>885</v>
      </c>
    </row>
    <row r="340" spans="1:5">
      <c r="A340" s="189">
        <v>1600014</v>
      </c>
      <c r="B340" s="192" t="s">
        <v>1052</v>
      </c>
      <c r="C340" s="190" t="s">
        <v>603</v>
      </c>
      <c r="D340" s="190" t="s">
        <v>886</v>
      </c>
      <c r="E340" s="190" t="s">
        <v>885</v>
      </c>
    </row>
    <row r="341" spans="1:5">
      <c r="A341" s="189">
        <v>1600014</v>
      </c>
      <c r="B341" s="192" t="s">
        <v>1052</v>
      </c>
      <c r="C341" s="190" t="s">
        <v>599</v>
      </c>
      <c r="D341" s="190" t="s">
        <v>977</v>
      </c>
      <c r="E341" s="190" t="s">
        <v>885</v>
      </c>
    </row>
    <row r="342" spans="1:5">
      <c r="A342" s="189">
        <v>1600014</v>
      </c>
      <c r="B342" s="192" t="s">
        <v>1052</v>
      </c>
      <c r="C342" s="190" t="s">
        <v>600</v>
      </c>
      <c r="D342" s="190" t="s">
        <v>1053</v>
      </c>
      <c r="E342" s="190" t="s">
        <v>885</v>
      </c>
    </row>
    <row r="343" spans="1:5">
      <c r="A343" s="189">
        <v>1600014</v>
      </c>
      <c r="B343" s="192" t="s">
        <v>1052</v>
      </c>
      <c r="C343" s="190" t="s">
        <v>887</v>
      </c>
      <c r="D343" s="190" t="s">
        <v>888</v>
      </c>
      <c r="E343" s="190" t="s">
        <v>885</v>
      </c>
    </row>
    <row r="344" spans="1:5">
      <c r="A344" s="189">
        <v>1600022</v>
      </c>
      <c r="B344" s="192" t="s">
        <v>1054</v>
      </c>
      <c r="C344" s="190" t="s">
        <v>605</v>
      </c>
      <c r="D344" s="190" t="s">
        <v>884</v>
      </c>
      <c r="E344" s="190" t="s">
        <v>885</v>
      </c>
    </row>
    <row r="345" spans="1:5">
      <c r="A345" s="189">
        <v>1600022</v>
      </c>
      <c r="B345" s="192" t="s">
        <v>1054</v>
      </c>
      <c r="C345" s="190" t="s">
        <v>603</v>
      </c>
      <c r="D345" s="190" t="s">
        <v>886</v>
      </c>
      <c r="E345" s="190" t="s">
        <v>885</v>
      </c>
    </row>
    <row r="346" spans="1:5">
      <c r="A346" s="189">
        <v>1600022</v>
      </c>
      <c r="B346" s="192" t="s">
        <v>1054</v>
      </c>
      <c r="C346" s="190" t="s">
        <v>887</v>
      </c>
      <c r="D346" s="190" t="s">
        <v>888</v>
      </c>
      <c r="E346" s="190" t="s">
        <v>885</v>
      </c>
    </row>
    <row r="347" spans="1:5">
      <c r="A347" s="189">
        <v>1600030</v>
      </c>
      <c r="B347" s="192" t="s">
        <v>1055</v>
      </c>
      <c r="C347" s="190" t="s">
        <v>605</v>
      </c>
      <c r="D347" s="190" t="s">
        <v>884</v>
      </c>
      <c r="E347" s="190" t="s">
        <v>885</v>
      </c>
    </row>
    <row r="348" spans="1:5">
      <c r="A348" s="189">
        <v>1600030</v>
      </c>
      <c r="B348" s="192" t="s">
        <v>1055</v>
      </c>
      <c r="C348" s="190" t="s">
        <v>603</v>
      </c>
      <c r="D348" s="190" t="s">
        <v>886</v>
      </c>
      <c r="E348" s="190" t="s">
        <v>885</v>
      </c>
    </row>
    <row r="349" spans="1:5">
      <c r="A349" s="189">
        <v>1600030</v>
      </c>
      <c r="B349" s="192" t="s">
        <v>1055</v>
      </c>
      <c r="C349" s="190" t="s">
        <v>887</v>
      </c>
      <c r="D349" s="190" t="s">
        <v>888</v>
      </c>
      <c r="E349" s="190" t="s">
        <v>885</v>
      </c>
    </row>
    <row r="350" spans="1:5">
      <c r="A350" s="189">
        <v>1600048</v>
      </c>
      <c r="B350" s="192" t="s">
        <v>1056</v>
      </c>
      <c r="C350" s="190" t="s">
        <v>605</v>
      </c>
      <c r="D350" s="190" t="s">
        <v>884</v>
      </c>
      <c r="E350" s="190" t="s">
        <v>885</v>
      </c>
    </row>
    <row r="351" spans="1:5">
      <c r="A351" s="189">
        <v>1600048</v>
      </c>
      <c r="B351" s="192" t="s">
        <v>1056</v>
      </c>
      <c r="C351" s="190" t="s">
        <v>603</v>
      </c>
      <c r="D351" s="190" t="s">
        <v>886</v>
      </c>
      <c r="E351" s="190" t="s">
        <v>885</v>
      </c>
    </row>
    <row r="352" spans="1:5">
      <c r="A352" s="189">
        <v>1600048</v>
      </c>
      <c r="B352" s="192" t="s">
        <v>1056</v>
      </c>
      <c r="C352" s="190" t="s">
        <v>887</v>
      </c>
      <c r="D352" s="190" t="s">
        <v>888</v>
      </c>
      <c r="E352" s="190" t="s">
        <v>885</v>
      </c>
    </row>
    <row r="353" spans="1:5">
      <c r="A353" s="189">
        <v>1600055</v>
      </c>
      <c r="B353" s="192" t="s">
        <v>1057</v>
      </c>
      <c r="C353" s="190" t="s">
        <v>605</v>
      </c>
      <c r="D353" s="190" t="s">
        <v>884</v>
      </c>
      <c r="E353" s="190" t="s">
        <v>885</v>
      </c>
    </row>
    <row r="354" spans="1:5">
      <c r="A354" s="189">
        <v>1600055</v>
      </c>
      <c r="B354" s="192" t="s">
        <v>1057</v>
      </c>
      <c r="C354" s="190" t="s">
        <v>603</v>
      </c>
      <c r="D354" s="190" t="s">
        <v>886</v>
      </c>
      <c r="E354" s="190" t="s">
        <v>885</v>
      </c>
    </row>
    <row r="355" spans="1:5">
      <c r="A355" s="189">
        <v>1600055</v>
      </c>
      <c r="B355" s="192" t="s">
        <v>1057</v>
      </c>
      <c r="C355" s="190" t="s">
        <v>887</v>
      </c>
      <c r="D355" s="190" t="s">
        <v>888</v>
      </c>
      <c r="E355" s="190" t="s">
        <v>885</v>
      </c>
    </row>
    <row r="356" spans="1:5" ht="25.5">
      <c r="A356" s="189">
        <v>1600063</v>
      </c>
      <c r="B356" s="193" t="s">
        <v>1058</v>
      </c>
      <c r="C356" s="190" t="s">
        <v>605</v>
      </c>
      <c r="D356" s="190" t="s">
        <v>884</v>
      </c>
      <c r="E356" s="190" t="s">
        <v>885</v>
      </c>
    </row>
    <row r="357" spans="1:5" ht="25.5">
      <c r="A357" s="189">
        <v>1600063</v>
      </c>
      <c r="B357" s="193" t="s">
        <v>1058</v>
      </c>
      <c r="C357" s="190" t="s">
        <v>603</v>
      </c>
      <c r="D357" s="190" t="s">
        <v>886</v>
      </c>
      <c r="E357" s="190" t="s">
        <v>885</v>
      </c>
    </row>
    <row r="358" spans="1:5" ht="25.5">
      <c r="A358" s="189">
        <v>1600063</v>
      </c>
      <c r="B358" s="193" t="s">
        <v>1058</v>
      </c>
      <c r="C358" s="190" t="s">
        <v>887</v>
      </c>
      <c r="D358" s="190" t="s">
        <v>888</v>
      </c>
      <c r="E358" s="190" t="s">
        <v>885</v>
      </c>
    </row>
    <row r="359" spans="1:5">
      <c r="A359" s="189">
        <v>1600071</v>
      </c>
      <c r="B359" s="192" t="s">
        <v>1059</v>
      </c>
      <c r="C359" s="190" t="s">
        <v>605</v>
      </c>
      <c r="D359" s="190" t="s">
        <v>884</v>
      </c>
      <c r="E359" s="190" t="s">
        <v>885</v>
      </c>
    </row>
    <row r="360" spans="1:5">
      <c r="A360" s="189">
        <v>1600071</v>
      </c>
      <c r="B360" s="192" t="s">
        <v>1059</v>
      </c>
      <c r="C360" s="190" t="s">
        <v>603</v>
      </c>
      <c r="D360" s="190" t="s">
        <v>886</v>
      </c>
      <c r="E360" s="190" t="s">
        <v>885</v>
      </c>
    </row>
    <row r="361" spans="1:5">
      <c r="A361" s="189">
        <v>1600071</v>
      </c>
      <c r="B361" s="192" t="s">
        <v>1059</v>
      </c>
      <c r="C361" s="190" t="s">
        <v>887</v>
      </c>
      <c r="D361" s="190" t="s">
        <v>888</v>
      </c>
      <c r="E361" s="190" t="s">
        <v>885</v>
      </c>
    </row>
    <row r="362" spans="1:5" ht="25.5">
      <c r="A362" s="189">
        <v>1600089</v>
      </c>
      <c r="B362" s="193" t="s">
        <v>1060</v>
      </c>
      <c r="C362" s="190" t="s">
        <v>605</v>
      </c>
      <c r="D362" s="190" t="s">
        <v>884</v>
      </c>
      <c r="E362" s="190" t="s">
        <v>885</v>
      </c>
    </row>
    <row r="363" spans="1:5" ht="25.5">
      <c r="A363" s="189">
        <v>1600089</v>
      </c>
      <c r="B363" s="193" t="s">
        <v>1060</v>
      </c>
      <c r="C363" s="190" t="s">
        <v>603</v>
      </c>
      <c r="D363" s="190" t="s">
        <v>886</v>
      </c>
      <c r="E363" s="190" t="s">
        <v>885</v>
      </c>
    </row>
    <row r="364" spans="1:5" ht="25.5">
      <c r="A364" s="189">
        <v>1600089</v>
      </c>
      <c r="B364" s="193" t="s">
        <v>1060</v>
      </c>
      <c r="C364" s="190" t="s">
        <v>887</v>
      </c>
      <c r="D364" s="190" t="s">
        <v>888</v>
      </c>
      <c r="E364" s="190" t="s">
        <v>885</v>
      </c>
    </row>
    <row r="365" spans="1:5">
      <c r="A365" s="189">
        <v>1600097</v>
      </c>
      <c r="B365" s="192" t="s">
        <v>1061</v>
      </c>
      <c r="C365" s="190" t="s">
        <v>605</v>
      </c>
      <c r="D365" s="190" t="s">
        <v>884</v>
      </c>
      <c r="E365" s="190" t="s">
        <v>885</v>
      </c>
    </row>
    <row r="366" spans="1:5">
      <c r="A366" s="189">
        <v>1600097</v>
      </c>
      <c r="B366" s="192" t="s">
        <v>1061</v>
      </c>
      <c r="C366" s="190" t="s">
        <v>603</v>
      </c>
      <c r="D366" s="190" t="s">
        <v>886</v>
      </c>
      <c r="E366" s="190" t="s">
        <v>885</v>
      </c>
    </row>
    <row r="367" spans="1:5">
      <c r="A367" s="189">
        <v>1600097</v>
      </c>
      <c r="B367" s="192" t="s">
        <v>1061</v>
      </c>
      <c r="C367" s="190" t="s">
        <v>887</v>
      </c>
      <c r="D367" s="190" t="s">
        <v>888</v>
      </c>
      <c r="E367" s="190" t="s">
        <v>885</v>
      </c>
    </row>
    <row r="368" spans="1:5">
      <c r="A368" s="189">
        <v>1600105</v>
      </c>
      <c r="B368" s="192" t="s">
        <v>1062</v>
      </c>
      <c r="C368" s="190" t="s">
        <v>605</v>
      </c>
      <c r="D368" s="190" t="s">
        <v>884</v>
      </c>
      <c r="E368" s="190" t="s">
        <v>885</v>
      </c>
    </row>
    <row r="369" spans="1:5">
      <c r="A369" s="189">
        <v>1600105</v>
      </c>
      <c r="B369" s="192" t="s">
        <v>1062</v>
      </c>
      <c r="C369" s="190" t="s">
        <v>603</v>
      </c>
      <c r="D369" s="190" t="s">
        <v>886</v>
      </c>
      <c r="E369" s="190" t="s">
        <v>885</v>
      </c>
    </row>
    <row r="370" spans="1:5">
      <c r="A370" s="189">
        <v>1600105</v>
      </c>
      <c r="B370" s="192" t="s">
        <v>1062</v>
      </c>
      <c r="C370" s="190" t="s">
        <v>887</v>
      </c>
      <c r="D370" s="190" t="s">
        <v>888</v>
      </c>
      <c r="E370" s="190" t="s">
        <v>885</v>
      </c>
    </row>
    <row r="371" spans="1:5">
      <c r="A371" s="189">
        <v>1700012</v>
      </c>
      <c r="B371" s="192" t="s">
        <v>1063</v>
      </c>
      <c r="C371" s="190" t="s">
        <v>605</v>
      </c>
      <c r="D371" s="190" t="s">
        <v>884</v>
      </c>
      <c r="E371" s="190" t="s">
        <v>885</v>
      </c>
    </row>
    <row r="372" spans="1:5">
      <c r="A372" s="189">
        <v>1700012</v>
      </c>
      <c r="B372" s="192" t="s">
        <v>1063</v>
      </c>
      <c r="C372" s="190" t="s">
        <v>603</v>
      </c>
      <c r="D372" s="190" t="s">
        <v>886</v>
      </c>
      <c r="E372" s="190" t="s">
        <v>885</v>
      </c>
    </row>
    <row r="373" spans="1:5">
      <c r="A373" s="189">
        <v>1700012</v>
      </c>
      <c r="B373" s="192" t="s">
        <v>1063</v>
      </c>
      <c r="C373" s="190" t="s">
        <v>599</v>
      </c>
      <c r="D373" s="190" t="s">
        <v>977</v>
      </c>
      <c r="E373" s="190" t="s">
        <v>885</v>
      </c>
    </row>
    <row r="374" spans="1:5">
      <c r="A374" s="189">
        <v>1700012</v>
      </c>
      <c r="B374" s="192" t="s">
        <v>1063</v>
      </c>
      <c r="C374" s="190" t="s">
        <v>600</v>
      </c>
      <c r="D374" s="190" t="s">
        <v>1053</v>
      </c>
      <c r="E374" s="190" t="s">
        <v>885</v>
      </c>
    </row>
    <row r="375" spans="1:5">
      <c r="A375" s="189">
        <v>1700012</v>
      </c>
      <c r="B375" s="192" t="s">
        <v>1063</v>
      </c>
      <c r="C375" s="190" t="s">
        <v>887</v>
      </c>
      <c r="D375" s="190" t="s">
        <v>888</v>
      </c>
      <c r="E375" s="190" t="s">
        <v>885</v>
      </c>
    </row>
    <row r="376" spans="1:5">
      <c r="A376" s="189">
        <v>1700020</v>
      </c>
      <c r="B376" s="192" t="s">
        <v>1064</v>
      </c>
      <c r="C376" s="190" t="s">
        <v>605</v>
      </c>
      <c r="D376" s="190" t="s">
        <v>884</v>
      </c>
      <c r="E376" s="190" t="s">
        <v>885</v>
      </c>
    </row>
    <row r="377" spans="1:5">
      <c r="A377" s="189">
        <v>1700020</v>
      </c>
      <c r="B377" s="192" t="s">
        <v>1064</v>
      </c>
      <c r="C377" s="190" t="s">
        <v>603</v>
      </c>
      <c r="D377" s="190" t="s">
        <v>886</v>
      </c>
      <c r="E377" s="190" t="s">
        <v>885</v>
      </c>
    </row>
    <row r="378" spans="1:5">
      <c r="A378" s="189">
        <v>1700020</v>
      </c>
      <c r="B378" s="192" t="s">
        <v>1064</v>
      </c>
      <c r="C378" s="190" t="s">
        <v>887</v>
      </c>
      <c r="D378" s="190" t="s">
        <v>888</v>
      </c>
      <c r="E378" s="190" t="s">
        <v>885</v>
      </c>
    </row>
    <row r="379" spans="1:5">
      <c r="A379" s="189">
        <v>1700038</v>
      </c>
      <c r="B379" s="192" t="s">
        <v>1065</v>
      </c>
      <c r="C379" s="190" t="s">
        <v>605</v>
      </c>
      <c r="D379" s="190" t="s">
        <v>884</v>
      </c>
      <c r="E379" s="190" t="s">
        <v>885</v>
      </c>
    </row>
    <row r="380" spans="1:5">
      <c r="A380" s="189">
        <v>1700038</v>
      </c>
      <c r="B380" s="192" t="s">
        <v>1065</v>
      </c>
      <c r="C380" s="190" t="s">
        <v>603</v>
      </c>
      <c r="D380" s="190" t="s">
        <v>886</v>
      </c>
      <c r="E380" s="190" t="s">
        <v>885</v>
      </c>
    </row>
    <row r="381" spans="1:5">
      <c r="A381" s="189">
        <v>1700038</v>
      </c>
      <c r="B381" s="192" t="s">
        <v>1065</v>
      </c>
      <c r="C381" s="190" t="s">
        <v>887</v>
      </c>
      <c r="D381" s="190" t="s">
        <v>888</v>
      </c>
      <c r="E381" s="190" t="s">
        <v>885</v>
      </c>
    </row>
    <row r="382" spans="1:5">
      <c r="A382" s="189">
        <v>1700046</v>
      </c>
      <c r="B382" s="192" t="s">
        <v>1066</v>
      </c>
      <c r="C382" s="190" t="s">
        <v>605</v>
      </c>
      <c r="D382" s="190" t="s">
        <v>884</v>
      </c>
      <c r="E382" s="190" t="s">
        <v>885</v>
      </c>
    </row>
    <row r="383" spans="1:5">
      <c r="A383" s="189">
        <v>1700046</v>
      </c>
      <c r="B383" s="192" t="s">
        <v>1066</v>
      </c>
      <c r="C383" s="190" t="s">
        <v>603</v>
      </c>
      <c r="D383" s="190" t="s">
        <v>886</v>
      </c>
      <c r="E383" s="190" t="s">
        <v>885</v>
      </c>
    </row>
    <row r="384" spans="1:5">
      <c r="A384" s="189">
        <v>1700046</v>
      </c>
      <c r="B384" s="192" t="s">
        <v>1066</v>
      </c>
      <c r="C384" s="190" t="s">
        <v>887</v>
      </c>
      <c r="D384" s="190" t="s">
        <v>888</v>
      </c>
      <c r="E384" s="190" t="s">
        <v>885</v>
      </c>
    </row>
    <row r="385" spans="1:5">
      <c r="A385" s="189">
        <v>1700054</v>
      </c>
      <c r="B385" s="192" t="s">
        <v>1067</v>
      </c>
      <c r="C385" s="190" t="s">
        <v>605</v>
      </c>
      <c r="D385" s="190" t="s">
        <v>884</v>
      </c>
      <c r="E385" s="190" t="s">
        <v>983</v>
      </c>
    </row>
    <row r="386" spans="1:5">
      <c r="A386" s="189">
        <v>1700054</v>
      </c>
      <c r="B386" s="192" t="s">
        <v>1067</v>
      </c>
      <c r="C386" s="190" t="s">
        <v>603</v>
      </c>
      <c r="D386" s="190" t="s">
        <v>886</v>
      </c>
      <c r="E386" s="190" t="s">
        <v>983</v>
      </c>
    </row>
    <row r="387" spans="1:5">
      <c r="A387" s="189">
        <v>1700055</v>
      </c>
      <c r="B387" s="192" t="s">
        <v>1068</v>
      </c>
      <c r="C387" s="190" t="s">
        <v>605</v>
      </c>
      <c r="D387" s="190" t="s">
        <v>884</v>
      </c>
      <c r="E387" s="190" t="s">
        <v>983</v>
      </c>
    </row>
    <row r="388" spans="1:5">
      <c r="A388" s="189">
        <v>1700055</v>
      </c>
      <c r="B388" s="192" t="s">
        <v>1068</v>
      </c>
      <c r="C388" s="190" t="s">
        <v>603</v>
      </c>
      <c r="D388" s="190" t="s">
        <v>886</v>
      </c>
      <c r="E388" s="190" t="s">
        <v>983</v>
      </c>
    </row>
    <row r="389" spans="1:5" ht="25.5">
      <c r="A389" s="189">
        <v>1700061</v>
      </c>
      <c r="B389" s="193" t="s">
        <v>1069</v>
      </c>
      <c r="C389" s="190" t="s">
        <v>605</v>
      </c>
      <c r="D389" s="190" t="s">
        <v>884</v>
      </c>
      <c r="E389" s="190" t="s">
        <v>885</v>
      </c>
    </row>
    <row r="390" spans="1:5" ht="25.5">
      <c r="A390" s="189">
        <v>1700061</v>
      </c>
      <c r="B390" s="193" t="s">
        <v>1069</v>
      </c>
      <c r="C390" s="190" t="s">
        <v>603</v>
      </c>
      <c r="D390" s="190" t="s">
        <v>886</v>
      </c>
      <c r="E390" s="190" t="s">
        <v>885</v>
      </c>
    </row>
    <row r="391" spans="1:5" ht="25.5">
      <c r="A391" s="189">
        <v>1700061</v>
      </c>
      <c r="B391" s="193" t="s">
        <v>1069</v>
      </c>
      <c r="C391" s="190" t="s">
        <v>887</v>
      </c>
      <c r="D391" s="190" t="s">
        <v>888</v>
      </c>
      <c r="E391" s="190" t="s">
        <v>885</v>
      </c>
    </row>
    <row r="392" spans="1:5" ht="25.5">
      <c r="A392" s="189">
        <v>1700079</v>
      </c>
      <c r="B392" s="192" t="s">
        <v>1070</v>
      </c>
      <c r="C392" s="190" t="s">
        <v>605</v>
      </c>
      <c r="D392" s="190" t="s">
        <v>884</v>
      </c>
      <c r="E392" s="190" t="s">
        <v>885</v>
      </c>
    </row>
    <row r="393" spans="1:5" ht="25.5">
      <c r="A393" s="189">
        <v>1700079</v>
      </c>
      <c r="B393" s="192" t="s">
        <v>1070</v>
      </c>
      <c r="C393" s="190" t="s">
        <v>603</v>
      </c>
      <c r="D393" s="190" t="s">
        <v>886</v>
      </c>
      <c r="E393" s="190" t="s">
        <v>885</v>
      </c>
    </row>
    <row r="394" spans="1:5" ht="25.5">
      <c r="A394" s="189">
        <v>1700079</v>
      </c>
      <c r="B394" s="192" t="s">
        <v>1070</v>
      </c>
      <c r="C394" s="190" t="s">
        <v>887</v>
      </c>
      <c r="D394" s="190" t="s">
        <v>888</v>
      </c>
      <c r="E394" s="190" t="s">
        <v>885</v>
      </c>
    </row>
    <row r="395" spans="1:5">
      <c r="A395" s="189">
        <v>1700087</v>
      </c>
      <c r="B395" s="192" t="s">
        <v>1071</v>
      </c>
      <c r="C395" s="190" t="s">
        <v>605</v>
      </c>
      <c r="D395" s="190" t="s">
        <v>884</v>
      </c>
      <c r="E395" s="190" t="s">
        <v>885</v>
      </c>
    </row>
    <row r="396" spans="1:5">
      <c r="A396" s="189">
        <v>1700087</v>
      </c>
      <c r="B396" s="192" t="s">
        <v>1071</v>
      </c>
      <c r="C396" s="190" t="s">
        <v>603</v>
      </c>
      <c r="D396" s="190" t="s">
        <v>886</v>
      </c>
      <c r="E396" s="190" t="s">
        <v>885</v>
      </c>
    </row>
    <row r="397" spans="1:5">
      <c r="A397" s="189">
        <v>1700087</v>
      </c>
      <c r="B397" s="192" t="s">
        <v>1071</v>
      </c>
      <c r="C397" s="190" t="s">
        <v>887</v>
      </c>
      <c r="D397" s="190" t="s">
        <v>888</v>
      </c>
      <c r="E397" s="190" t="s">
        <v>885</v>
      </c>
    </row>
    <row r="398" spans="1:5" ht="25.5">
      <c r="A398" s="189">
        <v>1700095</v>
      </c>
      <c r="B398" s="193" t="s">
        <v>1072</v>
      </c>
      <c r="C398" s="190" t="s">
        <v>605</v>
      </c>
      <c r="D398" s="190" t="s">
        <v>884</v>
      </c>
      <c r="E398" s="190" t="s">
        <v>885</v>
      </c>
    </row>
    <row r="399" spans="1:5" ht="25.5">
      <c r="A399" s="189">
        <v>1700095</v>
      </c>
      <c r="B399" s="193" t="s">
        <v>1072</v>
      </c>
      <c r="C399" s="190" t="s">
        <v>603</v>
      </c>
      <c r="D399" s="190" t="s">
        <v>886</v>
      </c>
      <c r="E399" s="190" t="s">
        <v>885</v>
      </c>
    </row>
    <row r="400" spans="1:5" ht="25.5">
      <c r="A400" s="189">
        <v>1700095</v>
      </c>
      <c r="B400" s="193" t="s">
        <v>1072</v>
      </c>
      <c r="C400" s="190" t="s">
        <v>887</v>
      </c>
      <c r="D400" s="190" t="s">
        <v>888</v>
      </c>
      <c r="E400" s="190" t="s">
        <v>885</v>
      </c>
    </row>
    <row r="401" spans="1:5">
      <c r="A401" s="189">
        <v>1700103</v>
      </c>
      <c r="B401" s="192" t="s">
        <v>1073</v>
      </c>
      <c r="C401" s="190" t="s">
        <v>605</v>
      </c>
      <c r="D401" s="190" t="s">
        <v>884</v>
      </c>
      <c r="E401" s="190" t="s">
        <v>885</v>
      </c>
    </row>
    <row r="402" spans="1:5">
      <c r="A402" s="189">
        <v>1700103</v>
      </c>
      <c r="B402" s="192" t="s">
        <v>1073</v>
      </c>
      <c r="C402" s="190" t="s">
        <v>603</v>
      </c>
      <c r="D402" s="190" t="s">
        <v>886</v>
      </c>
      <c r="E402" s="190" t="s">
        <v>885</v>
      </c>
    </row>
    <row r="403" spans="1:5">
      <c r="A403" s="189">
        <v>1700103</v>
      </c>
      <c r="B403" s="192" t="s">
        <v>1073</v>
      </c>
      <c r="C403" s="190" t="s">
        <v>887</v>
      </c>
      <c r="D403" s="190" t="s">
        <v>888</v>
      </c>
      <c r="E403" s="190" t="s">
        <v>885</v>
      </c>
    </row>
    <row r="404" spans="1:5">
      <c r="A404" s="189">
        <v>1800010</v>
      </c>
      <c r="B404" s="192" t="s">
        <v>1074</v>
      </c>
      <c r="C404" s="190" t="s">
        <v>605</v>
      </c>
      <c r="D404" s="190" t="s">
        <v>884</v>
      </c>
      <c r="E404" s="190" t="s">
        <v>885</v>
      </c>
    </row>
    <row r="405" spans="1:5">
      <c r="A405" s="189">
        <v>1800010</v>
      </c>
      <c r="B405" s="192" t="s">
        <v>1074</v>
      </c>
      <c r="C405" s="190" t="s">
        <v>603</v>
      </c>
      <c r="D405" s="190" t="s">
        <v>886</v>
      </c>
      <c r="E405" s="190" t="s">
        <v>885</v>
      </c>
    </row>
    <row r="406" spans="1:5">
      <c r="A406" s="189">
        <v>1800010</v>
      </c>
      <c r="B406" s="192" t="s">
        <v>1074</v>
      </c>
      <c r="C406" s="190" t="s">
        <v>602</v>
      </c>
      <c r="D406" s="190" t="s">
        <v>890</v>
      </c>
      <c r="E406" s="190" t="s">
        <v>885</v>
      </c>
    </row>
    <row r="407" spans="1:5">
      <c r="A407" s="189">
        <v>1800010</v>
      </c>
      <c r="B407" s="192" t="s">
        <v>1074</v>
      </c>
      <c r="C407" s="190" t="s">
        <v>599</v>
      </c>
      <c r="D407" s="190" t="s">
        <v>977</v>
      </c>
      <c r="E407" s="190" t="s">
        <v>885</v>
      </c>
    </row>
    <row r="408" spans="1:5">
      <c r="A408" s="189">
        <v>1800010</v>
      </c>
      <c r="B408" s="190" t="s">
        <v>1074</v>
      </c>
      <c r="C408" s="190" t="s">
        <v>600</v>
      </c>
      <c r="D408" s="190" t="s">
        <v>1053</v>
      </c>
      <c r="E408" s="190" t="s">
        <v>885</v>
      </c>
    </row>
    <row r="409" spans="1:5">
      <c r="A409" s="189">
        <v>1800010</v>
      </c>
      <c r="B409" s="190" t="s">
        <v>1074</v>
      </c>
      <c r="C409" s="190" t="s">
        <v>887</v>
      </c>
      <c r="D409" s="190" t="s">
        <v>888</v>
      </c>
      <c r="E409" s="190" t="s">
        <v>885</v>
      </c>
    </row>
    <row r="410" spans="1:5">
      <c r="A410" s="189">
        <v>1800011</v>
      </c>
      <c r="B410" s="190" t="s">
        <v>1075</v>
      </c>
      <c r="C410" s="190" t="s">
        <v>605</v>
      </c>
      <c r="D410" s="190" t="s">
        <v>884</v>
      </c>
      <c r="E410" s="190" t="s">
        <v>983</v>
      </c>
    </row>
    <row r="411" spans="1:5">
      <c r="A411" s="189">
        <v>1800011</v>
      </c>
      <c r="B411" s="190" t="s">
        <v>1075</v>
      </c>
      <c r="C411" s="190" t="s">
        <v>603</v>
      </c>
      <c r="D411" s="190" t="s">
        <v>886</v>
      </c>
      <c r="E411" s="190" t="s">
        <v>983</v>
      </c>
    </row>
    <row r="412" spans="1:5">
      <c r="A412" s="189">
        <v>1800036</v>
      </c>
      <c r="B412" s="190" t="s">
        <v>1076</v>
      </c>
      <c r="C412" s="190" t="s">
        <v>605</v>
      </c>
      <c r="D412" s="190" t="s">
        <v>884</v>
      </c>
      <c r="E412" s="190" t="s">
        <v>885</v>
      </c>
    </row>
    <row r="413" spans="1:5">
      <c r="A413" s="189">
        <v>1800036</v>
      </c>
      <c r="B413" s="190" t="s">
        <v>1076</v>
      </c>
      <c r="C413" s="190" t="s">
        <v>603</v>
      </c>
      <c r="D413" s="190" t="s">
        <v>886</v>
      </c>
      <c r="E413" s="190" t="s">
        <v>885</v>
      </c>
    </row>
    <row r="414" spans="1:5">
      <c r="A414" s="189">
        <v>1800036</v>
      </c>
      <c r="B414" s="190" t="s">
        <v>1076</v>
      </c>
      <c r="C414" s="190" t="s">
        <v>887</v>
      </c>
      <c r="D414" s="190" t="s">
        <v>888</v>
      </c>
      <c r="E414" s="190" t="s">
        <v>885</v>
      </c>
    </row>
    <row r="415" spans="1:5">
      <c r="A415" s="189">
        <v>1800044</v>
      </c>
      <c r="B415" s="190" t="s">
        <v>1077</v>
      </c>
      <c r="C415" s="190" t="s">
        <v>605</v>
      </c>
      <c r="D415" s="190" t="s">
        <v>884</v>
      </c>
      <c r="E415" s="190" t="s">
        <v>885</v>
      </c>
    </row>
    <row r="416" spans="1:5">
      <c r="A416" s="189">
        <v>1800044</v>
      </c>
      <c r="B416" s="190" t="s">
        <v>1077</v>
      </c>
      <c r="C416" s="190" t="s">
        <v>603</v>
      </c>
      <c r="D416" s="190" t="s">
        <v>886</v>
      </c>
      <c r="E416" s="190" t="s">
        <v>885</v>
      </c>
    </row>
    <row r="417" spans="1:5">
      <c r="A417" s="189">
        <v>1800044</v>
      </c>
      <c r="B417" s="190" t="s">
        <v>1077</v>
      </c>
      <c r="C417" s="190" t="s">
        <v>602</v>
      </c>
      <c r="D417" s="190" t="s">
        <v>890</v>
      </c>
      <c r="E417" s="190" t="s">
        <v>885</v>
      </c>
    </row>
    <row r="418" spans="1:5">
      <c r="A418" s="189">
        <v>1800044</v>
      </c>
      <c r="B418" s="190" t="s">
        <v>1077</v>
      </c>
      <c r="C418" s="190" t="s">
        <v>887</v>
      </c>
      <c r="D418" s="190" t="s">
        <v>888</v>
      </c>
      <c r="E418" s="190" t="s">
        <v>885</v>
      </c>
    </row>
    <row r="419" spans="1:5">
      <c r="A419" s="189">
        <v>1800051</v>
      </c>
      <c r="B419" s="190" t="s">
        <v>1078</v>
      </c>
      <c r="C419" s="190" t="s">
        <v>605</v>
      </c>
      <c r="D419" s="190" t="s">
        <v>884</v>
      </c>
      <c r="E419" s="190" t="s">
        <v>885</v>
      </c>
    </row>
    <row r="420" spans="1:5">
      <c r="A420" s="189">
        <v>1800051</v>
      </c>
      <c r="B420" s="190" t="s">
        <v>1078</v>
      </c>
      <c r="C420" s="190" t="s">
        <v>603</v>
      </c>
      <c r="D420" s="190" t="s">
        <v>886</v>
      </c>
      <c r="E420" s="190" t="s">
        <v>885</v>
      </c>
    </row>
    <row r="421" spans="1:5">
      <c r="A421" s="189">
        <v>1800051</v>
      </c>
      <c r="B421" s="190" t="s">
        <v>1078</v>
      </c>
      <c r="C421" s="190" t="s">
        <v>602</v>
      </c>
      <c r="D421" s="190" t="s">
        <v>890</v>
      </c>
      <c r="E421" s="190" t="s">
        <v>885</v>
      </c>
    </row>
    <row r="422" spans="1:5">
      <c r="A422" s="189">
        <v>1800051</v>
      </c>
      <c r="B422" s="190" t="s">
        <v>1078</v>
      </c>
      <c r="C422" s="190" t="s">
        <v>887</v>
      </c>
      <c r="D422" s="190" t="s">
        <v>888</v>
      </c>
      <c r="E422" s="190" t="s">
        <v>885</v>
      </c>
    </row>
    <row r="423" spans="1:5">
      <c r="A423" s="189">
        <v>1800052</v>
      </c>
      <c r="B423" s="190" t="s">
        <v>1079</v>
      </c>
      <c r="C423" s="190" t="s">
        <v>605</v>
      </c>
      <c r="D423" s="190" t="s">
        <v>884</v>
      </c>
      <c r="E423" s="190" t="s">
        <v>983</v>
      </c>
    </row>
    <row r="424" spans="1:5">
      <c r="A424" s="189">
        <v>1800069</v>
      </c>
      <c r="B424" s="190" t="s">
        <v>1080</v>
      </c>
      <c r="C424" s="190" t="s">
        <v>605</v>
      </c>
      <c r="D424" s="190" t="s">
        <v>884</v>
      </c>
      <c r="E424" s="190" t="s">
        <v>885</v>
      </c>
    </row>
    <row r="425" spans="1:5">
      <c r="A425" s="189">
        <v>1800069</v>
      </c>
      <c r="B425" s="190" t="s">
        <v>1080</v>
      </c>
      <c r="C425" s="190" t="s">
        <v>603</v>
      </c>
      <c r="D425" s="190" t="s">
        <v>886</v>
      </c>
      <c r="E425" s="190" t="s">
        <v>885</v>
      </c>
    </row>
    <row r="426" spans="1:5">
      <c r="A426" s="189">
        <v>1800069</v>
      </c>
      <c r="B426" s="190" t="s">
        <v>1080</v>
      </c>
      <c r="C426" s="190" t="s">
        <v>602</v>
      </c>
      <c r="D426" s="190" t="s">
        <v>890</v>
      </c>
      <c r="E426" s="190" t="s">
        <v>885</v>
      </c>
    </row>
    <row r="427" spans="1:5">
      <c r="A427" s="189">
        <v>1800069</v>
      </c>
      <c r="B427" s="190" t="s">
        <v>1080</v>
      </c>
      <c r="C427" s="190" t="s">
        <v>887</v>
      </c>
      <c r="D427" s="190" t="s">
        <v>888</v>
      </c>
      <c r="E427" s="190" t="s">
        <v>885</v>
      </c>
    </row>
    <row r="428" spans="1:5">
      <c r="A428" s="189">
        <v>1800085</v>
      </c>
      <c r="B428" s="190" t="s">
        <v>1081</v>
      </c>
      <c r="C428" s="190" t="s">
        <v>605</v>
      </c>
      <c r="D428" s="190" t="s">
        <v>884</v>
      </c>
      <c r="E428" s="190" t="s">
        <v>885</v>
      </c>
    </row>
    <row r="429" spans="1:5">
      <c r="A429" s="189">
        <v>1800085</v>
      </c>
      <c r="B429" s="190" t="s">
        <v>1082</v>
      </c>
      <c r="C429" s="190" t="s">
        <v>603</v>
      </c>
      <c r="D429" s="190" t="s">
        <v>886</v>
      </c>
      <c r="E429" s="190" t="s">
        <v>885</v>
      </c>
    </row>
    <row r="430" spans="1:5">
      <c r="A430" s="189">
        <v>1800085</v>
      </c>
      <c r="B430" s="190" t="s">
        <v>1082</v>
      </c>
      <c r="C430" s="190" t="s">
        <v>602</v>
      </c>
      <c r="D430" s="190" t="s">
        <v>890</v>
      </c>
      <c r="E430" s="190" t="s">
        <v>885</v>
      </c>
    </row>
    <row r="431" spans="1:5">
      <c r="A431" s="189">
        <v>1800085</v>
      </c>
      <c r="B431" s="190" t="s">
        <v>1082</v>
      </c>
      <c r="C431" s="190" t="s">
        <v>887</v>
      </c>
      <c r="D431" s="190" t="s">
        <v>888</v>
      </c>
      <c r="E431" s="190" t="s">
        <v>885</v>
      </c>
    </row>
    <row r="432" spans="1:5">
      <c r="A432" s="189">
        <v>1800093</v>
      </c>
      <c r="B432" s="190" t="s">
        <v>1083</v>
      </c>
      <c r="C432" s="190" t="s">
        <v>605</v>
      </c>
      <c r="D432" s="190" t="s">
        <v>884</v>
      </c>
      <c r="E432" s="190" t="s">
        <v>885</v>
      </c>
    </row>
    <row r="433" spans="1:5">
      <c r="A433" s="189">
        <v>1800093</v>
      </c>
      <c r="B433" s="190" t="s">
        <v>1083</v>
      </c>
      <c r="C433" s="190" t="s">
        <v>603</v>
      </c>
      <c r="D433" s="190" t="s">
        <v>886</v>
      </c>
      <c r="E433" s="190" t="s">
        <v>885</v>
      </c>
    </row>
    <row r="434" spans="1:5">
      <c r="A434" s="189">
        <v>1800093</v>
      </c>
      <c r="B434" s="190" t="s">
        <v>1083</v>
      </c>
      <c r="C434" s="190" t="s">
        <v>602</v>
      </c>
      <c r="D434" s="190" t="s">
        <v>890</v>
      </c>
      <c r="E434" s="190" t="s">
        <v>885</v>
      </c>
    </row>
    <row r="435" spans="1:5">
      <c r="A435" s="189">
        <v>1800093</v>
      </c>
      <c r="B435" s="190" t="s">
        <v>1083</v>
      </c>
      <c r="C435" s="190" t="s">
        <v>887</v>
      </c>
      <c r="D435" s="190" t="s">
        <v>888</v>
      </c>
      <c r="E435" s="190" t="s">
        <v>885</v>
      </c>
    </row>
    <row r="436" spans="1:5">
      <c r="A436" s="189">
        <v>1800101</v>
      </c>
      <c r="B436" s="190" t="s">
        <v>1084</v>
      </c>
      <c r="C436" s="190" t="s">
        <v>605</v>
      </c>
      <c r="D436" s="190" t="s">
        <v>884</v>
      </c>
      <c r="E436" s="190" t="s">
        <v>885</v>
      </c>
    </row>
    <row r="437" spans="1:5">
      <c r="A437" s="189">
        <v>1800101</v>
      </c>
      <c r="B437" s="190" t="s">
        <v>1084</v>
      </c>
      <c r="C437" s="190" t="s">
        <v>603</v>
      </c>
      <c r="D437" s="190" t="s">
        <v>886</v>
      </c>
      <c r="E437" s="190" t="s">
        <v>885</v>
      </c>
    </row>
    <row r="438" spans="1:5">
      <c r="A438" s="189">
        <v>1800101</v>
      </c>
      <c r="B438" s="190" t="s">
        <v>1084</v>
      </c>
      <c r="C438" s="190" t="s">
        <v>887</v>
      </c>
      <c r="D438" s="190" t="s">
        <v>888</v>
      </c>
      <c r="E438" s="190" t="s">
        <v>885</v>
      </c>
    </row>
    <row r="439" spans="1:5">
      <c r="A439" s="189">
        <v>1800119</v>
      </c>
      <c r="B439" s="190" t="s">
        <v>1085</v>
      </c>
      <c r="C439" s="190" t="s">
        <v>605</v>
      </c>
      <c r="D439" s="190" t="s">
        <v>884</v>
      </c>
      <c r="E439" s="190" t="s">
        <v>885</v>
      </c>
    </row>
    <row r="440" spans="1:5">
      <c r="A440" s="189">
        <v>1800119</v>
      </c>
      <c r="B440" s="190" t="s">
        <v>1085</v>
      </c>
      <c r="C440" s="190" t="s">
        <v>603</v>
      </c>
      <c r="D440" s="190" t="s">
        <v>886</v>
      </c>
      <c r="E440" s="190" t="s">
        <v>885</v>
      </c>
    </row>
    <row r="441" spans="1:5">
      <c r="A441" s="189">
        <v>1800119</v>
      </c>
      <c r="B441" s="190" t="s">
        <v>1085</v>
      </c>
      <c r="C441" s="190" t="s">
        <v>887</v>
      </c>
      <c r="D441" s="190" t="s">
        <v>888</v>
      </c>
      <c r="E441" s="190" t="s">
        <v>885</v>
      </c>
    </row>
    <row r="442" spans="1:5">
      <c r="A442" s="189">
        <v>1800127</v>
      </c>
      <c r="B442" s="190" t="s">
        <v>1086</v>
      </c>
      <c r="C442" s="190" t="s">
        <v>605</v>
      </c>
      <c r="D442" s="190" t="s">
        <v>884</v>
      </c>
      <c r="E442" s="190" t="s">
        <v>885</v>
      </c>
    </row>
    <row r="443" spans="1:5">
      <c r="A443" s="189">
        <v>1800127</v>
      </c>
      <c r="B443" s="190" t="s">
        <v>1086</v>
      </c>
      <c r="C443" s="190" t="s">
        <v>603</v>
      </c>
      <c r="D443" s="190" t="s">
        <v>886</v>
      </c>
      <c r="E443" s="190" t="s">
        <v>885</v>
      </c>
    </row>
    <row r="444" spans="1:5">
      <c r="A444" s="189">
        <v>1800127</v>
      </c>
      <c r="B444" s="190" t="s">
        <v>1086</v>
      </c>
      <c r="C444" s="190" t="s">
        <v>887</v>
      </c>
      <c r="D444" s="190" t="s">
        <v>888</v>
      </c>
      <c r="E444" s="190" t="s">
        <v>885</v>
      </c>
    </row>
    <row r="445" spans="1:5">
      <c r="A445" s="189">
        <v>1800135</v>
      </c>
      <c r="B445" s="190" t="s">
        <v>1087</v>
      </c>
      <c r="C445" s="190" t="s">
        <v>605</v>
      </c>
      <c r="D445" s="190" t="s">
        <v>884</v>
      </c>
      <c r="E445" s="190" t="s">
        <v>885</v>
      </c>
    </row>
    <row r="446" spans="1:5">
      <c r="A446" s="189">
        <v>1800135</v>
      </c>
      <c r="B446" s="190" t="s">
        <v>1087</v>
      </c>
      <c r="C446" s="190" t="s">
        <v>603</v>
      </c>
      <c r="D446" s="190" t="s">
        <v>886</v>
      </c>
      <c r="E446" s="190" t="s">
        <v>885</v>
      </c>
    </row>
    <row r="447" spans="1:5">
      <c r="A447" s="189">
        <v>1800135</v>
      </c>
      <c r="B447" s="190" t="s">
        <v>1087</v>
      </c>
      <c r="C447" s="190" t="s">
        <v>887</v>
      </c>
      <c r="D447" s="190" t="s">
        <v>888</v>
      </c>
      <c r="E447" s="190" t="s">
        <v>885</v>
      </c>
    </row>
    <row r="448" spans="1:5">
      <c r="A448" s="189">
        <v>1800143</v>
      </c>
      <c r="B448" s="190" t="s">
        <v>1088</v>
      </c>
      <c r="C448" s="190" t="s">
        <v>605</v>
      </c>
      <c r="D448" s="190" t="s">
        <v>884</v>
      </c>
      <c r="E448" s="190" t="s">
        <v>885</v>
      </c>
    </row>
    <row r="449" spans="1:5">
      <c r="A449" s="189">
        <v>1800143</v>
      </c>
      <c r="B449" s="190" t="s">
        <v>1088</v>
      </c>
      <c r="C449" s="190" t="s">
        <v>603</v>
      </c>
      <c r="D449" s="190" t="s">
        <v>886</v>
      </c>
      <c r="E449" s="190" t="s">
        <v>885</v>
      </c>
    </row>
    <row r="450" spans="1:5">
      <c r="A450" s="189">
        <v>1800143</v>
      </c>
      <c r="B450" s="190" t="s">
        <v>1088</v>
      </c>
      <c r="C450" s="190" t="s">
        <v>887</v>
      </c>
      <c r="D450" s="190" t="s">
        <v>888</v>
      </c>
      <c r="E450" s="190" t="s">
        <v>885</v>
      </c>
    </row>
    <row r="451" spans="1:5">
      <c r="A451" s="189">
        <v>1800150</v>
      </c>
      <c r="B451" s="190" t="s">
        <v>1089</v>
      </c>
      <c r="C451" s="190" t="s">
        <v>605</v>
      </c>
      <c r="D451" s="190" t="s">
        <v>884</v>
      </c>
      <c r="E451" s="190" t="s">
        <v>885</v>
      </c>
    </row>
    <row r="452" spans="1:5">
      <c r="A452" s="189">
        <v>1800150</v>
      </c>
      <c r="B452" s="190" t="s">
        <v>1089</v>
      </c>
      <c r="C452" s="190" t="s">
        <v>603</v>
      </c>
      <c r="D452" s="190" t="s">
        <v>886</v>
      </c>
      <c r="E452" s="190" t="s">
        <v>885</v>
      </c>
    </row>
    <row r="453" spans="1:5">
      <c r="A453" s="189">
        <v>1800150</v>
      </c>
      <c r="B453" s="190" t="s">
        <v>1089</v>
      </c>
      <c r="C453" s="190" t="s">
        <v>887</v>
      </c>
      <c r="D453" s="190" t="s">
        <v>888</v>
      </c>
      <c r="E453" s="190" t="s">
        <v>885</v>
      </c>
    </row>
    <row r="454" spans="1:5">
      <c r="A454" s="189">
        <v>1800168</v>
      </c>
      <c r="B454" s="190" t="s">
        <v>1090</v>
      </c>
      <c r="C454" s="190" t="s">
        <v>605</v>
      </c>
      <c r="D454" s="190" t="s">
        <v>884</v>
      </c>
      <c r="E454" s="190" t="s">
        <v>885</v>
      </c>
    </row>
    <row r="455" spans="1:5">
      <c r="A455" s="189">
        <v>1800168</v>
      </c>
      <c r="B455" s="190" t="s">
        <v>1090</v>
      </c>
      <c r="C455" s="190" t="s">
        <v>603</v>
      </c>
      <c r="D455" s="190" t="s">
        <v>886</v>
      </c>
      <c r="E455" s="190" t="s">
        <v>885</v>
      </c>
    </row>
    <row r="456" spans="1:5">
      <c r="A456" s="189">
        <v>1800168</v>
      </c>
      <c r="B456" s="190" t="s">
        <v>1090</v>
      </c>
      <c r="C456" s="190" t="s">
        <v>887</v>
      </c>
      <c r="D456" s="190" t="s">
        <v>888</v>
      </c>
      <c r="E456" s="190" t="s">
        <v>885</v>
      </c>
    </row>
    <row r="457" spans="1:5">
      <c r="A457" s="189">
        <v>1800176</v>
      </c>
      <c r="B457" s="190" t="s">
        <v>1091</v>
      </c>
      <c r="C457" s="190" t="s">
        <v>605</v>
      </c>
      <c r="D457" s="190" t="s">
        <v>884</v>
      </c>
      <c r="E457" s="190" t="s">
        <v>885</v>
      </c>
    </row>
    <row r="458" spans="1:5">
      <c r="A458" s="189">
        <v>1800176</v>
      </c>
      <c r="B458" s="190" t="s">
        <v>1091</v>
      </c>
      <c r="C458" s="190" t="s">
        <v>603</v>
      </c>
      <c r="D458" s="190" t="s">
        <v>886</v>
      </c>
      <c r="E458" s="190" t="s">
        <v>885</v>
      </c>
    </row>
    <row r="459" spans="1:5">
      <c r="A459" s="189">
        <v>1800176</v>
      </c>
      <c r="B459" s="190" t="s">
        <v>1091</v>
      </c>
      <c r="C459" s="190" t="s">
        <v>887</v>
      </c>
      <c r="D459" s="190" t="s">
        <v>888</v>
      </c>
      <c r="E459" s="190" t="s">
        <v>885</v>
      </c>
    </row>
    <row r="460" spans="1:5">
      <c r="A460" s="189">
        <v>1800184</v>
      </c>
      <c r="B460" s="190" t="s">
        <v>1092</v>
      </c>
      <c r="C460" s="190" t="s">
        <v>605</v>
      </c>
      <c r="D460" s="190" t="s">
        <v>884</v>
      </c>
      <c r="E460" s="190" t="s">
        <v>885</v>
      </c>
    </row>
    <row r="461" spans="1:5">
      <c r="A461" s="189">
        <v>1800184</v>
      </c>
      <c r="B461" s="190" t="s">
        <v>1092</v>
      </c>
      <c r="C461" s="190" t="s">
        <v>603</v>
      </c>
      <c r="D461" s="190" t="s">
        <v>886</v>
      </c>
      <c r="E461" s="190" t="s">
        <v>885</v>
      </c>
    </row>
    <row r="462" spans="1:5">
      <c r="A462" s="189">
        <v>1800184</v>
      </c>
      <c r="B462" s="190" t="s">
        <v>1092</v>
      </c>
      <c r="C462" s="190" t="s">
        <v>887</v>
      </c>
      <c r="D462" s="190" t="s">
        <v>888</v>
      </c>
      <c r="E462" s="190" t="s">
        <v>885</v>
      </c>
    </row>
    <row r="463" spans="1:5">
      <c r="A463" s="189">
        <v>1800192</v>
      </c>
      <c r="B463" s="190" t="s">
        <v>1093</v>
      </c>
      <c r="C463" s="190" t="s">
        <v>605</v>
      </c>
      <c r="D463" s="190" t="s">
        <v>884</v>
      </c>
      <c r="E463" s="190" t="s">
        <v>885</v>
      </c>
    </row>
    <row r="464" spans="1:5">
      <c r="A464" s="189">
        <v>1800192</v>
      </c>
      <c r="B464" s="190" t="s">
        <v>1093</v>
      </c>
      <c r="C464" s="190" t="s">
        <v>603</v>
      </c>
      <c r="D464" s="190" t="s">
        <v>886</v>
      </c>
      <c r="E464" s="190" t="s">
        <v>885</v>
      </c>
    </row>
    <row r="465" spans="1:5">
      <c r="A465" s="189">
        <v>1800192</v>
      </c>
      <c r="B465" s="190" t="s">
        <v>1093</v>
      </c>
      <c r="C465" s="190" t="s">
        <v>887</v>
      </c>
      <c r="D465" s="190" t="s">
        <v>888</v>
      </c>
      <c r="E465" s="190" t="s">
        <v>885</v>
      </c>
    </row>
    <row r="466" spans="1:5">
      <c r="A466" s="189">
        <v>1800200</v>
      </c>
      <c r="B466" s="190" t="s">
        <v>1094</v>
      </c>
      <c r="C466" s="190" t="s">
        <v>605</v>
      </c>
      <c r="D466" s="190" t="s">
        <v>884</v>
      </c>
      <c r="E466" s="190" t="s">
        <v>885</v>
      </c>
    </row>
    <row r="467" spans="1:5">
      <c r="A467" s="189">
        <v>1800200</v>
      </c>
      <c r="B467" s="190" t="s">
        <v>1094</v>
      </c>
      <c r="C467" s="190" t="s">
        <v>603</v>
      </c>
      <c r="D467" s="190" t="s">
        <v>886</v>
      </c>
      <c r="E467" s="190" t="s">
        <v>885</v>
      </c>
    </row>
    <row r="468" spans="1:5">
      <c r="A468" s="189">
        <v>1800200</v>
      </c>
      <c r="B468" s="190" t="s">
        <v>1094</v>
      </c>
      <c r="C468" s="190" t="s">
        <v>887</v>
      </c>
      <c r="D468" s="190" t="s">
        <v>888</v>
      </c>
      <c r="E468" s="190" t="s">
        <v>885</v>
      </c>
    </row>
    <row r="469" spans="1:5">
      <c r="A469" s="189">
        <v>1800218</v>
      </c>
      <c r="B469" s="190" t="s">
        <v>1095</v>
      </c>
      <c r="C469" s="190" t="s">
        <v>605</v>
      </c>
      <c r="D469" s="190" t="s">
        <v>884</v>
      </c>
      <c r="E469" s="190" t="s">
        <v>885</v>
      </c>
    </row>
    <row r="470" spans="1:5">
      <c r="A470" s="189">
        <v>1800218</v>
      </c>
      <c r="B470" s="190" t="s">
        <v>1095</v>
      </c>
      <c r="C470" s="190" t="s">
        <v>603</v>
      </c>
      <c r="D470" s="190" t="s">
        <v>886</v>
      </c>
      <c r="E470" s="190" t="s">
        <v>885</v>
      </c>
    </row>
    <row r="471" spans="1:5">
      <c r="A471" s="189">
        <v>1800218</v>
      </c>
      <c r="B471" s="190" t="s">
        <v>1095</v>
      </c>
      <c r="C471" s="190" t="s">
        <v>887</v>
      </c>
      <c r="D471" s="190" t="s">
        <v>888</v>
      </c>
      <c r="E471" s="190" t="s">
        <v>885</v>
      </c>
    </row>
    <row r="472" spans="1:5">
      <c r="A472" s="189">
        <v>1800226</v>
      </c>
      <c r="B472" s="190" t="s">
        <v>1096</v>
      </c>
      <c r="C472" s="190" t="s">
        <v>605</v>
      </c>
      <c r="D472" s="190" t="s">
        <v>884</v>
      </c>
      <c r="E472" s="190" t="s">
        <v>885</v>
      </c>
    </row>
    <row r="473" spans="1:5">
      <c r="A473" s="189">
        <v>1800226</v>
      </c>
      <c r="B473" s="190" t="s">
        <v>1096</v>
      </c>
      <c r="C473" s="190" t="s">
        <v>603</v>
      </c>
      <c r="D473" s="190" t="s">
        <v>886</v>
      </c>
      <c r="E473" s="190" t="s">
        <v>885</v>
      </c>
    </row>
    <row r="474" spans="1:5">
      <c r="A474" s="189">
        <v>1800226</v>
      </c>
      <c r="B474" s="190" t="s">
        <v>1096</v>
      </c>
      <c r="C474" s="190" t="s">
        <v>887</v>
      </c>
      <c r="D474" s="190" t="s">
        <v>888</v>
      </c>
      <c r="E474" s="190" t="s">
        <v>885</v>
      </c>
    </row>
    <row r="475" spans="1:5">
      <c r="A475" s="189">
        <v>1900018</v>
      </c>
      <c r="B475" s="190" t="s">
        <v>1097</v>
      </c>
      <c r="C475" s="190" t="s">
        <v>605</v>
      </c>
      <c r="D475" s="190" t="s">
        <v>884</v>
      </c>
      <c r="E475" s="190" t="s">
        <v>885</v>
      </c>
    </row>
    <row r="476" spans="1:5">
      <c r="A476" s="189">
        <v>1900018</v>
      </c>
      <c r="B476" s="190" t="s">
        <v>1097</v>
      </c>
      <c r="C476" s="190" t="s">
        <v>603</v>
      </c>
      <c r="D476" s="190" t="s">
        <v>886</v>
      </c>
      <c r="E476" s="190" t="s">
        <v>885</v>
      </c>
    </row>
    <row r="477" spans="1:5">
      <c r="A477" s="189">
        <v>1900018</v>
      </c>
      <c r="B477" s="190" t="s">
        <v>1097</v>
      </c>
      <c r="C477" s="190" t="s">
        <v>602</v>
      </c>
      <c r="D477" s="190" t="s">
        <v>890</v>
      </c>
      <c r="E477" s="190" t="s">
        <v>885</v>
      </c>
    </row>
    <row r="478" spans="1:5">
      <c r="A478" s="189">
        <v>1900018</v>
      </c>
      <c r="B478" s="190" t="s">
        <v>1097</v>
      </c>
      <c r="C478" s="190" t="s">
        <v>599</v>
      </c>
      <c r="D478" s="190" t="s">
        <v>977</v>
      </c>
      <c r="E478" s="190" t="s">
        <v>885</v>
      </c>
    </row>
    <row r="479" spans="1:5">
      <c r="A479" s="189">
        <v>1900018</v>
      </c>
      <c r="B479" s="190" t="s">
        <v>1097</v>
      </c>
      <c r="C479" s="190" t="s">
        <v>887</v>
      </c>
      <c r="D479" s="190" t="s">
        <v>888</v>
      </c>
      <c r="E479" s="190" t="s">
        <v>885</v>
      </c>
    </row>
    <row r="480" spans="1:5">
      <c r="A480" s="189">
        <v>1900026</v>
      </c>
      <c r="B480" s="190" t="s">
        <v>1098</v>
      </c>
      <c r="C480" s="190" t="s">
        <v>605</v>
      </c>
      <c r="D480" s="190" t="s">
        <v>884</v>
      </c>
      <c r="E480" s="190" t="s">
        <v>885</v>
      </c>
    </row>
    <row r="481" spans="1:5">
      <c r="A481" s="189">
        <v>1900026</v>
      </c>
      <c r="B481" s="190" t="s">
        <v>1098</v>
      </c>
      <c r="C481" s="190" t="s">
        <v>603</v>
      </c>
      <c r="D481" s="190" t="s">
        <v>886</v>
      </c>
      <c r="E481" s="190" t="s">
        <v>885</v>
      </c>
    </row>
    <row r="482" spans="1:5">
      <c r="A482" s="189">
        <v>1900026</v>
      </c>
      <c r="B482" s="190" t="s">
        <v>1098</v>
      </c>
      <c r="C482" s="190" t="s">
        <v>602</v>
      </c>
      <c r="D482" s="190" t="s">
        <v>890</v>
      </c>
      <c r="E482" s="190" t="s">
        <v>885</v>
      </c>
    </row>
    <row r="483" spans="1:5">
      <c r="A483" s="189">
        <v>1900026</v>
      </c>
      <c r="B483" s="190" t="s">
        <v>1098</v>
      </c>
      <c r="C483" s="190" t="s">
        <v>887</v>
      </c>
      <c r="D483" s="190" t="s">
        <v>888</v>
      </c>
      <c r="E483" s="190" t="s">
        <v>885</v>
      </c>
    </row>
    <row r="484" spans="1:5">
      <c r="A484" s="189">
        <v>1900034</v>
      </c>
      <c r="B484" s="190" t="s">
        <v>1099</v>
      </c>
      <c r="C484" s="190" t="s">
        <v>605</v>
      </c>
      <c r="D484" s="190" t="s">
        <v>884</v>
      </c>
      <c r="E484" s="190" t="s">
        <v>885</v>
      </c>
    </row>
    <row r="485" spans="1:5">
      <c r="A485" s="189">
        <v>1900034</v>
      </c>
      <c r="B485" s="190" t="s">
        <v>1099</v>
      </c>
      <c r="C485" s="190" t="s">
        <v>603</v>
      </c>
      <c r="D485" s="190" t="s">
        <v>886</v>
      </c>
      <c r="E485" s="190" t="s">
        <v>885</v>
      </c>
    </row>
    <row r="486" spans="1:5">
      <c r="A486" s="189">
        <v>1900034</v>
      </c>
      <c r="B486" s="190" t="s">
        <v>1099</v>
      </c>
      <c r="C486" s="190" t="s">
        <v>887</v>
      </c>
      <c r="D486" s="190" t="s">
        <v>888</v>
      </c>
      <c r="E486" s="190" t="s">
        <v>885</v>
      </c>
    </row>
    <row r="487" spans="1:5">
      <c r="A487" s="189">
        <v>1900035</v>
      </c>
      <c r="B487" s="190" t="s">
        <v>1100</v>
      </c>
      <c r="C487" s="190" t="s">
        <v>605</v>
      </c>
      <c r="D487" s="190" t="s">
        <v>884</v>
      </c>
      <c r="E487" s="190" t="s">
        <v>983</v>
      </c>
    </row>
    <row r="488" spans="1:5">
      <c r="A488" s="189">
        <v>1900035</v>
      </c>
      <c r="B488" s="190" t="s">
        <v>1100</v>
      </c>
      <c r="C488" s="190" t="s">
        <v>603</v>
      </c>
      <c r="D488" s="190" t="s">
        <v>886</v>
      </c>
      <c r="E488" s="190" t="s">
        <v>983</v>
      </c>
    </row>
    <row r="489" spans="1:5">
      <c r="A489" s="189">
        <v>1900042</v>
      </c>
      <c r="B489" s="190" t="s">
        <v>1101</v>
      </c>
      <c r="C489" s="190" t="s">
        <v>605</v>
      </c>
      <c r="D489" s="190" t="s">
        <v>884</v>
      </c>
      <c r="E489" s="190" t="s">
        <v>885</v>
      </c>
    </row>
    <row r="490" spans="1:5">
      <c r="A490" s="189">
        <v>1900042</v>
      </c>
      <c r="B490" s="190" t="s">
        <v>1101</v>
      </c>
      <c r="C490" s="190" t="s">
        <v>603</v>
      </c>
      <c r="D490" s="190" t="s">
        <v>886</v>
      </c>
      <c r="E490" s="190" t="s">
        <v>885</v>
      </c>
    </row>
    <row r="491" spans="1:5">
      <c r="A491" s="189">
        <v>1900042</v>
      </c>
      <c r="B491" s="190" t="s">
        <v>1101</v>
      </c>
      <c r="C491" s="190" t="s">
        <v>887</v>
      </c>
      <c r="D491" s="190" t="s">
        <v>888</v>
      </c>
      <c r="E491" s="190" t="s">
        <v>885</v>
      </c>
    </row>
    <row r="492" spans="1:5">
      <c r="A492" s="189">
        <v>2000016</v>
      </c>
      <c r="B492" s="190" t="s">
        <v>1102</v>
      </c>
      <c r="C492" s="190" t="s">
        <v>605</v>
      </c>
      <c r="D492" s="190" t="s">
        <v>884</v>
      </c>
      <c r="E492" s="190" t="s">
        <v>885</v>
      </c>
    </row>
    <row r="493" spans="1:5">
      <c r="A493" s="189">
        <v>2000016</v>
      </c>
      <c r="B493" s="190" t="s">
        <v>1102</v>
      </c>
      <c r="C493" s="190" t="s">
        <v>603</v>
      </c>
      <c r="D493" s="190" t="s">
        <v>886</v>
      </c>
      <c r="E493" s="190" t="s">
        <v>885</v>
      </c>
    </row>
    <row r="494" spans="1:5">
      <c r="A494" s="189">
        <v>2000016</v>
      </c>
      <c r="B494" s="190" t="s">
        <v>1102</v>
      </c>
      <c r="C494" s="190" t="s">
        <v>599</v>
      </c>
      <c r="D494" s="190" t="s">
        <v>977</v>
      </c>
      <c r="E494" s="190" t="s">
        <v>885</v>
      </c>
    </row>
    <row r="495" spans="1:5">
      <c r="A495" s="189">
        <v>2000016</v>
      </c>
      <c r="B495" s="190" t="s">
        <v>1102</v>
      </c>
      <c r="C495" s="190" t="s">
        <v>887</v>
      </c>
      <c r="D495" s="190" t="s">
        <v>888</v>
      </c>
      <c r="E495" s="190" t="s">
        <v>885</v>
      </c>
    </row>
    <row r="496" spans="1:5">
      <c r="A496" s="189">
        <v>2000017</v>
      </c>
      <c r="B496" s="190" t="s">
        <v>1103</v>
      </c>
      <c r="C496" s="190" t="s">
        <v>605</v>
      </c>
      <c r="D496" s="190" t="s">
        <v>884</v>
      </c>
      <c r="E496" s="190" t="s">
        <v>983</v>
      </c>
    </row>
    <row r="497" spans="1:5">
      <c r="A497" s="189">
        <v>2000017</v>
      </c>
      <c r="B497" s="190" t="s">
        <v>1103</v>
      </c>
      <c r="C497" s="190" t="s">
        <v>603</v>
      </c>
      <c r="D497" s="190" t="s">
        <v>886</v>
      </c>
      <c r="E497" s="190" t="s">
        <v>983</v>
      </c>
    </row>
    <row r="498" spans="1:5">
      <c r="A498" s="189">
        <v>2200012</v>
      </c>
      <c r="B498" s="190" t="s">
        <v>1104</v>
      </c>
      <c r="C498" s="190" t="s">
        <v>605</v>
      </c>
      <c r="D498" s="190" t="s">
        <v>884</v>
      </c>
      <c r="E498" s="190" t="s">
        <v>885</v>
      </c>
    </row>
    <row r="499" spans="1:5">
      <c r="A499" s="189">
        <v>2200012</v>
      </c>
      <c r="B499" s="190" t="s">
        <v>1104</v>
      </c>
      <c r="C499" s="190" t="s">
        <v>603</v>
      </c>
      <c r="D499" s="190" t="s">
        <v>886</v>
      </c>
      <c r="E499" s="190" t="s">
        <v>885</v>
      </c>
    </row>
    <row r="500" spans="1:5">
      <c r="A500" s="189">
        <v>2200012</v>
      </c>
      <c r="B500" s="190" t="s">
        <v>1104</v>
      </c>
      <c r="C500" s="190" t="s">
        <v>887</v>
      </c>
      <c r="D500" s="190" t="s">
        <v>888</v>
      </c>
      <c r="E500" s="190" t="s">
        <v>885</v>
      </c>
    </row>
    <row r="501" spans="1:5">
      <c r="A501" s="189">
        <v>2200020</v>
      </c>
      <c r="B501" s="190" t="s">
        <v>1105</v>
      </c>
      <c r="C501" s="190" t="s">
        <v>605</v>
      </c>
      <c r="D501" s="190" t="s">
        <v>884</v>
      </c>
      <c r="E501" s="190" t="s">
        <v>885</v>
      </c>
    </row>
    <row r="502" spans="1:5">
      <c r="A502" s="189">
        <v>2200020</v>
      </c>
      <c r="B502" s="190" t="s">
        <v>1105</v>
      </c>
      <c r="C502" s="190" t="s">
        <v>603</v>
      </c>
      <c r="D502" s="190" t="s">
        <v>886</v>
      </c>
      <c r="E502" s="190" t="s">
        <v>885</v>
      </c>
    </row>
    <row r="503" spans="1:5">
      <c r="A503" s="189">
        <v>2200020</v>
      </c>
      <c r="B503" s="190" t="s">
        <v>1105</v>
      </c>
      <c r="C503" s="190" t="s">
        <v>887</v>
      </c>
      <c r="D503" s="190" t="s">
        <v>888</v>
      </c>
      <c r="E503" s="190" t="s">
        <v>885</v>
      </c>
    </row>
    <row r="504" spans="1:5">
      <c r="A504" s="189">
        <v>2200038</v>
      </c>
      <c r="B504" s="190" t="s">
        <v>1106</v>
      </c>
      <c r="C504" s="190" t="s">
        <v>605</v>
      </c>
      <c r="D504" s="190" t="s">
        <v>884</v>
      </c>
      <c r="E504" s="190" t="s">
        <v>885</v>
      </c>
    </row>
    <row r="505" spans="1:5">
      <c r="A505" s="189">
        <v>2200038</v>
      </c>
      <c r="B505" s="190" t="s">
        <v>1106</v>
      </c>
      <c r="C505" s="190" t="s">
        <v>603</v>
      </c>
      <c r="D505" s="190" t="s">
        <v>886</v>
      </c>
      <c r="E505" s="190" t="s">
        <v>885</v>
      </c>
    </row>
    <row r="506" spans="1:5">
      <c r="A506" s="189">
        <v>2200038</v>
      </c>
      <c r="B506" s="190" t="s">
        <v>1106</v>
      </c>
      <c r="C506" s="190" t="s">
        <v>887</v>
      </c>
      <c r="D506" s="190" t="s">
        <v>888</v>
      </c>
      <c r="E506" s="190" t="s">
        <v>885</v>
      </c>
    </row>
    <row r="507" spans="1:5">
      <c r="A507" s="189">
        <v>2200046</v>
      </c>
      <c r="B507" s="190" t="s">
        <v>1107</v>
      </c>
      <c r="C507" s="190" t="s">
        <v>605</v>
      </c>
      <c r="D507" s="190" t="s">
        <v>884</v>
      </c>
      <c r="E507" s="190" t="s">
        <v>885</v>
      </c>
    </row>
    <row r="508" spans="1:5">
      <c r="A508" s="189">
        <v>2200046</v>
      </c>
      <c r="B508" s="190" t="s">
        <v>1107</v>
      </c>
      <c r="C508" s="190" t="s">
        <v>603</v>
      </c>
      <c r="D508" s="190" t="s">
        <v>886</v>
      </c>
      <c r="E508" s="190" t="s">
        <v>885</v>
      </c>
    </row>
    <row r="509" spans="1:5">
      <c r="A509" s="189">
        <v>2200046</v>
      </c>
      <c r="B509" s="190" t="s">
        <v>1107</v>
      </c>
      <c r="C509" s="190" t="s">
        <v>1108</v>
      </c>
      <c r="D509" s="190" t="s">
        <v>1109</v>
      </c>
      <c r="E509" s="190" t="s">
        <v>885</v>
      </c>
    </row>
    <row r="510" spans="1:5">
      <c r="A510" s="189">
        <v>2200046</v>
      </c>
      <c r="B510" s="190" t="s">
        <v>1107</v>
      </c>
      <c r="C510" s="190" t="s">
        <v>887</v>
      </c>
      <c r="D510" s="190" t="s">
        <v>888</v>
      </c>
      <c r="E510" s="190" t="s">
        <v>885</v>
      </c>
    </row>
    <row r="511" spans="1:5">
      <c r="A511" s="189">
        <v>2200053</v>
      </c>
      <c r="B511" s="190" t="s">
        <v>1110</v>
      </c>
      <c r="C511" s="190" t="s">
        <v>605</v>
      </c>
      <c r="D511" s="190" t="s">
        <v>884</v>
      </c>
      <c r="E511" s="190" t="s">
        <v>885</v>
      </c>
    </row>
    <row r="512" spans="1:5">
      <c r="A512" s="189">
        <v>2200053</v>
      </c>
      <c r="B512" s="190" t="s">
        <v>1110</v>
      </c>
      <c r="C512" s="190" t="s">
        <v>603</v>
      </c>
      <c r="D512" s="190" t="s">
        <v>886</v>
      </c>
      <c r="E512" s="190" t="s">
        <v>885</v>
      </c>
    </row>
    <row r="513" spans="1:5">
      <c r="A513" s="189">
        <v>2200053</v>
      </c>
      <c r="B513" s="190" t="s">
        <v>1110</v>
      </c>
      <c r="C513" s="190" t="s">
        <v>887</v>
      </c>
      <c r="D513" s="190" t="s">
        <v>888</v>
      </c>
      <c r="E513" s="190" t="s">
        <v>885</v>
      </c>
    </row>
    <row r="514" spans="1:5">
      <c r="A514" s="189">
        <v>2200061</v>
      </c>
      <c r="B514" s="190" t="s">
        <v>1111</v>
      </c>
      <c r="C514" s="190" t="s">
        <v>605</v>
      </c>
      <c r="D514" s="190" t="s">
        <v>884</v>
      </c>
      <c r="E514" s="190" t="s">
        <v>885</v>
      </c>
    </row>
    <row r="515" spans="1:5">
      <c r="A515" s="189">
        <v>2200061</v>
      </c>
      <c r="B515" s="190" t="s">
        <v>1111</v>
      </c>
      <c r="C515" s="190" t="s">
        <v>603</v>
      </c>
      <c r="D515" s="190" t="s">
        <v>886</v>
      </c>
      <c r="E515" s="190" t="s">
        <v>885</v>
      </c>
    </row>
    <row r="516" spans="1:5">
      <c r="A516" s="189">
        <v>2200061</v>
      </c>
      <c r="B516" s="190" t="s">
        <v>1111</v>
      </c>
      <c r="C516" s="190" t="s">
        <v>887</v>
      </c>
      <c r="D516" s="190" t="s">
        <v>888</v>
      </c>
      <c r="E516" s="190" t="s">
        <v>885</v>
      </c>
    </row>
    <row r="517" spans="1:5">
      <c r="A517" s="189">
        <v>2200079</v>
      </c>
      <c r="B517" s="190" t="s">
        <v>1112</v>
      </c>
      <c r="C517" s="190" t="s">
        <v>605</v>
      </c>
      <c r="D517" s="190" t="s">
        <v>884</v>
      </c>
      <c r="E517" s="190" t="s">
        <v>885</v>
      </c>
    </row>
    <row r="518" spans="1:5">
      <c r="A518" s="189">
        <v>2200079</v>
      </c>
      <c r="B518" s="190" t="s">
        <v>1112</v>
      </c>
      <c r="C518" s="190" t="s">
        <v>603</v>
      </c>
      <c r="D518" s="190" t="s">
        <v>886</v>
      </c>
      <c r="E518" s="190" t="s">
        <v>885</v>
      </c>
    </row>
    <row r="519" spans="1:5">
      <c r="A519" s="189">
        <v>2200079</v>
      </c>
      <c r="B519" s="190" t="s">
        <v>1112</v>
      </c>
      <c r="C519" s="190" t="s">
        <v>602</v>
      </c>
      <c r="D519" s="190" t="s">
        <v>890</v>
      </c>
      <c r="E519" s="190" t="s">
        <v>885</v>
      </c>
    </row>
    <row r="520" spans="1:5">
      <c r="A520" s="189">
        <v>2200079</v>
      </c>
      <c r="B520" s="192" t="s">
        <v>1112</v>
      </c>
      <c r="C520" s="190" t="s">
        <v>887</v>
      </c>
      <c r="D520" s="190" t="s">
        <v>888</v>
      </c>
      <c r="E520" s="190" t="s">
        <v>885</v>
      </c>
    </row>
    <row r="521" spans="1:5">
      <c r="A521" s="189">
        <v>2200087</v>
      </c>
      <c r="B521" s="192" t="s">
        <v>1113</v>
      </c>
      <c r="C521" s="190" t="s">
        <v>605</v>
      </c>
      <c r="D521" s="190" t="s">
        <v>884</v>
      </c>
      <c r="E521" s="190" t="s">
        <v>885</v>
      </c>
    </row>
    <row r="522" spans="1:5">
      <c r="A522" s="189">
        <v>2200087</v>
      </c>
      <c r="B522" s="192" t="s">
        <v>1113</v>
      </c>
      <c r="C522" s="190" t="s">
        <v>603</v>
      </c>
      <c r="D522" s="190" t="s">
        <v>886</v>
      </c>
      <c r="E522" s="190" t="s">
        <v>885</v>
      </c>
    </row>
    <row r="523" spans="1:5">
      <c r="A523" s="189">
        <v>2200087</v>
      </c>
      <c r="B523" s="192" t="s">
        <v>1113</v>
      </c>
      <c r="C523" s="190" t="s">
        <v>887</v>
      </c>
      <c r="D523" s="190" t="s">
        <v>888</v>
      </c>
      <c r="E523" s="190" t="s">
        <v>885</v>
      </c>
    </row>
    <row r="524" spans="1:5">
      <c r="A524" s="189">
        <v>2200095</v>
      </c>
      <c r="B524" s="192" t="s">
        <v>1114</v>
      </c>
      <c r="C524" s="190" t="s">
        <v>605</v>
      </c>
      <c r="D524" s="190" t="s">
        <v>884</v>
      </c>
      <c r="E524" s="190" t="s">
        <v>885</v>
      </c>
    </row>
    <row r="525" spans="1:5">
      <c r="A525" s="189">
        <v>2200095</v>
      </c>
      <c r="B525" s="192" t="s">
        <v>1114</v>
      </c>
      <c r="C525" s="190" t="s">
        <v>603</v>
      </c>
      <c r="D525" s="190" t="s">
        <v>886</v>
      </c>
      <c r="E525" s="190" t="s">
        <v>885</v>
      </c>
    </row>
    <row r="526" spans="1:5">
      <c r="A526" s="189">
        <v>2200095</v>
      </c>
      <c r="B526" s="192" t="s">
        <v>1114</v>
      </c>
      <c r="C526" s="190" t="s">
        <v>602</v>
      </c>
      <c r="D526" s="190" t="s">
        <v>890</v>
      </c>
      <c r="E526" s="190" t="s">
        <v>885</v>
      </c>
    </row>
    <row r="527" spans="1:5">
      <c r="A527" s="189">
        <v>2200095</v>
      </c>
      <c r="B527" s="192" t="s">
        <v>1114</v>
      </c>
      <c r="C527" s="190" t="s">
        <v>887</v>
      </c>
      <c r="D527" s="190" t="s">
        <v>888</v>
      </c>
      <c r="E527" s="190" t="s">
        <v>885</v>
      </c>
    </row>
    <row r="528" spans="1:5">
      <c r="A528" s="189">
        <v>2200103</v>
      </c>
      <c r="B528" s="192" t="s">
        <v>1115</v>
      </c>
      <c r="C528" s="190" t="s">
        <v>605</v>
      </c>
      <c r="D528" s="190" t="s">
        <v>884</v>
      </c>
      <c r="E528" s="190" t="s">
        <v>885</v>
      </c>
    </row>
    <row r="529" spans="1:5">
      <c r="A529" s="189">
        <v>2200103</v>
      </c>
      <c r="B529" s="192" t="s">
        <v>1115</v>
      </c>
      <c r="C529" s="190" t="s">
        <v>603</v>
      </c>
      <c r="D529" s="190" t="s">
        <v>886</v>
      </c>
      <c r="E529" s="190" t="s">
        <v>885</v>
      </c>
    </row>
    <row r="530" spans="1:5">
      <c r="A530" s="189">
        <v>2200103</v>
      </c>
      <c r="B530" s="192" t="s">
        <v>1115</v>
      </c>
      <c r="C530" s="190" t="s">
        <v>602</v>
      </c>
      <c r="D530" s="190" t="s">
        <v>890</v>
      </c>
      <c r="E530" s="190" t="s">
        <v>885</v>
      </c>
    </row>
    <row r="531" spans="1:5">
      <c r="A531" s="189">
        <v>2200103</v>
      </c>
      <c r="B531" s="192" t="s">
        <v>1115</v>
      </c>
      <c r="C531" s="190" t="s">
        <v>887</v>
      </c>
      <c r="D531" s="190" t="s">
        <v>888</v>
      </c>
      <c r="E531" s="190" t="s">
        <v>885</v>
      </c>
    </row>
    <row r="532" spans="1:5">
      <c r="A532" s="189">
        <v>2200111</v>
      </c>
      <c r="B532" s="192" t="s">
        <v>1116</v>
      </c>
      <c r="C532" s="190" t="s">
        <v>605</v>
      </c>
      <c r="D532" s="190" t="s">
        <v>884</v>
      </c>
      <c r="E532" s="190" t="s">
        <v>885</v>
      </c>
    </row>
    <row r="533" spans="1:5">
      <c r="A533" s="189">
        <v>2200111</v>
      </c>
      <c r="B533" s="192" t="s">
        <v>1116</v>
      </c>
      <c r="C533" s="190" t="s">
        <v>603</v>
      </c>
      <c r="D533" s="190" t="s">
        <v>886</v>
      </c>
      <c r="E533" s="190" t="s">
        <v>885</v>
      </c>
    </row>
    <row r="534" spans="1:5">
      <c r="A534" s="189">
        <v>2200111</v>
      </c>
      <c r="B534" s="192" t="s">
        <v>1116</v>
      </c>
      <c r="C534" s="190" t="s">
        <v>887</v>
      </c>
      <c r="D534" s="190" t="s">
        <v>888</v>
      </c>
      <c r="E534" s="190" t="s">
        <v>885</v>
      </c>
    </row>
    <row r="535" spans="1:5">
      <c r="A535" s="189">
        <v>2200128</v>
      </c>
      <c r="B535" s="192" t="s">
        <v>1117</v>
      </c>
      <c r="C535" s="190" t="s">
        <v>605</v>
      </c>
      <c r="D535" s="190" t="s">
        <v>884</v>
      </c>
      <c r="E535" s="190" t="s">
        <v>983</v>
      </c>
    </row>
    <row r="536" spans="1:5">
      <c r="A536" s="189">
        <v>2200128</v>
      </c>
      <c r="B536" s="192" t="s">
        <v>1118</v>
      </c>
      <c r="C536" s="190" t="s">
        <v>603</v>
      </c>
      <c r="D536" s="190" t="s">
        <v>886</v>
      </c>
      <c r="E536" s="190" t="s">
        <v>983</v>
      </c>
    </row>
    <row r="537" spans="1:5">
      <c r="A537" s="189">
        <v>2200129</v>
      </c>
      <c r="B537" s="192" t="s">
        <v>1119</v>
      </c>
      <c r="C537" s="190" t="s">
        <v>605</v>
      </c>
      <c r="D537" s="190" t="s">
        <v>884</v>
      </c>
      <c r="E537" s="190" t="s">
        <v>983</v>
      </c>
    </row>
    <row r="538" spans="1:5">
      <c r="A538" s="189">
        <v>2200129</v>
      </c>
      <c r="B538" s="192" t="s">
        <v>1119</v>
      </c>
      <c r="C538" s="190" t="s">
        <v>603</v>
      </c>
      <c r="D538" s="190" t="s">
        <v>886</v>
      </c>
      <c r="E538" s="190" t="s">
        <v>983</v>
      </c>
    </row>
    <row r="539" spans="1:5">
      <c r="A539" s="189">
        <v>2200130</v>
      </c>
      <c r="B539" s="192" t="s">
        <v>1120</v>
      </c>
      <c r="C539" s="190" t="s">
        <v>605</v>
      </c>
      <c r="D539" s="190" t="s">
        <v>884</v>
      </c>
      <c r="E539" s="190" t="s">
        <v>983</v>
      </c>
    </row>
    <row r="540" spans="1:5" ht="25.5">
      <c r="A540" s="189">
        <v>2200131</v>
      </c>
      <c r="B540" s="193" t="s">
        <v>1121</v>
      </c>
      <c r="C540" s="190" t="s">
        <v>605</v>
      </c>
      <c r="D540" s="190" t="s">
        <v>884</v>
      </c>
      <c r="E540" s="190" t="s">
        <v>983</v>
      </c>
    </row>
    <row r="541" spans="1:5" ht="25.5">
      <c r="A541" s="189">
        <v>2200131</v>
      </c>
      <c r="B541" s="193" t="s">
        <v>1121</v>
      </c>
      <c r="C541" s="190" t="s">
        <v>603</v>
      </c>
      <c r="D541" s="190" t="s">
        <v>886</v>
      </c>
      <c r="E541" s="190" t="s">
        <v>983</v>
      </c>
    </row>
    <row r="542" spans="1:5">
      <c r="A542" s="189">
        <v>2400018</v>
      </c>
      <c r="B542" s="192" t="s">
        <v>1122</v>
      </c>
      <c r="C542" s="190" t="s">
        <v>605</v>
      </c>
      <c r="D542" s="190" t="s">
        <v>884</v>
      </c>
      <c r="E542" s="190" t="s">
        <v>1123</v>
      </c>
    </row>
    <row r="543" spans="1:5">
      <c r="A543" s="189">
        <v>2400018</v>
      </c>
      <c r="B543" s="192" t="s">
        <v>1122</v>
      </c>
      <c r="C543" s="190" t="s">
        <v>602</v>
      </c>
      <c r="D543" s="190" t="s">
        <v>890</v>
      </c>
      <c r="E543" s="190" t="s">
        <v>1124</v>
      </c>
    </row>
    <row r="544" spans="1:5">
      <c r="A544" s="189">
        <v>2400018</v>
      </c>
      <c r="B544" s="192" t="s">
        <v>1122</v>
      </c>
      <c r="C544" s="190" t="s">
        <v>887</v>
      </c>
      <c r="D544" s="190" t="s">
        <v>888</v>
      </c>
      <c r="E544" s="190" t="s">
        <v>1125</v>
      </c>
    </row>
    <row r="545" spans="1:5">
      <c r="A545" s="189">
        <v>2400026</v>
      </c>
      <c r="B545" s="192" t="s">
        <v>1126</v>
      </c>
      <c r="C545" s="190" t="s">
        <v>605</v>
      </c>
      <c r="D545" s="190" t="s">
        <v>884</v>
      </c>
      <c r="E545" s="190" t="s">
        <v>1123</v>
      </c>
    </row>
    <row r="546" spans="1:5">
      <c r="A546" s="189">
        <v>2400026</v>
      </c>
      <c r="B546" s="192" t="s">
        <v>1126</v>
      </c>
      <c r="C546" s="190" t="s">
        <v>602</v>
      </c>
      <c r="D546" s="190" t="s">
        <v>890</v>
      </c>
      <c r="E546" s="190" t="s">
        <v>1124</v>
      </c>
    </row>
    <row r="547" spans="1:5">
      <c r="A547" s="189">
        <v>2400026</v>
      </c>
      <c r="B547" s="192" t="s">
        <v>1126</v>
      </c>
      <c r="C547" s="190" t="s">
        <v>887</v>
      </c>
      <c r="D547" s="190" t="s">
        <v>888</v>
      </c>
      <c r="E547" s="190" t="s">
        <v>1125</v>
      </c>
    </row>
    <row r="548" spans="1:5">
      <c r="A548" s="189">
        <v>2400034</v>
      </c>
      <c r="B548" s="192" t="s">
        <v>1127</v>
      </c>
      <c r="C548" s="190" t="s">
        <v>605</v>
      </c>
      <c r="D548" s="190" t="s">
        <v>884</v>
      </c>
      <c r="E548" s="190" t="s">
        <v>1123</v>
      </c>
    </row>
    <row r="549" spans="1:5">
      <c r="A549" s="189">
        <v>2400034</v>
      </c>
      <c r="B549" s="192" t="s">
        <v>1127</v>
      </c>
      <c r="C549" s="190" t="s">
        <v>887</v>
      </c>
      <c r="D549" s="190" t="s">
        <v>888</v>
      </c>
      <c r="E549" s="190" t="s">
        <v>1125</v>
      </c>
    </row>
    <row r="550" spans="1:5">
      <c r="A550" s="189">
        <v>2400059</v>
      </c>
      <c r="B550" s="192" t="s">
        <v>1128</v>
      </c>
      <c r="C550" s="190" t="s">
        <v>605</v>
      </c>
      <c r="D550" s="190" t="s">
        <v>884</v>
      </c>
      <c r="E550" s="190" t="s">
        <v>1123</v>
      </c>
    </row>
    <row r="551" spans="1:5">
      <c r="A551" s="189">
        <v>2400059</v>
      </c>
      <c r="B551" s="192" t="s">
        <v>1128</v>
      </c>
      <c r="C551" s="190" t="s">
        <v>887</v>
      </c>
      <c r="D551" s="190" t="s">
        <v>888</v>
      </c>
      <c r="E551" s="190" t="s">
        <v>1125</v>
      </c>
    </row>
    <row r="552" spans="1:5">
      <c r="A552" s="189">
        <v>2400060</v>
      </c>
      <c r="B552" s="192" t="s">
        <v>1129</v>
      </c>
      <c r="C552" s="190" t="s">
        <v>605</v>
      </c>
      <c r="D552" s="190" t="s">
        <v>884</v>
      </c>
      <c r="E552" s="190" t="s">
        <v>983</v>
      </c>
    </row>
    <row r="553" spans="1:5">
      <c r="A553" s="189">
        <v>2400060</v>
      </c>
      <c r="B553" s="192" t="s">
        <v>1129</v>
      </c>
      <c r="C553" s="190" t="s">
        <v>603</v>
      </c>
      <c r="D553" s="190" t="s">
        <v>886</v>
      </c>
      <c r="E553" s="190" t="s">
        <v>983</v>
      </c>
    </row>
    <row r="554" spans="1:5">
      <c r="A554" s="189">
        <v>2400061</v>
      </c>
      <c r="B554" s="192" t="s">
        <v>1130</v>
      </c>
      <c r="C554" s="190" t="s">
        <v>605</v>
      </c>
      <c r="D554" s="190" t="s">
        <v>884</v>
      </c>
      <c r="E554" s="190" t="s">
        <v>983</v>
      </c>
    </row>
    <row r="555" spans="1:5">
      <c r="A555" s="189">
        <v>2400061</v>
      </c>
      <c r="B555" s="192" t="s">
        <v>1130</v>
      </c>
      <c r="C555" s="190" t="s">
        <v>603</v>
      </c>
      <c r="D555" s="190" t="s">
        <v>886</v>
      </c>
      <c r="E555" s="190" t="s">
        <v>983</v>
      </c>
    </row>
    <row r="556" spans="1:5">
      <c r="A556" s="189">
        <v>2400062</v>
      </c>
      <c r="B556" s="192" t="s">
        <v>1131</v>
      </c>
      <c r="C556" s="190" t="s">
        <v>605</v>
      </c>
      <c r="D556" s="190" t="s">
        <v>884</v>
      </c>
      <c r="E556" s="190" t="s">
        <v>983</v>
      </c>
    </row>
    <row r="557" spans="1:5">
      <c r="A557" s="189">
        <v>2400062</v>
      </c>
      <c r="B557" s="192" t="s">
        <v>1131</v>
      </c>
      <c r="C557" s="190" t="s">
        <v>603</v>
      </c>
      <c r="D557" s="190" t="s">
        <v>886</v>
      </c>
      <c r="E557" s="190" t="s">
        <v>983</v>
      </c>
    </row>
    <row r="558" spans="1:5">
      <c r="A558" s="189">
        <v>2400067</v>
      </c>
      <c r="B558" s="192" t="s">
        <v>1132</v>
      </c>
      <c r="C558" s="190" t="s">
        <v>605</v>
      </c>
      <c r="D558" s="190" t="s">
        <v>884</v>
      </c>
      <c r="E558" s="190" t="s">
        <v>1123</v>
      </c>
    </row>
    <row r="559" spans="1:5">
      <c r="A559" s="189">
        <v>2400067</v>
      </c>
      <c r="B559" s="192" t="s">
        <v>1132</v>
      </c>
      <c r="C559" s="190" t="s">
        <v>887</v>
      </c>
      <c r="D559" s="190" t="s">
        <v>888</v>
      </c>
      <c r="E559" s="190" t="s">
        <v>1125</v>
      </c>
    </row>
    <row r="560" spans="1:5" ht="25.5">
      <c r="A560" s="189">
        <v>2400075</v>
      </c>
      <c r="B560" s="193" t="s">
        <v>1133</v>
      </c>
      <c r="C560" s="190" t="s">
        <v>605</v>
      </c>
      <c r="D560" s="190" t="s">
        <v>884</v>
      </c>
      <c r="E560" s="190" t="s">
        <v>1123</v>
      </c>
    </row>
    <row r="561" spans="1:5" ht="25.5">
      <c r="A561" s="189">
        <v>2400075</v>
      </c>
      <c r="B561" s="193" t="s">
        <v>1134</v>
      </c>
      <c r="C561" s="190" t="s">
        <v>887</v>
      </c>
      <c r="D561" s="190" t="s">
        <v>888</v>
      </c>
      <c r="E561" s="190" t="s">
        <v>1125</v>
      </c>
    </row>
    <row r="562" spans="1:5" ht="25.5">
      <c r="A562" s="189">
        <v>2400075</v>
      </c>
      <c r="B562" s="193" t="s">
        <v>1134</v>
      </c>
      <c r="C562" s="190" t="s">
        <v>1135</v>
      </c>
      <c r="D562" s="190" t="s">
        <v>1136</v>
      </c>
      <c r="E562" s="190" t="s">
        <v>894</v>
      </c>
    </row>
    <row r="563" spans="1:5" ht="25.5">
      <c r="A563" s="189">
        <v>2400075</v>
      </c>
      <c r="B563" s="193" t="s">
        <v>1134</v>
      </c>
      <c r="C563" s="190" t="s">
        <v>1137</v>
      </c>
      <c r="D563" s="190" t="s">
        <v>1138</v>
      </c>
      <c r="E563" s="190" t="s">
        <v>894</v>
      </c>
    </row>
    <row r="564" spans="1:5">
      <c r="A564" s="189">
        <v>2400083</v>
      </c>
      <c r="B564" s="192" t="s">
        <v>1139</v>
      </c>
      <c r="C564" s="190" t="s">
        <v>605</v>
      </c>
      <c r="D564" s="190" t="s">
        <v>884</v>
      </c>
      <c r="E564" s="190" t="s">
        <v>1123</v>
      </c>
    </row>
    <row r="565" spans="1:5">
      <c r="A565" s="189">
        <v>2400083</v>
      </c>
      <c r="B565" s="192" t="s">
        <v>1139</v>
      </c>
      <c r="C565" s="190" t="s">
        <v>887</v>
      </c>
      <c r="D565" s="190" t="s">
        <v>888</v>
      </c>
      <c r="E565" s="190" t="s">
        <v>1125</v>
      </c>
    </row>
    <row r="566" spans="1:5">
      <c r="A566" s="189">
        <v>2400091</v>
      </c>
      <c r="B566" s="192" t="s">
        <v>1140</v>
      </c>
      <c r="C566" s="190" t="s">
        <v>605</v>
      </c>
      <c r="D566" s="190" t="s">
        <v>884</v>
      </c>
      <c r="E566" s="190" t="s">
        <v>1123</v>
      </c>
    </row>
    <row r="567" spans="1:5">
      <c r="A567" s="189">
        <v>2400091</v>
      </c>
      <c r="B567" s="192" t="s">
        <v>1140</v>
      </c>
      <c r="C567" s="190" t="s">
        <v>887</v>
      </c>
      <c r="D567" s="190" t="s">
        <v>888</v>
      </c>
      <c r="E567" s="190" t="s">
        <v>1125</v>
      </c>
    </row>
    <row r="568" spans="1:5">
      <c r="A568" s="189">
        <v>2400109</v>
      </c>
      <c r="B568" s="192" t="s">
        <v>1141</v>
      </c>
      <c r="C568" s="190" t="s">
        <v>605</v>
      </c>
      <c r="D568" s="190" t="s">
        <v>884</v>
      </c>
      <c r="E568" s="190" t="s">
        <v>1123</v>
      </c>
    </row>
    <row r="569" spans="1:5">
      <c r="A569" s="189">
        <v>2400109</v>
      </c>
      <c r="B569" s="192" t="s">
        <v>1141</v>
      </c>
      <c r="C569" s="190" t="s">
        <v>887</v>
      </c>
      <c r="D569" s="190" t="s">
        <v>888</v>
      </c>
      <c r="E569" s="190" t="s">
        <v>1125</v>
      </c>
    </row>
    <row r="570" spans="1:5">
      <c r="A570" s="189">
        <v>2400117</v>
      </c>
      <c r="B570" s="192" t="s">
        <v>946</v>
      </c>
      <c r="C570" s="190" t="s">
        <v>605</v>
      </c>
      <c r="D570" s="190" t="s">
        <v>884</v>
      </c>
      <c r="E570" s="190" t="s">
        <v>1123</v>
      </c>
    </row>
    <row r="571" spans="1:5">
      <c r="A571" s="189">
        <v>2400117</v>
      </c>
      <c r="B571" s="192" t="s">
        <v>946</v>
      </c>
      <c r="C571" s="190" t="s">
        <v>887</v>
      </c>
      <c r="D571" s="190" t="s">
        <v>888</v>
      </c>
      <c r="E571" s="190" t="s">
        <v>1125</v>
      </c>
    </row>
    <row r="572" spans="1:5">
      <c r="A572" s="189">
        <v>2400125</v>
      </c>
      <c r="B572" s="192" t="s">
        <v>1142</v>
      </c>
      <c r="C572" s="190" t="s">
        <v>605</v>
      </c>
      <c r="D572" s="190" t="s">
        <v>884</v>
      </c>
      <c r="E572" s="190" t="s">
        <v>1123</v>
      </c>
    </row>
    <row r="573" spans="1:5">
      <c r="A573" s="189">
        <v>2400125</v>
      </c>
      <c r="B573" s="190" t="s">
        <v>1142</v>
      </c>
      <c r="C573" s="190" t="s">
        <v>887</v>
      </c>
      <c r="D573" s="190" t="s">
        <v>888</v>
      </c>
      <c r="E573" s="190" t="s">
        <v>1125</v>
      </c>
    </row>
    <row r="574" spans="1:5">
      <c r="A574" s="189">
        <v>2400133</v>
      </c>
      <c r="B574" s="190" t="s">
        <v>1143</v>
      </c>
      <c r="C574" s="190" t="s">
        <v>605</v>
      </c>
      <c r="D574" s="190" t="s">
        <v>884</v>
      </c>
      <c r="E574" s="190" t="s">
        <v>1123</v>
      </c>
    </row>
    <row r="575" spans="1:5">
      <c r="A575" s="189">
        <v>2400133</v>
      </c>
      <c r="B575" s="190" t="s">
        <v>1143</v>
      </c>
      <c r="C575" s="190" t="s">
        <v>887</v>
      </c>
      <c r="D575" s="190" t="s">
        <v>888</v>
      </c>
      <c r="E575" s="190" t="s">
        <v>1125</v>
      </c>
    </row>
    <row r="576" spans="1:5">
      <c r="A576" s="189">
        <v>2400141</v>
      </c>
      <c r="B576" s="190" t="s">
        <v>1144</v>
      </c>
      <c r="C576" s="190" t="s">
        <v>605</v>
      </c>
      <c r="D576" s="190" t="s">
        <v>884</v>
      </c>
      <c r="E576" s="190" t="s">
        <v>1123</v>
      </c>
    </row>
    <row r="577" spans="1:5">
      <c r="A577" s="189">
        <v>2400141</v>
      </c>
      <c r="B577" s="190" t="s">
        <v>1144</v>
      </c>
      <c r="C577" s="190" t="s">
        <v>887</v>
      </c>
      <c r="D577" s="190" t="s">
        <v>888</v>
      </c>
      <c r="E577" s="190" t="s">
        <v>1125</v>
      </c>
    </row>
    <row r="578" spans="1:5">
      <c r="A578" s="189">
        <v>2400158</v>
      </c>
      <c r="B578" s="190" t="s">
        <v>1145</v>
      </c>
      <c r="C578" s="190" t="s">
        <v>605</v>
      </c>
      <c r="D578" s="190" t="s">
        <v>884</v>
      </c>
      <c r="E578" s="190" t="s">
        <v>1123</v>
      </c>
    </row>
    <row r="579" spans="1:5">
      <c r="A579" s="189">
        <v>2400158</v>
      </c>
      <c r="B579" s="190" t="s">
        <v>1145</v>
      </c>
      <c r="C579" s="190" t="s">
        <v>887</v>
      </c>
      <c r="D579" s="190" t="s">
        <v>888</v>
      </c>
      <c r="E579" s="190" t="s">
        <v>1125</v>
      </c>
    </row>
    <row r="580" spans="1:5">
      <c r="A580" s="189">
        <v>2400166</v>
      </c>
      <c r="B580" s="190" t="s">
        <v>1146</v>
      </c>
      <c r="C580" s="190" t="s">
        <v>605</v>
      </c>
      <c r="D580" s="190" t="s">
        <v>884</v>
      </c>
      <c r="E580" s="190" t="s">
        <v>1123</v>
      </c>
    </row>
    <row r="581" spans="1:5">
      <c r="A581" s="189">
        <v>2400166</v>
      </c>
      <c r="B581" s="190" t="s">
        <v>1146</v>
      </c>
      <c r="C581" s="190" t="s">
        <v>887</v>
      </c>
      <c r="D581" s="190" t="s">
        <v>888</v>
      </c>
      <c r="E581" s="190" t="s">
        <v>1125</v>
      </c>
    </row>
    <row r="582" spans="1:5">
      <c r="A582" s="189">
        <v>2400174</v>
      </c>
      <c r="B582" s="190" t="s">
        <v>1147</v>
      </c>
      <c r="C582" s="190" t="s">
        <v>605</v>
      </c>
      <c r="D582" s="190" t="s">
        <v>884</v>
      </c>
      <c r="E582" s="190" t="s">
        <v>1123</v>
      </c>
    </row>
    <row r="583" spans="1:5">
      <c r="A583" s="189">
        <v>2400174</v>
      </c>
      <c r="B583" s="190" t="s">
        <v>1147</v>
      </c>
      <c r="C583" s="190" t="s">
        <v>602</v>
      </c>
      <c r="D583" s="190" t="s">
        <v>890</v>
      </c>
      <c r="E583" s="190" t="s">
        <v>1124</v>
      </c>
    </row>
    <row r="584" spans="1:5">
      <c r="A584" s="189">
        <v>2400174</v>
      </c>
      <c r="B584" s="190" t="s">
        <v>1147</v>
      </c>
      <c r="C584" s="190" t="s">
        <v>887</v>
      </c>
      <c r="D584" s="190" t="s">
        <v>888</v>
      </c>
      <c r="E584" s="190" t="s">
        <v>1125</v>
      </c>
    </row>
    <row r="585" spans="1:5">
      <c r="A585" s="189">
        <v>2400182</v>
      </c>
      <c r="B585" s="190" t="s">
        <v>1148</v>
      </c>
      <c r="C585" s="190" t="s">
        <v>605</v>
      </c>
      <c r="D585" s="190" t="s">
        <v>884</v>
      </c>
      <c r="E585" s="190" t="s">
        <v>1123</v>
      </c>
    </row>
    <row r="586" spans="1:5">
      <c r="A586" s="189">
        <v>2400182</v>
      </c>
      <c r="B586" s="190" t="s">
        <v>1148</v>
      </c>
      <c r="C586" s="190" t="s">
        <v>887</v>
      </c>
      <c r="D586" s="190" t="s">
        <v>888</v>
      </c>
      <c r="E586" s="190" t="s">
        <v>1125</v>
      </c>
    </row>
    <row r="587" spans="1:5">
      <c r="A587" s="189">
        <v>2400190</v>
      </c>
      <c r="B587" s="190" t="s">
        <v>1149</v>
      </c>
      <c r="C587" s="190" t="s">
        <v>605</v>
      </c>
      <c r="D587" s="190" t="s">
        <v>884</v>
      </c>
      <c r="E587" s="190" t="s">
        <v>1123</v>
      </c>
    </row>
    <row r="588" spans="1:5">
      <c r="A588" s="189">
        <v>2400190</v>
      </c>
      <c r="B588" s="190" t="s">
        <v>1149</v>
      </c>
      <c r="C588" s="190" t="s">
        <v>887</v>
      </c>
      <c r="D588" s="190" t="s">
        <v>888</v>
      </c>
      <c r="E588" s="190" t="s">
        <v>1125</v>
      </c>
    </row>
    <row r="589" spans="1:5">
      <c r="A589" s="189">
        <v>2400208</v>
      </c>
      <c r="B589" s="190" t="s">
        <v>1150</v>
      </c>
      <c r="C589" s="190" t="s">
        <v>605</v>
      </c>
      <c r="D589" s="190" t="s">
        <v>884</v>
      </c>
      <c r="E589" s="190" t="s">
        <v>1151</v>
      </c>
    </row>
    <row r="590" spans="1:5">
      <c r="A590" s="189">
        <v>2400208</v>
      </c>
      <c r="B590" s="190" t="s">
        <v>1150</v>
      </c>
      <c r="C590" s="190" t="s">
        <v>887</v>
      </c>
      <c r="D590" s="190" t="s">
        <v>888</v>
      </c>
      <c r="E590" s="190" t="s">
        <v>1125</v>
      </c>
    </row>
    <row r="591" spans="1:5">
      <c r="A591" s="189">
        <v>2400216</v>
      </c>
      <c r="B591" s="190" t="s">
        <v>1152</v>
      </c>
      <c r="C591" s="190" t="s">
        <v>605</v>
      </c>
      <c r="D591" s="190" t="s">
        <v>884</v>
      </c>
      <c r="E591" s="190" t="s">
        <v>1123</v>
      </c>
    </row>
    <row r="592" spans="1:5">
      <c r="A592" s="189">
        <v>2400216</v>
      </c>
      <c r="B592" s="190" t="s">
        <v>1152</v>
      </c>
      <c r="C592" s="190" t="s">
        <v>887</v>
      </c>
      <c r="D592" s="190" t="s">
        <v>888</v>
      </c>
      <c r="E592" s="190" t="s">
        <v>1125</v>
      </c>
    </row>
    <row r="593" spans="1:5">
      <c r="A593" s="189">
        <v>2400224</v>
      </c>
      <c r="B593" s="190" t="s">
        <v>1153</v>
      </c>
      <c r="C593" s="190" t="s">
        <v>605</v>
      </c>
      <c r="D593" s="190" t="s">
        <v>884</v>
      </c>
      <c r="E593" s="190" t="s">
        <v>1151</v>
      </c>
    </row>
    <row r="594" spans="1:5">
      <c r="A594" s="189">
        <v>2400224</v>
      </c>
      <c r="B594" s="190" t="s">
        <v>1153</v>
      </c>
      <c r="C594" s="190" t="s">
        <v>887</v>
      </c>
      <c r="D594" s="190" t="s">
        <v>888</v>
      </c>
      <c r="E594" s="190" t="s">
        <v>1125</v>
      </c>
    </row>
    <row r="595" spans="1:5">
      <c r="A595" s="189">
        <v>2400232</v>
      </c>
      <c r="B595" s="190" t="s">
        <v>1154</v>
      </c>
      <c r="C595" s="190" t="s">
        <v>605</v>
      </c>
      <c r="D595" s="190" t="s">
        <v>884</v>
      </c>
      <c r="E595" s="190" t="s">
        <v>1123</v>
      </c>
    </row>
    <row r="596" spans="1:5">
      <c r="A596" s="189">
        <v>2400232</v>
      </c>
      <c r="B596" s="190" t="s">
        <v>1154</v>
      </c>
      <c r="C596" s="190" t="s">
        <v>887</v>
      </c>
      <c r="D596" s="190" t="s">
        <v>888</v>
      </c>
      <c r="E596" s="190" t="s">
        <v>1125</v>
      </c>
    </row>
    <row r="597" spans="1:5">
      <c r="A597" s="189">
        <v>2400240</v>
      </c>
      <c r="B597" s="190" t="s">
        <v>1155</v>
      </c>
      <c r="C597" s="190" t="s">
        <v>605</v>
      </c>
      <c r="D597" s="190" t="s">
        <v>884</v>
      </c>
      <c r="E597" s="190" t="s">
        <v>1151</v>
      </c>
    </row>
    <row r="598" spans="1:5">
      <c r="A598" s="189">
        <v>2400240</v>
      </c>
      <c r="B598" s="190" t="s">
        <v>1155</v>
      </c>
      <c r="C598" s="190" t="s">
        <v>887</v>
      </c>
      <c r="D598" s="190" t="s">
        <v>888</v>
      </c>
      <c r="E598" s="190" t="s">
        <v>1125</v>
      </c>
    </row>
    <row r="599" spans="1:5">
      <c r="A599" s="189">
        <v>2400257</v>
      </c>
      <c r="B599" s="190" t="s">
        <v>1156</v>
      </c>
      <c r="C599" s="190" t="s">
        <v>605</v>
      </c>
      <c r="D599" s="190" t="s">
        <v>884</v>
      </c>
      <c r="E599" s="190" t="s">
        <v>1123</v>
      </c>
    </row>
    <row r="600" spans="1:5">
      <c r="A600" s="189">
        <v>2400257</v>
      </c>
      <c r="B600" s="190" t="s">
        <v>1156</v>
      </c>
      <c r="C600" s="190" t="s">
        <v>887</v>
      </c>
      <c r="D600" s="190" t="s">
        <v>888</v>
      </c>
      <c r="E600" s="190" t="s">
        <v>1125</v>
      </c>
    </row>
    <row r="601" spans="1:5">
      <c r="A601" s="189">
        <v>2400265</v>
      </c>
      <c r="B601" s="192" t="s">
        <v>1157</v>
      </c>
      <c r="C601" s="190" t="s">
        <v>605</v>
      </c>
      <c r="D601" s="190" t="s">
        <v>884</v>
      </c>
      <c r="E601" s="190" t="s">
        <v>1123</v>
      </c>
    </row>
    <row r="602" spans="1:5">
      <c r="A602" s="189">
        <v>2400265</v>
      </c>
      <c r="B602" s="192" t="s">
        <v>1157</v>
      </c>
      <c r="C602" s="190" t="s">
        <v>887</v>
      </c>
      <c r="D602" s="190" t="s">
        <v>888</v>
      </c>
      <c r="E602" s="190" t="s">
        <v>1125</v>
      </c>
    </row>
    <row r="603" spans="1:5">
      <c r="A603" s="189">
        <v>2400273</v>
      </c>
      <c r="B603" s="192" t="s">
        <v>1158</v>
      </c>
      <c r="C603" s="190" t="s">
        <v>605</v>
      </c>
      <c r="D603" s="190" t="s">
        <v>884</v>
      </c>
      <c r="E603" s="190" t="s">
        <v>1123</v>
      </c>
    </row>
    <row r="604" spans="1:5">
      <c r="A604" s="189">
        <v>2400273</v>
      </c>
      <c r="B604" s="192" t="s">
        <v>1158</v>
      </c>
      <c r="C604" s="190" t="s">
        <v>887</v>
      </c>
      <c r="D604" s="190" t="s">
        <v>888</v>
      </c>
      <c r="E604" s="190" t="s">
        <v>1125</v>
      </c>
    </row>
    <row r="605" spans="1:5">
      <c r="A605" s="189">
        <v>2400281</v>
      </c>
      <c r="B605" s="192" t="s">
        <v>1159</v>
      </c>
      <c r="C605" s="190" t="s">
        <v>605</v>
      </c>
      <c r="D605" s="190" t="s">
        <v>884</v>
      </c>
      <c r="E605" s="190" t="s">
        <v>1123</v>
      </c>
    </row>
    <row r="606" spans="1:5">
      <c r="A606" s="189">
        <v>2400281</v>
      </c>
      <c r="B606" s="192" t="s">
        <v>1160</v>
      </c>
      <c r="C606" s="190" t="s">
        <v>887</v>
      </c>
      <c r="D606" s="190" t="s">
        <v>888</v>
      </c>
      <c r="E606" s="190" t="s">
        <v>1125</v>
      </c>
    </row>
    <row r="607" spans="1:5">
      <c r="A607" s="189">
        <v>2400299</v>
      </c>
      <c r="B607" s="192" t="s">
        <v>1161</v>
      </c>
      <c r="C607" s="190" t="s">
        <v>605</v>
      </c>
      <c r="D607" s="190" t="s">
        <v>884</v>
      </c>
      <c r="E607" s="190" t="s">
        <v>1123</v>
      </c>
    </row>
    <row r="608" spans="1:5">
      <c r="A608" s="189">
        <v>2400299</v>
      </c>
      <c r="B608" s="192" t="s">
        <v>1161</v>
      </c>
      <c r="C608" s="190" t="s">
        <v>887</v>
      </c>
      <c r="D608" s="190" t="s">
        <v>888</v>
      </c>
      <c r="E608" s="190" t="s">
        <v>1125</v>
      </c>
    </row>
    <row r="609" spans="1:5">
      <c r="A609" s="189">
        <v>2400307</v>
      </c>
      <c r="B609" s="192" t="s">
        <v>1162</v>
      </c>
      <c r="C609" s="190" t="s">
        <v>605</v>
      </c>
      <c r="D609" s="190" t="s">
        <v>884</v>
      </c>
      <c r="E609" s="190" t="s">
        <v>1123</v>
      </c>
    </row>
    <row r="610" spans="1:5">
      <c r="A610" s="189">
        <v>2400307</v>
      </c>
      <c r="B610" s="192" t="s">
        <v>1162</v>
      </c>
      <c r="C610" s="190" t="s">
        <v>887</v>
      </c>
      <c r="D610" s="190" t="s">
        <v>888</v>
      </c>
      <c r="E610" s="190" t="s">
        <v>1125</v>
      </c>
    </row>
    <row r="611" spans="1:5" ht="25.5">
      <c r="A611" s="189">
        <v>2400315</v>
      </c>
      <c r="B611" s="193" t="s">
        <v>1163</v>
      </c>
      <c r="C611" s="190" t="s">
        <v>605</v>
      </c>
      <c r="D611" s="190" t="s">
        <v>884</v>
      </c>
      <c r="E611" s="190" t="s">
        <v>1123</v>
      </c>
    </row>
    <row r="612" spans="1:5" ht="25.5">
      <c r="A612" s="189">
        <v>2400315</v>
      </c>
      <c r="B612" s="193" t="s">
        <v>1163</v>
      </c>
      <c r="C612" s="190" t="s">
        <v>887</v>
      </c>
      <c r="D612" s="190" t="s">
        <v>888</v>
      </c>
      <c r="E612" s="190" t="s">
        <v>1125</v>
      </c>
    </row>
    <row r="613" spans="1:5">
      <c r="A613" s="189">
        <v>2400323</v>
      </c>
      <c r="B613" s="192" t="s">
        <v>1164</v>
      </c>
      <c r="C613" s="190" t="s">
        <v>605</v>
      </c>
      <c r="D613" s="190" t="s">
        <v>884</v>
      </c>
      <c r="E613" s="190" t="s">
        <v>1123</v>
      </c>
    </row>
    <row r="614" spans="1:5">
      <c r="A614" s="189">
        <v>2400323</v>
      </c>
      <c r="B614" s="192" t="s">
        <v>1164</v>
      </c>
      <c r="C614" s="190" t="s">
        <v>887</v>
      </c>
      <c r="D614" s="190" t="s">
        <v>888</v>
      </c>
      <c r="E614" s="190" t="s">
        <v>1125</v>
      </c>
    </row>
    <row r="615" spans="1:5">
      <c r="A615" s="189">
        <v>2400331</v>
      </c>
      <c r="B615" s="192" t="s">
        <v>1165</v>
      </c>
      <c r="C615" s="190" t="s">
        <v>605</v>
      </c>
      <c r="D615" s="190" t="s">
        <v>884</v>
      </c>
      <c r="E615" s="190" t="s">
        <v>1123</v>
      </c>
    </row>
    <row r="616" spans="1:5">
      <c r="A616" s="189">
        <v>2400331</v>
      </c>
      <c r="B616" s="192" t="s">
        <v>1165</v>
      </c>
      <c r="C616" s="190" t="s">
        <v>887</v>
      </c>
      <c r="D616" s="190" t="s">
        <v>888</v>
      </c>
      <c r="E616" s="190" t="s">
        <v>1125</v>
      </c>
    </row>
    <row r="617" spans="1:5">
      <c r="A617" s="189">
        <v>2400349</v>
      </c>
      <c r="B617" s="192" t="s">
        <v>1166</v>
      </c>
      <c r="C617" s="190" t="s">
        <v>605</v>
      </c>
      <c r="D617" s="190" t="s">
        <v>884</v>
      </c>
      <c r="E617" s="190" t="s">
        <v>1151</v>
      </c>
    </row>
    <row r="618" spans="1:5">
      <c r="A618" s="189">
        <v>2400349</v>
      </c>
      <c r="B618" s="192" t="s">
        <v>1166</v>
      </c>
      <c r="C618" s="190" t="s">
        <v>887</v>
      </c>
      <c r="D618" s="190" t="s">
        <v>888</v>
      </c>
      <c r="E618" s="190" t="s">
        <v>1125</v>
      </c>
    </row>
    <row r="619" spans="1:5">
      <c r="A619" s="189">
        <v>2400356</v>
      </c>
      <c r="B619" s="192" t="s">
        <v>1167</v>
      </c>
      <c r="C619" s="190" t="s">
        <v>605</v>
      </c>
      <c r="D619" s="190" t="s">
        <v>884</v>
      </c>
      <c r="E619" s="190" t="s">
        <v>1123</v>
      </c>
    </row>
    <row r="620" spans="1:5">
      <c r="A620" s="189">
        <v>2400356</v>
      </c>
      <c r="B620" s="192" t="s">
        <v>1167</v>
      </c>
      <c r="C620" s="190" t="s">
        <v>887</v>
      </c>
      <c r="D620" s="190" t="s">
        <v>888</v>
      </c>
      <c r="E620" s="190" t="s">
        <v>1125</v>
      </c>
    </row>
    <row r="621" spans="1:5">
      <c r="A621" s="189">
        <v>2400364</v>
      </c>
      <c r="B621" s="192" t="s">
        <v>1168</v>
      </c>
      <c r="C621" s="190" t="s">
        <v>605</v>
      </c>
      <c r="D621" s="190" t="s">
        <v>884</v>
      </c>
      <c r="E621" s="190" t="s">
        <v>1151</v>
      </c>
    </row>
    <row r="622" spans="1:5">
      <c r="A622" s="189">
        <v>2400364</v>
      </c>
      <c r="B622" s="192" t="s">
        <v>1168</v>
      </c>
      <c r="C622" s="190" t="s">
        <v>887</v>
      </c>
      <c r="D622" s="190" t="s">
        <v>888</v>
      </c>
      <c r="E622" s="190" t="s">
        <v>1125</v>
      </c>
    </row>
    <row r="623" spans="1:5">
      <c r="A623" s="189">
        <v>2400372</v>
      </c>
      <c r="B623" s="192" t="s">
        <v>1169</v>
      </c>
      <c r="C623" s="190" t="s">
        <v>605</v>
      </c>
      <c r="D623" s="190" t="s">
        <v>884</v>
      </c>
      <c r="E623" s="190" t="s">
        <v>1123</v>
      </c>
    </row>
    <row r="624" spans="1:5">
      <c r="A624" s="189">
        <v>2400372</v>
      </c>
      <c r="B624" s="192" t="s">
        <v>1170</v>
      </c>
      <c r="C624" s="190" t="s">
        <v>887</v>
      </c>
      <c r="D624" s="190" t="s">
        <v>888</v>
      </c>
      <c r="E624" s="190" t="s">
        <v>1125</v>
      </c>
    </row>
    <row r="625" spans="1:5">
      <c r="A625" s="189">
        <v>2400380</v>
      </c>
      <c r="B625" s="192" t="s">
        <v>1171</v>
      </c>
      <c r="C625" s="190" t="s">
        <v>605</v>
      </c>
      <c r="D625" s="190" t="s">
        <v>884</v>
      </c>
      <c r="E625" s="190" t="s">
        <v>1123</v>
      </c>
    </row>
    <row r="626" spans="1:5">
      <c r="A626" s="189">
        <v>2400380</v>
      </c>
      <c r="B626" s="192" t="s">
        <v>1171</v>
      </c>
      <c r="C626" s="190" t="s">
        <v>887</v>
      </c>
      <c r="D626" s="190" t="s">
        <v>888</v>
      </c>
      <c r="E626" s="190" t="s">
        <v>1125</v>
      </c>
    </row>
    <row r="627" spans="1:5">
      <c r="A627" s="189">
        <v>2400398</v>
      </c>
      <c r="B627" s="192" t="s">
        <v>1172</v>
      </c>
      <c r="C627" s="190" t="s">
        <v>605</v>
      </c>
      <c r="D627" s="190" t="s">
        <v>884</v>
      </c>
      <c r="E627" s="190" t="s">
        <v>1123</v>
      </c>
    </row>
    <row r="628" spans="1:5">
      <c r="A628" s="189">
        <v>2400398</v>
      </c>
      <c r="B628" s="190" t="s">
        <v>1172</v>
      </c>
      <c r="C628" s="190" t="s">
        <v>887</v>
      </c>
      <c r="D628" s="190" t="s">
        <v>888</v>
      </c>
      <c r="E628" s="190" t="s">
        <v>1125</v>
      </c>
    </row>
    <row r="629" spans="1:5">
      <c r="A629" s="189">
        <v>2400414</v>
      </c>
      <c r="B629" s="190" t="s">
        <v>1173</v>
      </c>
      <c r="C629" s="190" t="s">
        <v>605</v>
      </c>
      <c r="D629" s="190" t="s">
        <v>884</v>
      </c>
      <c r="E629" s="190" t="s">
        <v>1123</v>
      </c>
    </row>
    <row r="630" spans="1:5">
      <c r="A630" s="189">
        <v>2400414</v>
      </c>
      <c r="B630" s="190" t="s">
        <v>1173</v>
      </c>
      <c r="C630" s="190" t="s">
        <v>887</v>
      </c>
      <c r="D630" s="190" t="s">
        <v>888</v>
      </c>
      <c r="E630" s="190" t="s">
        <v>1125</v>
      </c>
    </row>
    <row r="631" spans="1:5">
      <c r="A631" s="189">
        <v>2400422</v>
      </c>
      <c r="B631" s="190" t="s">
        <v>1174</v>
      </c>
      <c r="C631" s="190" t="s">
        <v>605</v>
      </c>
      <c r="D631" s="190" t="s">
        <v>884</v>
      </c>
      <c r="E631" s="190" t="s">
        <v>1123</v>
      </c>
    </row>
    <row r="632" spans="1:5">
      <c r="A632" s="189">
        <v>2400422</v>
      </c>
      <c r="B632" s="190" t="s">
        <v>1174</v>
      </c>
      <c r="C632" s="190" t="s">
        <v>887</v>
      </c>
      <c r="D632" s="190" t="s">
        <v>888</v>
      </c>
      <c r="E632" s="190" t="s">
        <v>1125</v>
      </c>
    </row>
    <row r="633" spans="1:5">
      <c r="A633" s="189">
        <v>2400430</v>
      </c>
      <c r="B633" s="190" t="s">
        <v>1175</v>
      </c>
      <c r="C633" s="190" t="s">
        <v>605</v>
      </c>
      <c r="D633" s="190" t="s">
        <v>884</v>
      </c>
      <c r="E633" s="190" t="s">
        <v>1123</v>
      </c>
    </row>
    <row r="634" spans="1:5">
      <c r="A634" s="189">
        <v>2400430</v>
      </c>
      <c r="B634" s="190" t="s">
        <v>1175</v>
      </c>
      <c r="C634" s="190" t="s">
        <v>887</v>
      </c>
      <c r="D634" s="190" t="s">
        <v>888</v>
      </c>
      <c r="E634" s="190" t="s">
        <v>1125</v>
      </c>
    </row>
    <row r="635" spans="1:5">
      <c r="A635" s="189">
        <v>2400448</v>
      </c>
      <c r="B635" s="190" t="s">
        <v>1176</v>
      </c>
      <c r="C635" s="190" t="s">
        <v>605</v>
      </c>
      <c r="D635" s="190" t="s">
        <v>884</v>
      </c>
      <c r="E635" s="190" t="s">
        <v>1151</v>
      </c>
    </row>
    <row r="636" spans="1:5">
      <c r="A636" s="189">
        <v>2400448</v>
      </c>
      <c r="B636" s="190" t="s">
        <v>1176</v>
      </c>
      <c r="C636" s="190" t="s">
        <v>887</v>
      </c>
      <c r="D636" s="190" t="s">
        <v>888</v>
      </c>
      <c r="E636" s="190" t="s">
        <v>1125</v>
      </c>
    </row>
    <row r="637" spans="1:5">
      <c r="A637" s="189">
        <v>2400455</v>
      </c>
      <c r="B637" s="190" t="s">
        <v>1177</v>
      </c>
      <c r="C637" s="190" t="s">
        <v>605</v>
      </c>
      <c r="D637" s="190" t="s">
        <v>884</v>
      </c>
      <c r="E637" s="190" t="s">
        <v>1123</v>
      </c>
    </row>
    <row r="638" spans="1:5">
      <c r="A638" s="189">
        <v>2400455</v>
      </c>
      <c r="B638" s="190" t="s">
        <v>1177</v>
      </c>
      <c r="C638" s="190" t="s">
        <v>887</v>
      </c>
      <c r="D638" s="190" t="s">
        <v>888</v>
      </c>
      <c r="E638" s="190" t="s">
        <v>1125</v>
      </c>
    </row>
    <row r="639" spans="1:5">
      <c r="A639" s="189">
        <v>2400463</v>
      </c>
      <c r="B639" s="190" t="s">
        <v>1178</v>
      </c>
      <c r="C639" s="190" t="s">
        <v>605</v>
      </c>
      <c r="D639" s="190" t="s">
        <v>884</v>
      </c>
      <c r="E639" s="190" t="s">
        <v>1123</v>
      </c>
    </row>
    <row r="640" spans="1:5">
      <c r="A640" s="189">
        <v>2400463</v>
      </c>
      <c r="B640" s="190" t="s">
        <v>1178</v>
      </c>
      <c r="C640" s="190" t="s">
        <v>887</v>
      </c>
      <c r="D640" s="190" t="s">
        <v>888</v>
      </c>
      <c r="E640" s="190" t="s">
        <v>1125</v>
      </c>
    </row>
    <row r="641" spans="1:5">
      <c r="A641" s="189">
        <v>2400471</v>
      </c>
      <c r="B641" s="190" t="s">
        <v>1179</v>
      </c>
      <c r="C641" s="190" t="s">
        <v>605</v>
      </c>
      <c r="D641" s="190" t="s">
        <v>884</v>
      </c>
      <c r="E641" s="190" t="s">
        <v>1123</v>
      </c>
    </row>
    <row r="642" spans="1:5">
      <c r="A642" s="189">
        <v>2400471</v>
      </c>
      <c r="B642" s="190" t="s">
        <v>1179</v>
      </c>
      <c r="C642" s="190" t="s">
        <v>602</v>
      </c>
      <c r="D642" s="190" t="s">
        <v>890</v>
      </c>
      <c r="E642" s="190" t="s">
        <v>1124</v>
      </c>
    </row>
    <row r="643" spans="1:5">
      <c r="A643" s="189">
        <v>2400471</v>
      </c>
      <c r="B643" s="190" t="s">
        <v>1179</v>
      </c>
      <c r="C643" s="190" t="s">
        <v>887</v>
      </c>
      <c r="D643" s="190" t="s">
        <v>888</v>
      </c>
      <c r="E643" s="190" t="s">
        <v>1125</v>
      </c>
    </row>
    <row r="644" spans="1:5">
      <c r="A644" s="189">
        <v>2400489</v>
      </c>
      <c r="B644" s="190" t="s">
        <v>1180</v>
      </c>
      <c r="C644" s="190" t="s">
        <v>605</v>
      </c>
      <c r="D644" s="190" t="s">
        <v>884</v>
      </c>
      <c r="E644" s="190" t="s">
        <v>1123</v>
      </c>
    </row>
    <row r="645" spans="1:5">
      <c r="A645" s="189">
        <v>2400489</v>
      </c>
      <c r="B645" s="190" t="s">
        <v>1180</v>
      </c>
      <c r="C645" s="190" t="s">
        <v>602</v>
      </c>
      <c r="D645" s="190" t="s">
        <v>890</v>
      </c>
      <c r="E645" s="190" t="s">
        <v>1124</v>
      </c>
    </row>
    <row r="646" spans="1:5">
      <c r="A646" s="189">
        <v>2400489</v>
      </c>
      <c r="B646" s="190" t="s">
        <v>1180</v>
      </c>
      <c r="C646" s="190" t="s">
        <v>887</v>
      </c>
      <c r="D646" s="190" t="s">
        <v>888</v>
      </c>
      <c r="E646" s="190" t="s">
        <v>1125</v>
      </c>
    </row>
    <row r="647" spans="1:5">
      <c r="A647" s="189">
        <v>2400497</v>
      </c>
      <c r="B647" s="190" t="s">
        <v>1181</v>
      </c>
      <c r="C647" s="190" t="s">
        <v>605</v>
      </c>
      <c r="D647" s="190" t="s">
        <v>884</v>
      </c>
      <c r="E647" s="190" t="s">
        <v>1123</v>
      </c>
    </row>
    <row r="648" spans="1:5">
      <c r="A648" s="189">
        <v>2400497</v>
      </c>
      <c r="B648" s="190" t="s">
        <v>1181</v>
      </c>
      <c r="C648" s="190" t="s">
        <v>602</v>
      </c>
      <c r="D648" s="190" t="s">
        <v>890</v>
      </c>
      <c r="E648" s="190" t="s">
        <v>1124</v>
      </c>
    </row>
    <row r="649" spans="1:5">
      <c r="A649" s="189">
        <v>2400497</v>
      </c>
      <c r="B649" s="190" t="s">
        <v>1181</v>
      </c>
      <c r="C649" s="190" t="s">
        <v>887</v>
      </c>
      <c r="D649" s="190" t="s">
        <v>888</v>
      </c>
      <c r="E649" s="190" t="s">
        <v>1125</v>
      </c>
    </row>
    <row r="650" spans="1:5">
      <c r="A650" s="189">
        <v>2400505</v>
      </c>
      <c r="B650" s="190" t="s">
        <v>1182</v>
      </c>
      <c r="C650" s="190" t="s">
        <v>605</v>
      </c>
      <c r="D650" s="190" t="s">
        <v>884</v>
      </c>
      <c r="E650" s="190" t="s">
        <v>1123</v>
      </c>
    </row>
    <row r="651" spans="1:5">
      <c r="A651" s="189">
        <v>2400505</v>
      </c>
      <c r="B651" s="190" t="s">
        <v>1182</v>
      </c>
      <c r="C651" s="190" t="s">
        <v>887</v>
      </c>
      <c r="D651" s="190" t="s">
        <v>888</v>
      </c>
      <c r="E651" s="190" t="s">
        <v>1125</v>
      </c>
    </row>
    <row r="652" spans="1:5">
      <c r="A652" s="189">
        <v>2400513</v>
      </c>
      <c r="B652" s="190" t="s">
        <v>1183</v>
      </c>
      <c r="C652" s="190" t="s">
        <v>605</v>
      </c>
      <c r="D652" s="190" t="s">
        <v>884</v>
      </c>
      <c r="E652" s="190" t="s">
        <v>1123</v>
      </c>
    </row>
    <row r="653" spans="1:5">
      <c r="A653" s="189">
        <v>2400513</v>
      </c>
      <c r="B653" s="190" t="s">
        <v>1183</v>
      </c>
      <c r="C653" s="190" t="s">
        <v>887</v>
      </c>
      <c r="D653" s="190" t="s">
        <v>888</v>
      </c>
      <c r="E653" s="190" t="s">
        <v>1125</v>
      </c>
    </row>
    <row r="654" spans="1:5">
      <c r="A654" s="189">
        <v>2400521</v>
      </c>
      <c r="B654" s="190" t="s">
        <v>1184</v>
      </c>
      <c r="C654" s="190" t="s">
        <v>605</v>
      </c>
      <c r="D654" s="190" t="s">
        <v>884</v>
      </c>
      <c r="E654" s="190" t="s">
        <v>1123</v>
      </c>
    </row>
    <row r="655" spans="1:5">
      <c r="A655" s="189">
        <v>2400521</v>
      </c>
      <c r="B655" s="190" t="s">
        <v>1184</v>
      </c>
      <c r="C655" s="190" t="s">
        <v>887</v>
      </c>
      <c r="D655" s="190" t="s">
        <v>888</v>
      </c>
      <c r="E655" s="190" t="s">
        <v>1125</v>
      </c>
    </row>
    <row r="656" spans="1:5">
      <c r="A656" s="189">
        <v>2400539</v>
      </c>
      <c r="B656" s="190" t="s">
        <v>1185</v>
      </c>
      <c r="C656" s="190" t="s">
        <v>605</v>
      </c>
      <c r="D656" s="190" t="s">
        <v>884</v>
      </c>
      <c r="E656" s="190" t="s">
        <v>1123</v>
      </c>
    </row>
    <row r="657" spans="1:5">
      <c r="A657" s="189">
        <v>2400539</v>
      </c>
      <c r="B657" s="190" t="s">
        <v>1185</v>
      </c>
      <c r="C657" s="190" t="s">
        <v>887</v>
      </c>
      <c r="D657" s="190" t="s">
        <v>888</v>
      </c>
      <c r="E657" s="190" t="s">
        <v>1125</v>
      </c>
    </row>
    <row r="658" spans="1:5">
      <c r="A658" s="189">
        <v>2400547</v>
      </c>
      <c r="B658" s="190" t="s">
        <v>1186</v>
      </c>
      <c r="C658" s="190" t="s">
        <v>605</v>
      </c>
      <c r="D658" s="190" t="s">
        <v>884</v>
      </c>
      <c r="E658" s="190" t="s">
        <v>1123</v>
      </c>
    </row>
    <row r="659" spans="1:5">
      <c r="A659" s="189">
        <v>2400547</v>
      </c>
      <c r="B659" s="190" t="s">
        <v>1186</v>
      </c>
      <c r="C659" s="190" t="s">
        <v>602</v>
      </c>
      <c r="D659" s="190" t="s">
        <v>890</v>
      </c>
      <c r="E659" s="190" t="s">
        <v>1124</v>
      </c>
    </row>
    <row r="660" spans="1:5">
      <c r="A660" s="189">
        <v>2400547</v>
      </c>
      <c r="B660" s="190" t="s">
        <v>1186</v>
      </c>
      <c r="C660" s="190" t="s">
        <v>887</v>
      </c>
      <c r="D660" s="190" t="s">
        <v>888</v>
      </c>
      <c r="E660" s="190" t="s">
        <v>1125</v>
      </c>
    </row>
    <row r="661" spans="1:5">
      <c r="A661" s="189">
        <v>2400554</v>
      </c>
      <c r="B661" s="190" t="s">
        <v>1187</v>
      </c>
      <c r="C661" s="190" t="s">
        <v>605</v>
      </c>
      <c r="D661" s="190" t="s">
        <v>884</v>
      </c>
      <c r="E661" s="190" t="s">
        <v>1123</v>
      </c>
    </row>
    <row r="662" spans="1:5">
      <c r="A662" s="189">
        <v>2400554</v>
      </c>
      <c r="B662" s="190" t="s">
        <v>1187</v>
      </c>
      <c r="C662" s="190" t="s">
        <v>602</v>
      </c>
      <c r="D662" s="190" t="s">
        <v>890</v>
      </c>
      <c r="E662" s="190" t="s">
        <v>1124</v>
      </c>
    </row>
    <row r="663" spans="1:5">
      <c r="A663" s="189">
        <v>2400554</v>
      </c>
      <c r="B663" s="190" t="s">
        <v>1187</v>
      </c>
      <c r="C663" s="190" t="s">
        <v>887</v>
      </c>
      <c r="D663" s="190" t="s">
        <v>888</v>
      </c>
      <c r="E663" s="190" t="s">
        <v>1125</v>
      </c>
    </row>
    <row r="664" spans="1:5">
      <c r="A664" s="189">
        <v>2400562</v>
      </c>
      <c r="B664" s="190" t="s">
        <v>1188</v>
      </c>
      <c r="C664" s="190" t="s">
        <v>605</v>
      </c>
      <c r="D664" s="190" t="s">
        <v>884</v>
      </c>
      <c r="E664" s="190" t="s">
        <v>1123</v>
      </c>
    </row>
    <row r="665" spans="1:5">
      <c r="A665" s="189">
        <v>2400562</v>
      </c>
      <c r="B665" s="190" t="s">
        <v>1188</v>
      </c>
      <c r="C665" s="190" t="s">
        <v>887</v>
      </c>
      <c r="D665" s="190" t="s">
        <v>888</v>
      </c>
      <c r="E665" s="190" t="s">
        <v>1125</v>
      </c>
    </row>
    <row r="666" spans="1:5">
      <c r="A666" s="189">
        <v>2400570</v>
      </c>
      <c r="B666" s="190" t="s">
        <v>1189</v>
      </c>
      <c r="C666" s="190" t="s">
        <v>605</v>
      </c>
      <c r="D666" s="190" t="s">
        <v>884</v>
      </c>
      <c r="E666" s="190" t="s">
        <v>1123</v>
      </c>
    </row>
    <row r="667" spans="1:5">
      <c r="A667" s="189">
        <v>2400570</v>
      </c>
      <c r="B667" s="190" t="s">
        <v>1189</v>
      </c>
      <c r="C667" s="190" t="s">
        <v>887</v>
      </c>
      <c r="D667" s="190" t="s">
        <v>888</v>
      </c>
      <c r="E667" s="190" t="s">
        <v>1125</v>
      </c>
    </row>
    <row r="668" spans="1:5">
      <c r="A668" s="189">
        <v>2400588</v>
      </c>
      <c r="B668" s="190" t="s">
        <v>1190</v>
      </c>
      <c r="C668" s="190" t="s">
        <v>605</v>
      </c>
      <c r="D668" s="190" t="s">
        <v>884</v>
      </c>
      <c r="E668" s="190" t="s">
        <v>1123</v>
      </c>
    </row>
    <row r="669" spans="1:5">
      <c r="A669" s="189">
        <v>2400588</v>
      </c>
      <c r="B669" s="190" t="s">
        <v>1190</v>
      </c>
      <c r="C669" s="190" t="s">
        <v>887</v>
      </c>
      <c r="D669" s="190" t="s">
        <v>888</v>
      </c>
      <c r="E669" s="190" t="s">
        <v>1125</v>
      </c>
    </row>
    <row r="670" spans="1:5">
      <c r="A670" s="189">
        <v>2400596</v>
      </c>
      <c r="B670" s="190" t="s">
        <v>1191</v>
      </c>
      <c r="C670" s="190" t="s">
        <v>605</v>
      </c>
      <c r="D670" s="190" t="s">
        <v>884</v>
      </c>
      <c r="E670" s="190" t="s">
        <v>1123</v>
      </c>
    </row>
    <row r="671" spans="1:5">
      <c r="A671" s="189">
        <v>2400596</v>
      </c>
      <c r="B671" s="190" t="s">
        <v>1191</v>
      </c>
      <c r="C671" s="190" t="s">
        <v>887</v>
      </c>
      <c r="D671" s="190" t="s">
        <v>888</v>
      </c>
      <c r="E671" s="190" t="s">
        <v>1125</v>
      </c>
    </row>
    <row r="672" spans="1:5">
      <c r="A672" s="189">
        <v>2400604</v>
      </c>
      <c r="B672" s="190" t="s">
        <v>1192</v>
      </c>
      <c r="C672" s="190" t="s">
        <v>605</v>
      </c>
      <c r="D672" s="190" t="s">
        <v>884</v>
      </c>
      <c r="E672" s="190" t="s">
        <v>1123</v>
      </c>
    </row>
    <row r="673" spans="1:5">
      <c r="A673" s="189">
        <v>2400604</v>
      </c>
      <c r="B673" s="190" t="s">
        <v>1192</v>
      </c>
      <c r="C673" s="190" t="s">
        <v>887</v>
      </c>
      <c r="D673" s="190" t="s">
        <v>888</v>
      </c>
      <c r="E673" s="190" t="s">
        <v>1125</v>
      </c>
    </row>
    <row r="674" spans="1:5">
      <c r="A674" s="189">
        <v>2400612</v>
      </c>
      <c r="B674" s="190" t="s">
        <v>1193</v>
      </c>
      <c r="C674" s="190" t="s">
        <v>605</v>
      </c>
      <c r="D674" s="190" t="s">
        <v>884</v>
      </c>
      <c r="E674" s="190" t="s">
        <v>1123</v>
      </c>
    </row>
    <row r="675" spans="1:5">
      <c r="A675" s="189">
        <v>2400612</v>
      </c>
      <c r="B675" s="190" t="s">
        <v>1193</v>
      </c>
      <c r="C675" s="190" t="s">
        <v>887</v>
      </c>
      <c r="D675" s="190" t="s">
        <v>888</v>
      </c>
      <c r="E675" s="190" t="s">
        <v>1125</v>
      </c>
    </row>
    <row r="676" spans="1:5">
      <c r="A676" s="189">
        <v>2400620</v>
      </c>
      <c r="B676" s="190" t="s">
        <v>1194</v>
      </c>
      <c r="C676" s="190" t="s">
        <v>605</v>
      </c>
      <c r="D676" s="190" t="s">
        <v>884</v>
      </c>
      <c r="E676" s="190" t="s">
        <v>1123</v>
      </c>
    </row>
    <row r="677" spans="1:5">
      <c r="A677" s="189">
        <v>2400620</v>
      </c>
      <c r="B677" s="190" t="s">
        <v>1194</v>
      </c>
      <c r="C677" s="190" t="s">
        <v>887</v>
      </c>
      <c r="D677" s="190" t="s">
        <v>888</v>
      </c>
      <c r="E677" s="190" t="s">
        <v>1125</v>
      </c>
    </row>
    <row r="678" spans="1:5">
      <c r="A678" s="189">
        <v>2400638</v>
      </c>
      <c r="B678" s="190" t="s">
        <v>1195</v>
      </c>
      <c r="C678" s="190" t="s">
        <v>605</v>
      </c>
      <c r="D678" s="190" t="s">
        <v>884</v>
      </c>
      <c r="E678" s="190" t="s">
        <v>1123</v>
      </c>
    </row>
    <row r="679" spans="1:5">
      <c r="A679" s="189">
        <v>2400638</v>
      </c>
      <c r="B679" s="190" t="s">
        <v>1195</v>
      </c>
      <c r="C679" s="190" t="s">
        <v>602</v>
      </c>
      <c r="D679" s="190" t="s">
        <v>890</v>
      </c>
      <c r="E679" s="190" t="s">
        <v>1124</v>
      </c>
    </row>
    <row r="680" spans="1:5">
      <c r="A680" s="189">
        <v>2400638</v>
      </c>
      <c r="B680" s="190" t="s">
        <v>1195</v>
      </c>
      <c r="C680" s="190" t="s">
        <v>887</v>
      </c>
      <c r="D680" s="190" t="s">
        <v>888</v>
      </c>
      <c r="E680" s="190" t="s">
        <v>1125</v>
      </c>
    </row>
    <row r="681" spans="1:5">
      <c r="A681" s="189">
        <v>2400646</v>
      </c>
      <c r="B681" s="190" t="s">
        <v>1196</v>
      </c>
      <c r="C681" s="190" t="s">
        <v>605</v>
      </c>
      <c r="D681" s="190" t="s">
        <v>884</v>
      </c>
      <c r="E681" s="190" t="s">
        <v>1123</v>
      </c>
    </row>
    <row r="682" spans="1:5">
      <c r="A682" s="189">
        <v>2400646</v>
      </c>
      <c r="B682" s="190" t="s">
        <v>1196</v>
      </c>
      <c r="C682" s="190" t="s">
        <v>602</v>
      </c>
      <c r="D682" s="190" t="s">
        <v>890</v>
      </c>
      <c r="E682" s="190" t="s">
        <v>1124</v>
      </c>
    </row>
    <row r="683" spans="1:5">
      <c r="A683" s="189">
        <v>2400646</v>
      </c>
      <c r="B683" s="190" t="s">
        <v>1196</v>
      </c>
      <c r="C683" s="190" t="s">
        <v>887</v>
      </c>
      <c r="D683" s="190" t="s">
        <v>888</v>
      </c>
      <c r="E683" s="190" t="s">
        <v>1125</v>
      </c>
    </row>
    <row r="684" spans="1:5">
      <c r="A684" s="189">
        <v>2400653</v>
      </c>
      <c r="B684" s="190" t="s">
        <v>1197</v>
      </c>
      <c r="C684" s="190" t="s">
        <v>605</v>
      </c>
      <c r="D684" s="190" t="s">
        <v>884</v>
      </c>
      <c r="E684" s="190" t="s">
        <v>1123</v>
      </c>
    </row>
    <row r="685" spans="1:5">
      <c r="A685" s="189">
        <v>2400653</v>
      </c>
      <c r="B685" s="190" t="s">
        <v>1197</v>
      </c>
      <c r="C685" s="190" t="s">
        <v>602</v>
      </c>
      <c r="D685" s="190" t="s">
        <v>890</v>
      </c>
      <c r="E685" s="190" t="s">
        <v>1124</v>
      </c>
    </row>
    <row r="686" spans="1:5">
      <c r="A686" s="189">
        <v>2400653</v>
      </c>
      <c r="B686" s="190" t="s">
        <v>1197</v>
      </c>
      <c r="C686" s="190" t="s">
        <v>887</v>
      </c>
      <c r="D686" s="190" t="s">
        <v>888</v>
      </c>
      <c r="E686" s="190" t="s">
        <v>1125</v>
      </c>
    </row>
    <row r="687" spans="1:5">
      <c r="A687" s="189">
        <v>2400661</v>
      </c>
      <c r="B687" s="190" t="s">
        <v>1198</v>
      </c>
      <c r="C687" s="190" t="s">
        <v>605</v>
      </c>
      <c r="D687" s="190" t="s">
        <v>884</v>
      </c>
      <c r="E687" s="190" t="s">
        <v>1123</v>
      </c>
    </row>
    <row r="688" spans="1:5">
      <c r="A688" s="189">
        <v>2400661</v>
      </c>
      <c r="B688" s="190" t="s">
        <v>1198</v>
      </c>
      <c r="C688" s="190" t="s">
        <v>887</v>
      </c>
      <c r="D688" s="190" t="s">
        <v>888</v>
      </c>
      <c r="E688" s="190" t="s">
        <v>1125</v>
      </c>
    </row>
    <row r="689" spans="1:5">
      <c r="A689" s="189">
        <v>2400679</v>
      </c>
      <c r="B689" s="190" t="s">
        <v>1199</v>
      </c>
      <c r="C689" s="190" t="s">
        <v>605</v>
      </c>
      <c r="D689" s="190" t="s">
        <v>884</v>
      </c>
      <c r="E689" s="190" t="s">
        <v>1123</v>
      </c>
    </row>
    <row r="690" spans="1:5">
      <c r="A690" s="189">
        <v>2400679</v>
      </c>
      <c r="B690" s="190" t="s">
        <v>1199</v>
      </c>
      <c r="C690" s="190" t="s">
        <v>602</v>
      </c>
      <c r="D690" s="190" t="s">
        <v>890</v>
      </c>
      <c r="E690" s="190" t="s">
        <v>1124</v>
      </c>
    </row>
    <row r="691" spans="1:5">
      <c r="A691" s="189">
        <v>2400679</v>
      </c>
      <c r="B691" s="190" t="s">
        <v>1199</v>
      </c>
      <c r="C691" s="190" t="s">
        <v>887</v>
      </c>
      <c r="D691" s="190" t="s">
        <v>888</v>
      </c>
      <c r="E691" s="190" t="s">
        <v>1125</v>
      </c>
    </row>
    <row r="692" spans="1:5">
      <c r="A692" s="189">
        <v>2400687</v>
      </c>
      <c r="B692" s="190" t="s">
        <v>1200</v>
      </c>
      <c r="C692" s="190" t="s">
        <v>605</v>
      </c>
      <c r="D692" s="190" t="s">
        <v>884</v>
      </c>
      <c r="E692" s="190" t="s">
        <v>1123</v>
      </c>
    </row>
    <row r="693" spans="1:5">
      <c r="A693" s="189">
        <v>2400687</v>
      </c>
      <c r="B693" s="190" t="s">
        <v>1200</v>
      </c>
      <c r="C693" s="190" t="s">
        <v>887</v>
      </c>
      <c r="D693" s="190" t="s">
        <v>888</v>
      </c>
      <c r="E693" s="190" t="s">
        <v>1125</v>
      </c>
    </row>
    <row r="694" spans="1:5">
      <c r="A694" s="189">
        <v>2400695</v>
      </c>
      <c r="B694" s="190" t="s">
        <v>1201</v>
      </c>
      <c r="C694" s="190" t="s">
        <v>605</v>
      </c>
      <c r="D694" s="190" t="s">
        <v>884</v>
      </c>
      <c r="E694" s="190" t="s">
        <v>1123</v>
      </c>
    </row>
    <row r="695" spans="1:5">
      <c r="A695" s="189">
        <v>2400695</v>
      </c>
      <c r="B695" s="190" t="s">
        <v>1201</v>
      </c>
      <c r="C695" s="190" t="s">
        <v>887</v>
      </c>
      <c r="D695" s="190" t="s">
        <v>888</v>
      </c>
      <c r="E695" s="190" t="s">
        <v>1125</v>
      </c>
    </row>
    <row r="696" spans="1:5">
      <c r="A696" s="189">
        <v>2400703</v>
      </c>
      <c r="B696" s="190" t="s">
        <v>1202</v>
      </c>
      <c r="C696" s="190" t="s">
        <v>605</v>
      </c>
      <c r="D696" s="190" t="s">
        <v>884</v>
      </c>
      <c r="E696" s="190" t="s">
        <v>1123</v>
      </c>
    </row>
    <row r="697" spans="1:5">
      <c r="A697" s="189">
        <v>2400703</v>
      </c>
      <c r="B697" s="190" t="s">
        <v>1202</v>
      </c>
      <c r="C697" s="190" t="s">
        <v>887</v>
      </c>
      <c r="D697" s="190" t="s">
        <v>888</v>
      </c>
      <c r="E697" s="190" t="s">
        <v>1125</v>
      </c>
    </row>
    <row r="698" spans="1:5">
      <c r="A698" s="189">
        <v>2400711</v>
      </c>
      <c r="B698" s="190" t="s">
        <v>1203</v>
      </c>
      <c r="C698" s="190" t="s">
        <v>605</v>
      </c>
      <c r="D698" s="190" t="s">
        <v>884</v>
      </c>
      <c r="E698" s="190" t="s">
        <v>1123</v>
      </c>
    </row>
    <row r="699" spans="1:5">
      <c r="A699" s="189">
        <v>2400711</v>
      </c>
      <c r="B699" s="190" t="s">
        <v>1203</v>
      </c>
      <c r="C699" s="190" t="s">
        <v>887</v>
      </c>
      <c r="D699" s="190" t="s">
        <v>888</v>
      </c>
      <c r="E699" s="190" t="s">
        <v>1125</v>
      </c>
    </row>
    <row r="700" spans="1:5">
      <c r="A700" s="189">
        <v>2400729</v>
      </c>
      <c r="B700" s="190" t="s">
        <v>1204</v>
      </c>
      <c r="C700" s="190" t="s">
        <v>605</v>
      </c>
      <c r="D700" s="190" t="s">
        <v>884</v>
      </c>
      <c r="E700" s="190" t="s">
        <v>1123</v>
      </c>
    </row>
    <row r="701" spans="1:5">
      <c r="A701" s="189">
        <v>2400729</v>
      </c>
      <c r="B701" s="190" t="s">
        <v>1205</v>
      </c>
      <c r="C701" s="190" t="s">
        <v>887</v>
      </c>
      <c r="D701" s="190" t="s">
        <v>888</v>
      </c>
      <c r="E701" s="190" t="s">
        <v>1125</v>
      </c>
    </row>
    <row r="702" spans="1:5">
      <c r="A702" s="189">
        <v>2400737</v>
      </c>
      <c r="B702" s="190" t="s">
        <v>1206</v>
      </c>
      <c r="C702" s="190" t="s">
        <v>605</v>
      </c>
      <c r="D702" s="190" t="s">
        <v>884</v>
      </c>
      <c r="E702" s="190" t="s">
        <v>1123</v>
      </c>
    </row>
    <row r="703" spans="1:5">
      <c r="A703" s="189">
        <v>2400737</v>
      </c>
      <c r="B703" s="190" t="s">
        <v>1206</v>
      </c>
      <c r="C703" s="190" t="s">
        <v>887</v>
      </c>
      <c r="D703" s="190" t="s">
        <v>888</v>
      </c>
      <c r="E703" s="190" t="s">
        <v>1125</v>
      </c>
    </row>
    <row r="704" spans="1:5">
      <c r="A704" s="189">
        <v>2400745</v>
      </c>
      <c r="B704" s="190" t="s">
        <v>1207</v>
      </c>
      <c r="C704" s="190" t="s">
        <v>605</v>
      </c>
      <c r="D704" s="190" t="s">
        <v>884</v>
      </c>
      <c r="E704" s="190" t="s">
        <v>1123</v>
      </c>
    </row>
    <row r="705" spans="1:5">
      <c r="A705" s="189">
        <v>2400745</v>
      </c>
      <c r="B705" s="190" t="s">
        <v>1207</v>
      </c>
      <c r="C705" s="190" t="s">
        <v>887</v>
      </c>
      <c r="D705" s="190" t="s">
        <v>888</v>
      </c>
      <c r="E705" s="190" t="s">
        <v>1125</v>
      </c>
    </row>
    <row r="706" spans="1:5">
      <c r="A706" s="189">
        <v>2400752</v>
      </c>
      <c r="B706" s="190" t="s">
        <v>1208</v>
      </c>
      <c r="C706" s="190" t="s">
        <v>605</v>
      </c>
      <c r="D706" s="190" t="s">
        <v>884</v>
      </c>
      <c r="E706" s="190" t="s">
        <v>1123</v>
      </c>
    </row>
    <row r="707" spans="1:5">
      <c r="A707" s="189">
        <v>2400752</v>
      </c>
      <c r="B707" s="190" t="s">
        <v>1208</v>
      </c>
      <c r="C707" s="190" t="s">
        <v>887</v>
      </c>
      <c r="D707" s="190" t="s">
        <v>888</v>
      </c>
      <c r="E707" s="190" t="s">
        <v>1125</v>
      </c>
    </row>
    <row r="708" spans="1:5">
      <c r="A708" s="189">
        <v>2400760</v>
      </c>
      <c r="B708" s="190" t="s">
        <v>1209</v>
      </c>
      <c r="C708" s="190" t="s">
        <v>605</v>
      </c>
      <c r="D708" s="190" t="s">
        <v>884</v>
      </c>
      <c r="E708" s="190" t="s">
        <v>1123</v>
      </c>
    </row>
    <row r="709" spans="1:5">
      <c r="A709" s="189">
        <v>2400760</v>
      </c>
      <c r="B709" s="190" t="s">
        <v>1210</v>
      </c>
      <c r="C709" s="190" t="s">
        <v>887</v>
      </c>
      <c r="D709" s="190" t="s">
        <v>888</v>
      </c>
      <c r="E709" s="190" t="s">
        <v>1125</v>
      </c>
    </row>
    <row r="710" spans="1:5">
      <c r="A710" s="189">
        <v>2400778</v>
      </c>
      <c r="B710" s="190" t="s">
        <v>1211</v>
      </c>
      <c r="C710" s="190" t="s">
        <v>605</v>
      </c>
      <c r="D710" s="190" t="s">
        <v>884</v>
      </c>
      <c r="E710" s="190" t="s">
        <v>1123</v>
      </c>
    </row>
    <row r="711" spans="1:5">
      <c r="A711" s="189">
        <v>2400778</v>
      </c>
      <c r="B711" s="190" t="s">
        <v>1211</v>
      </c>
      <c r="C711" s="190" t="s">
        <v>887</v>
      </c>
      <c r="D711" s="190" t="s">
        <v>888</v>
      </c>
      <c r="E711" s="190" t="s">
        <v>1125</v>
      </c>
    </row>
    <row r="712" spans="1:5">
      <c r="A712" s="189">
        <v>2400786</v>
      </c>
      <c r="B712" s="190" t="s">
        <v>1212</v>
      </c>
      <c r="C712" s="190" t="s">
        <v>605</v>
      </c>
      <c r="D712" s="190" t="s">
        <v>884</v>
      </c>
      <c r="E712" s="190" t="s">
        <v>1123</v>
      </c>
    </row>
    <row r="713" spans="1:5">
      <c r="A713" s="189">
        <v>2400786</v>
      </c>
      <c r="B713" s="190" t="s">
        <v>1212</v>
      </c>
      <c r="C713" s="190" t="s">
        <v>887</v>
      </c>
      <c r="D713" s="190" t="s">
        <v>888</v>
      </c>
      <c r="E713" s="190" t="s">
        <v>1125</v>
      </c>
    </row>
    <row r="714" spans="1:5">
      <c r="A714" s="189">
        <v>2400794</v>
      </c>
      <c r="B714" s="190" t="s">
        <v>1213</v>
      </c>
      <c r="C714" s="190" t="s">
        <v>605</v>
      </c>
      <c r="D714" s="190" t="s">
        <v>884</v>
      </c>
      <c r="E714" s="190" t="s">
        <v>1123</v>
      </c>
    </row>
    <row r="715" spans="1:5">
      <c r="A715" s="189">
        <v>2400794</v>
      </c>
      <c r="B715" s="190" t="s">
        <v>1213</v>
      </c>
      <c r="C715" s="190" t="s">
        <v>887</v>
      </c>
      <c r="D715" s="190" t="s">
        <v>888</v>
      </c>
      <c r="E715" s="190" t="s">
        <v>1125</v>
      </c>
    </row>
    <row r="716" spans="1:5" ht="25.5">
      <c r="A716" s="189">
        <v>2400802</v>
      </c>
      <c r="B716" s="191" t="s">
        <v>1214</v>
      </c>
      <c r="C716" s="190" t="s">
        <v>605</v>
      </c>
      <c r="D716" s="190" t="s">
        <v>884</v>
      </c>
      <c r="E716" s="190" t="s">
        <v>1123</v>
      </c>
    </row>
    <row r="717" spans="1:5" ht="25.5">
      <c r="A717" s="189">
        <v>2400802</v>
      </c>
      <c r="B717" s="191" t="s">
        <v>1215</v>
      </c>
      <c r="C717" s="190" t="s">
        <v>887</v>
      </c>
      <c r="D717" s="190" t="s">
        <v>888</v>
      </c>
      <c r="E717" s="190" t="s">
        <v>1125</v>
      </c>
    </row>
    <row r="718" spans="1:5">
      <c r="A718" s="189">
        <v>2400810</v>
      </c>
      <c r="B718" s="190" t="s">
        <v>1216</v>
      </c>
      <c r="C718" s="190" t="s">
        <v>605</v>
      </c>
      <c r="D718" s="190" t="s">
        <v>884</v>
      </c>
      <c r="E718" s="190" t="s">
        <v>1217</v>
      </c>
    </row>
    <row r="719" spans="1:5">
      <c r="A719" s="189">
        <v>2400810</v>
      </c>
      <c r="B719" s="190" t="s">
        <v>1218</v>
      </c>
      <c r="C719" s="190" t="s">
        <v>887</v>
      </c>
      <c r="D719" s="190" t="s">
        <v>888</v>
      </c>
      <c r="E719" s="190" t="s">
        <v>1125</v>
      </c>
    </row>
    <row r="720" spans="1:5">
      <c r="A720" s="189">
        <v>2400828</v>
      </c>
      <c r="B720" s="190" t="s">
        <v>1219</v>
      </c>
      <c r="C720" s="190" t="s">
        <v>605</v>
      </c>
      <c r="D720" s="190" t="s">
        <v>884</v>
      </c>
      <c r="E720" s="190" t="s">
        <v>1217</v>
      </c>
    </row>
    <row r="721" spans="1:5">
      <c r="A721" s="189">
        <v>2400828</v>
      </c>
      <c r="B721" s="190" t="s">
        <v>1219</v>
      </c>
      <c r="C721" s="190" t="s">
        <v>887</v>
      </c>
      <c r="D721" s="190" t="s">
        <v>888</v>
      </c>
      <c r="E721" s="190" t="s">
        <v>1125</v>
      </c>
    </row>
    <row r="722" spans="1:5">
      <c r="A722" s="189">
        <v>2400836</v>
      </c>
      <c r="B722" s="190" t="s">
        <v>1220</v>
      </c>
      <c r="C722" s="190" t="s">
        <v>605</v>
      </c>
      <c r="D722" s="190" t="s">
        <v>884</v>
      </c>
      <c r="E722" s="190" t="s">
        <v>1217</v>
      </c>
    </row>
    <row r="723" spans="1:5">
      <c r="A723" s="189">
        <v>2400836</v>
      </c>
      <c r="B723" s="190" t="s">
        <v>1220</v>
      </c>
      <c r="C723" s="190" t="s">
        <v>602</v>
      </c>
      <c r="D723" s="190" t="s">
        <v>890</v>
      </c>
      <c r="E723" s="190" t="s">
        <v>1124</v>
      </c>
    </row>
    <row r="724" spans="1:5">
      <c r="A724" s="189">
        <v>2400836</v>
      </c>
      <c r="B724" s="190" t="s">
        <v>1220</v>
      </c>
      <c r="C724" s="190" t="s">
        <v>887</v>
      </c>
      <c r="D724" s="190" t="s">
        <v>888</v>
      </c>
      <c r="E724" s="190" t="s">
        <v>1125</v>
      </c>
    </row>
    <row r="725" spans="1:5">
      <c r="A725" s="189">
        <v>2400844</v>
      </c>
      <c r="B725" s="190" t="s">
        <v>1221</v>
      </c>
      <c r="C725" s="190" t="s">
        <v>605</v>
      </c>
      <c r="D725" s="190" t="s">
        <v>884</v>
      </c>
      <c r="E725" s="190" t="s">
        <v>1217</v>
      </c>
    </row>
    <row r="726" spans="1:5">
      <c r="A726" s="189">
        <v>2400844</v>
      </c>
      <c r="B726" s="190" t="s">
        <v>1221</v>
      </c>
      <c r="C726" s="190" t="s">
        <v>887</v>
      </c>
      <c r="D726" s="190" t="s">
        <v>888</v>
      </c>
      <c r="E726" s="190" t="s">
        <v>1125</v>
      </c>
    </row>
    <row r="727" spans="1:5">
      <c r="A727" s="189">
        <v>2400851</v>
      </c>
      <c r="B727" s="190" t="s">
        <v>1222</v>
      </c>
      <c r="C727" s="190" t="s">
        <v>605</v>
      </c>
      <c r="D727" s="190" t="s">
        <v>884</v>
      </c>
      <c r="E727" s="190" t="s">
        <v>1217</v>
      </c>
    </row>
    <row r="728" spans="1:5">
      <c r="A728" s="189">
        <v>2400851</v>
      </c>
      <c r="B728" s="190" t="s">
        <v>1222</v>
      </c>
      <c r="C728" s="190" t="s">
        <v>887</v>
      </c>
      <c r="D728" s="190" t="s">
        <v>888</v>
      </c>
      <c r="E728" s="190" t="s">
        <v>1125</v>
      </c>
    </row>
    <row r="729" spans="1:5">
      <c r="A729" s="189">
        <v>2400869</v>
      </c>
      <c r="B729" s="190" t="s">
        <v>1223</v>
      </c>
      <c r="C729" s="190" t="s">
        <v>605</v>
      </c>
      <c r="D729" s="190" t="s">
        <v>884</v>
      </c>
      <c r="E729" s="190" t="s">
        <v>1217</v>
      </c>
    </row>
    <row r="730" spans="1:5">
      <c r="A730" s="189">
        <v>2400869</v>
      </c>
      <c r="B730" s="190" t="s">
        <v>1223</v>
      </c>
      <c r="C730" s="190" t="s">
        <v>887</v>
      </c>
      <c r="D730" s="190" t="s">
        <v>888</v>
      </c>
      <c r="E730" s="190" t="s">
        <v>1125</v>
      </c>
    </row>
    <row r="731" spans="1:5">
      <c r="A731" s="189">
        <v>2400877</v>
      </c>
      <c r="B731" s="190" t="s">
        <v>1224</v>
      </c>
      <c r="C731" s="190" t="s">
        <v>605</v>
      </c>
      <c r="D731" s="190" t="s">
        <v>884</v>
      </c>
      <c r="E731" s="190" t="s">
        <v>1217</v>
      </c>
    </row>
    <row r="732" spans="1:5">
      <c r="A732" s="189">
        <v>2400877</v>
      </c>
      <c r="B732" s="190" t="s">
        <v>1224</v>
      </c>
      <c r="C732" s="190" t="s">
        <v>887</v>
      </c>
      <c r="D732" s="190" t="s">
        <v>888</v>
      </c>
      <c r="E732" s="190" t="s">
        <v>1125</v>
      </c>
    </row>
    <row r="733" spans="1:5">
      <c r="A733" s="189">
        <v>2400885</v>
      </c>
      <c r="B733" s="190" t="s">
        <v>1225</v>
      </c>
      <c r="C733" s="190" t="s">
        <v>605</v>
      </c>
      <c r="D733" s="190" t="s">
        <v>884</v>
      </c>
      <c r="E733" s="190" t="s">
        <v>1217</v>
      </c>
    </row>
    <row r="734" spans="1:5">
      <c r="A734" s="189">
        <v>2400885</v>
      </c>
      <c r="B734" s="190" t="s">
        <v>1225</v>
      </c>
      <c r="C734" s="190" t="s">
        <v>887</v>
      </c>
      <c r="D734" s="190" t="s">
        <v>888</v>
      </c>
      <c r="E734" s="190" t="s">
        <v>1125</v>
      </c>
    </row>
    <row r="735" spans="1:5">
      <c r="A735" s="189">
        <v>2400893</v>
      </c>
      <c r="B735" s="190" t="s">
        <v>1226</v>
      </c>
      <c r="C735" s="190" t="s">
        <v>605</v>
      </c>
      <c r="D735" s="190" t="s">
        <v>884</v>
      </c>
      <c r="E735" s="190" t="s">
        <v>1217</v>
      </c>
    </row>
    <row r="736" spans="1:5">
      <c r="A736" s="189">
        <v>2400893</v>
      </c>
      <c r="B736" s="190" t="s">
        <v>1226</v>
      </c>
      <c r="C736" s="190" t="s">
        <v>887</v>
      </c>
      <c r="D736" s="190" t="s">
        <v>888</v>
      </c>
      <c r="E736" s="190" t="s">
        <v>1125</v>
      </c>
    </row>
    <row r="737" spans="1:5">
      <c r="A737" s="189">
        <v>2400901</v>
      </c>
      <c r="B737" s="190" t="s">
        <v>1227</v>
      </c>
      <c r="C737" s="190" t="s">
        <v>605</v>
      </c>
      <c r="D737" s="190" t="s">
        <v>884</v>
      </c>
      <c r="E737" s="190" t="s">
        <v>1217</v>
      </c>
    </row>
    <row r="738" spans="1:5">
      <c r="A738" s="189">
        <v>2400901</v>
      </c>
      <c r="B738" s="190" t="s">
        <v>1227</v>
      </c>
      <c r="C738" s="190" t="s">
        <v>887</v>
      </c>
      <c r="D738" s="190" t="s">
        <v>888</v>
      </c>
      <c r="E738" s="190" t="s">
        <v>1125</v>
      </c>
    </row>
    <row r="739" spans="1:5">
      <c r="A739" s="189">
        <v>2400919</v>
      </c>
      <c r="B739" s="190" t="s">
        <v>1228</v>
      </c>
      <c r="C739" s="190" t="s">
        <v>605</v>
      </c>
      <c r="D739" s="190" t="s">
        <v>884</v>
      </c>
      <c r="E739" s="190" t="s">
        <v>1217</v>
      </c>
    </row>
    <row r="740" spans="1:5">
      <c r="A740" s="189">
        <v>2400919</v>
      </c>
      <c r="B740" s="190" t="s">
        <v>1228</v>
      </c>
      <c r="C740" s="190" t="s">
        <v>887</v>
      </c>
      <c r="D740" s="190" t="s">
        <v>888</v>
      </c>
      <c r="E740" s="190" t="s">
        <v>1125</v>
      </c>
    </row>
    <row r="741" spans="1:5">
      <c r="A741" s="189">
        <v>2400927</v>
      </c>
      <c r="B741" s="190" t="s">
        <v>1229</v>
      </c>
      <c r="C741" s="190" t="s">
        <v>605</v>
      </c>
      <c r="D741" s="190" t="s">
        <v>884</v>
      </c>
      <c r="E741" s="190" t="s">
        <v>1217</v>
      </c>
    </row>
    <row r="742" spans="1:5">
      <c r="A742" s="189">
        <v>2400927</v>
      </c>
      <c r="B742" s="190" t="s">
        <v>1229</v>
      </c>
      <c r="C742" s="190" t="s">
        <v>887</v>
      </c>
      <c r="D742" s="190" t="s">
        <v>888</v>
      </c>
      <c r="E742" s="190" t="s">
        <v>1125</v>
      </c>
    </row>
    <row r="743" spans="1:5">
      <c r="A743" s="189">
        <v>2400935</v>
      </c>
      <c r="B743" s="190" t="s">
        <v>1230</v>
      </c>
      <c r="C743" s="190" t="s">
        <v>605</v>
      </c>
      <c r="D743" s="190" t="s">
        <v>884</v>
      </c>
      <c r="E743" s="190" t="s">
        <v>1217</v>
      </c>
    </row>
    <row r="744" spans="1:5">
      <c r="A744" s="189">
        <v>2400935</v>
      </c>
      <c r="B744" s="190" t="s">
        <v>1230</v>
      </c>
      <c r="C744" s="190" t="s">
        <v>887</v>
      </c>
      <c r="D744" s="190" t="s">
        <v>888</v>
      </c>
      <c r="E744" s="190" t="s">
        <v>1125</v>
      </c>
    </row>
    <row r="745" spans="1:5">
      <c r="A745" s="189">
        <v>2400943</v>
      </c>
      <c r="B745" s="190" t="s">
        <v>1231</v>
      </c>
      <c r="C745" s="190" t="s">
        <v>605</v>
      </c>
      <c r="D745" s="190" t="s">
        <v>884</v>
      </c>
      <c r="E745" s="190" t="s">
        <v>1217</v>
      </c>
    </row>
    <row r="746" spans="1:5">
      <c r="A746" s="189">
        <v>2400943</v>
      </c>
      <c r="B746" s="190" t="s">
        <v>1231</v>
      </c>
      <c r="C746" s="190" t="s">
        <v>887</v>
      </c>
      <c r="D746" s="190" t="s">
        <v>888</v>
      </c>
      <c r="E746" s="190" t="s">
        <v>1125</v>
      </c>
    </row>
    <row r="747" spans="1:5">
      <c r="A747" s="189">
        <v>2400950</v>
      </c>
      <c r="B747" s="190" t="s">
        <v>1232</v>
      </c>
      <c r="C747" s="190" t="s">
        <v>605</v>
      </c>
      <c r="D747" s="190" t="s">
        <v>884</v>
      </c>
      <c r="E747" s="190" t="s">
        <v>1217</v>
      </c>
    </row>
    <row r="748" spans="1:5">
      <c r="A748" s="189">
        <v>2400950</v>
      </c>
      <c r="B748" s="190" t="s">
        <v>1232</v>
      </c>
      <c r="C748" s="190" t="s">
        <v>602</v>
      </c>
      <c r="D748" s="190" t="s">
        <v>890</v>
      </c>
      <c r="E748" s="190" t="s">
        <v>1124</v>
      </c>
    </row>
    <row r="749" spans="1:5">
      <c r="A749" s="189">
        <v>2400950</v>
      </c>
      <c r="B749" s="190" t="s">
        <v>1232</v>
      </c>
      <c r="C749" s="190" t="s">
        <v>887</v>
      </c>
      <c r="D749" s="190" t="s">
        <v>888</v>
      </c>
      <c r="E749" s="190" t="s">
        <v>1125</v>
      </c>
    </row>
    <row r="750" spans="1:5">
      <c r="A750" s="189">
        <v>2400968</v>
      </c>
      <c r="B750" s="190" t="s">
        <v>1233</v>
      </c>
      <c r="C750" s="190" t="s">
        <v>605</v>
      </c>
      <c r="D750" s="190" t="s">
        <v>884</v>
      </c>
      <c r="E750" s="190" t="s">
        <v>1217</v>
      </c>
    </row>
    <row r="751" spans="1:5">
      <c r="A751" s="189">
        <v>2400968</v>
      </c>
      <c r="B751" s="190" t="s">
        <v>1233</v>
      </c>
      <c r="C751" s="190" t="s">
        <v>602</v>
      </c>
      <c r="D751" s="190" t="s">
        <v>890</v>
      </c>
      <c r="E751" s="190" t="s">
        <v>1124</v>
      </c>
    </row>
    <row r="752" spans="1:5">
      <c r="A752" s="189">
        <v>2400968</v>
      </c>
      <c r="B752" s="190" t="s">
        <v>1233</v>
      </c>
      <c r="C752" s="190" t="s">
        <v>887</v>
      </c>
      <c r="D752" s="190" t="s">
        <v>888</v>
      </c>
      <c r="E752" s="190" t="s">
        <v>1125</v>
      </c>
    </row>
    <row r="753" spans="1:5">
      <c r="A753" s="189">
        <v>2400976</v>
      </c>
      <c r="B753" s="190" t="s">
        <v>1234</v>
      </c>
      <c r="C753" s="190" t="s">
        <v>605</v>
      </c>
      <c r="D753" s="190" t="s">
        <v>884</v>
      </c>
      <c r="E753" s="190" t="s">
        <v>1123</v>
      </c>
    </row>
    <row r="754" spans="1:5">
      <c r="A754" s="189">
        <v>2400976</v>
      </c>
      <c r="B754" s="190" t="s">
        <v>1234</v>
      </c>
      <c r="C754" s="190" t="s">
        <v>602</v>
      </c>
      <c r="D754" s="190" t="s">
        <v>890</v>
      </c>
      <c r="E754" s="190" t="s">
        <v>1124</v>
      </c>
    </row>
    <row r="755" spans="1:5">
      <c r="A755" s="189">
        <v>2400976</v>
      </c>
      <c r="B755" s="190" t="s">
        <v>1234</v>
      </c>
      <c r="C755" s="190" t="s">
        <v>887</v>
      </c>
      <c r="D755" s="190" t="s">
        <v>888</v>
      </c>
      <c r="E755" s="190" t="s">
        <v>1125</v>
      </c>
    </row>
    <row r="756" spans="1:5">
      <c r="A756" s="189">
        <v>2400984</v>
      </c>
      <c r="B756" s="190" t="s">
        <v>1235</v>
      </c>
      <c r="C756" s="190" t="s">
        <v>605</v>
      </c>
      <c r="D756" s="190" t="s">
        <v>884</v>
      </c>
      <c r="E756" s="190" t="s">
        <v>1123</v>
      </c>
    </row>
    <row r="757" spans="1:5">
      <c r="A757" s="189">
        <v>2400984</v>
      </c>
      <c r="B757" s="190" t="s">
        <v>1235</v>
      </c>
      <c r="C757" s="190" t="s">
        <v>602</v>
      </c>
      <c r="D757" s="190" t="s">
        <v>890</v>
      </c>
      <c r="E757" s="190" t="s">
        <v>1124</v>
      </c>
    </row>
    <row r="758" spans="1:5">
      <c r="A758" s="189">
        <v>2400984</v>
      </c>
      <c r="B758" s="190" t="s">
        <v>1235</v>
      </c>
      <c r="C758" s="190" t="s">
        <v>887</v>
      </c>
      <c r="D758" s="190" t="s">
        <v>888</v>
      </c>
      <c r="E758" s="190" t="s">
        <v>1125</v>
      </c>
    </row>
    <row r="759" spans="1:5">
      <c r="A759" s="189">
        <v>2400992</v>
      </c>
      <c r="B759" s="190" t="s">
        <v>1236</v>
      </c>
      <c r="C759" s="190" t="s">
        <v>605</v>
      </c>
      <c r="D759" s="190" t="s">
        <v>884</v>
      </c>
      <c r="E759" s="190" t="s">
        <v>1123</v>
      </c>
    </row>
    <row r="760" spans="1:5">
      <c r="A760" s="189">
        <v>2400992</v>
      </c>
      <c r="B760" s="190" t="s">
        <v>1236</v>
      </c>
      <c r="C760" s="190" t="s">
        <v>887</v>
      </c>
      <c r="D760" s="190" t="s">
        <v>888</v>
      </c>
      <c r="E760" s="190" t="s">
        <v>1125</v>
      </c>
    </row>
    <row r="761" spans="1:5">
      <c r="A761" s="189">
        <v>2401008</v>
      </c>
      <c r="B761" s="190" t="s">
        <v>1237</v>
      </c>
      <c r="C761" s="190" t="s">
        <v>605</v>
      </c>
      <c r="D761" s="190" t="s">
        <v>884</v>
      </c>
      <c r="E761" s="190" t="s">
        <v>1123</v>
      </c>
    </row>
    <row r="762" spans="1:5">
      <c r="A762" s="189">
        <v>2401008</v>
      </c>
      <c r="B762" s="190" t="s">
        <v>1237</v>
      </c>
      <c r="C762" s="190" t="s">
        <v>887</v>
      </c>
      <c r="D762" s="190" t="s">
        <v>888</v>
      </c>
      <c r="E762" s="190" t="s">
        <v>1125</v>
      </c>
    </row>
    <row r="763" spans="1:5">
      <c r="A763" s="189">
        <v>2401016</v>
      </c>
      <c r="B763" s="190" t="s">
        <v>1238</v>
      </c>
      <c r="C763" s="190" t="s">
        <v>605</v>
      </c>
      <c r="D763" s="190" t="s">
        <v>884</v>
      </c>
      <c r="E763" s="190" t="s">
        <v>1123</v>
      </c>
    </row>
    <row r="764" spans="1:5">
      <c r="A764" s="189">
        <v>2401016</v>
      </c>
      <c r="B764" s="190" t="s">
        <v>1238</v>
      </c>
      <c r="C764" s="190" t="s">
        <v>887</v>
      </c>
      <c r="D764" s="190" t="s">
        <v>888</v>
      </c>
      <c r="E764" s="190" t="s">
        <v>1125</v>
      </c>
    </row>
    <row r="765" spans="1:5">
      <c r="A765" s="189">
        <v>2401024</v>
      </c>
      <c r="B765" s="190" t="s">
        <v>1239</v>
      </c>
      <c r="C765" s="190" t="s">
        <v>605</v>
      </c>
      <c r="D765" s="190" t="s">
        <v>884</v>
      </c>
      <c r="E765" s="190" t="s">
        <v>1123</v>
      </c>
    </row>
    <row r="766" spans="1:5">
      <c r="A766" s="189">
        <v>2401024</v>
      </c>
      <c r="B766" s="190" t="s">
        <v>1239</v>
      </c>
      <c r="C766" s="190" t="s">
        <v>887</v>
      </c>
      <c r="D766" s="190" t="s">
        <v>888</v>
      </c>
      <c r="E766" s="190" t="s">
        <v>1125</v>
      </c>
    </row>
    <row r="767" spans="1:5">
      <c r="A767" s="189">
        <v>2401032</v>
      </c>
      <c r="B767" s="190" t="s">
        <v>1240</v>
      </c>
      <c r="C767" s="190" t="s">
        <v>605</v>
      </c>
      <c r="D767" s="190" t="s">
        <v>884</v>
      </c>
      <c r="E767" s="190" t="s">
        <v>1123</v>
      </c>
    </row>
    <row r="768" spans="1:5">
      <c r="A768" s="189">
        <v>2401032</v>
      </c>
      <c r="B768" s="190" t="s">
        <v>1240</v>
      </c>
      <c r="C768" s="190" t="s">
        <v>887</v>
      </c>
      <c r="D768" s="190" t="s">
        <v>888</v>
      </c>
      <c r="E768" s="190" t="s">
        <v>1125</v>
      </c>
    </row>
    <row r="769" spans="1:5">
      <c r="A769" s="189">
        <v>2401040</v>
      </c>
      <c r="B769" s="190" t="s">
        <v>1241</v>
      </c>
      <c r="C769" s="190" t="s">
        <v>605</v>
      </c>
      <c r="D769" s="190" t="s">
        <v>884</v>
      </c>
      <c r="E769" s="190" t="s">
        <v>1123</v>
      </c>
    </row>
    <row r="770" spans="1:5">
      <c r="A770" s="189">
        <v>2401040</v>
      </c>
      <c r="B770" s="190" t="s">
        <v>1241</v>
      </c>
      <c r="C770" s="190" t="s">
        <v>887</v>
      </c>
      <c r="D770" s="190" t="s">
        <v>888</v>
      </c>
      <c r="E770" s="190" t="s">
        <v>1125</v>
      </c>
    </row>
    <row r="771" spans="1:5">
      <c r="A771" s="189">
        <v>2401057</v>
      </c>
      <c r="B771" s="190" t="s">
        <v>1242</v>
      </c>
      <c r="C771" s="190" t="s">
        <v>605</v>
      </c>
      <c r="D771" s="190" t="s">
        <v>884</v>
      </c>
      <c r="E771" s="190" t="s">
        <v>1123</v>
      </c>
    </row>
    <row r="772" spans="1:5">
      <c r="A772" s="189">
        <v>2401057</v>
      </c>
      <c r="B772" s="190" t="s">
        <v>1242</v>
      </c>
      <c r="C772" s="190" t="s">
        <v>887</v>
      </c>
      <c r="D772" s="190" t="s">
        <v>888</v>
      </c>
      <c r="E772" s="190" t="s">
        <v>1125</v>
      </c>
    </row>
    <row r="773" spans="1:5">
      <c r="A773" s="189">
        <v>2401065</v>
      </c>
      <c r="B773" s="190" t="s">
        <v>1243</v>
      </c>
      <c r="C773" s="190" t="s">
        <v>605</v>
      </c>
      <c r="D773" s="190" t="s">
        <v>884</v>
      </c>
      <c r="E773" s="190" t="s">
        <v>1123</v>
      </c>
    </row>
    <row r="774" spans="1:5">
      <c r="A774" s="189">
        <v>2401065</v>
      </c>
      <c r="B774" s="190" t="s">
        <v>1243</v>
      </c>
      <c r="C774" s="190" t="s">
        <v>887</v>
      </c>
      <c r="D774" s="190" t="s">
        <v>888</v>
      </c>
      <c r="E774" s="190" t="s">
        <v>1125</v>
      </c>
    </row>
    <row r="775" spans="1:5">
      <c r="A775" s="189">
        <v>2401073</v>
      </c>
      <c r="B775" s="190" t="s">
        <v>1244</v>
      </c>
      <c r="C775" s="190" t="s">
        <v>605</v>
      </c>
      <c r="D775" s="190" t="s">
        <v>884</v>
      </c>
      <c r="E775" s="190" t="s">
        <v>1123</v>
      </c>
    </row>
    <row r="776" spans="1:5">
      <c r="A776" s="189">
        <v>2401073</v>
      </c>
      <c r="B776" s="190" t="s">
        <v>1244</v>
      </c>
      <c r="C776" s="190" t="s">
        <v>887</v>
      </c>
      <c r="D776" s="190" t="s">
        <v>888</v>
      </c>
      <c r="E776" s="190" t="s">
        <v>1125</v>
      </c>
    </row>
    <row r="777" spans="1:5">
      <c r="A777" s="189">
        <v>2401099</v>
      </c>
      <c r="B777" s="190" t="s">
        <v>1245</v>
      </c>
      <c r="C777" s="190" t="s">
        <v>605</v>
      </c>
      <c r="D777" s="190" t="s">
        <v>884</v>
      </c>
      <c r="E777" s="190" t="s">
        <v>1123</v>
      </c>
    </row>
    <row r="778" spans="1:5">
      <c r="A778" s="189">
        <v>2401099</v>
      </c>
      <c r="B778" s="190" t="s">
        <v>1245</v>
      </c>
      <c r="C778" s="190" t="s">
        <v>602</v>
      </c>
      <c r="D778" s="190" t="s">
        <v>890</v>
      </c>
      <c r="E778" s="190" t="s">
        <v>1124</v>
      </c>
    </row>
    <row r="779" spans="1:5">
      <c r="A779" s="189">
        <v>2401099</v>
      </c>
      <c r="B779" s="190" t="s">
        <v>1245</v>
      </c>
      <c r="C779" s="190" t="s">
        <v>887</v>
      </c>
      <c r="D779" s="190" t="s">
        <v>888</v>
      </c>
      <c r="E779" s="190" t="s">
        <v>1125</v>
      </c>
    </row>
    <row r="780" spans="1:5">
      <c r="A780" s="189">
        <v>2401107</v>
      </c>
      <c r="B780" s="190" t="s">
        <v>1246</v>
      </c>
      <c r="C780" s="190" t="s">
        <v>605</v>
      </c>
      <c r="D780" s="190" t="s">
        <v>884</v>
      </c>
      <c r="E780" s="190" t="s">
        <v>1123</v>
      </c>
    </row>
    <row r="781" spans="1:5">
      <c r="A781" s="189">
        <v>2401107</v>
      </c>
      <c r="B781" s="190" t="s">
        <v>1246</v>
      </c>
      <c r="C781" s="190" t="s">
        <v>602</v>
      </c>
      <c r="D781" s="190" t="s">
        <v>890</v>
      </c>
      <c r="E781" s="190" t="s">
        <v>1124</v>
      </c>
    </row>
    <row r="782" spans="1:5">
      <c r="A782" s="189">
        <v>2401107</v>
      </c>
      <c r="B782" s="190" t="s">
        <v>1246</v>
      </c>
      <c r="C782" s="190" t="s">
        <v>887</v>
      </c>
      <c r="D782" s="190" t="s">
        <v>888</v>
      </c>
      <c r="E782" s="190" t="s">
        <v>1125</v>
      </c>
    </row>
    <row r="783" spans="1:5">
      <c r="A783" s="189">
        <v>2401115</v>
      </c>
      <c r="B783" s="190" t="s">
        <v>1247</v>
      </c>
      <c r="C783" s="190" t="s">
        <v>605</v>
      </c>
      <c r="D783" s="190" t="s">
        <v>884</v>
      </c>
      <c r="E783" s="190" t="s">
        <v>1123</v>
      </c>
    </row>
    <row r="784" spans="1:5">
      <c r="A784" s="189">
        <v>2401115</v>
      </c>
      <c r="B784" s="190" t="s">
        <v>1247</v>
      </c>
      <c r="C784" s="190" t="s">
        <v>887</v>
      </c>
      <c r="D784" s="190" t="s">
        <v>888</v>
      </c>
      <c r="E784" s="190" t="s">
        <v>1125</v>
      </c>
    </row>
    <row r="785" spans="1:5">
      <c r="A785" s="189">
        <v>2401123</v>
      </c>
      <c r="B785" s="190" t="s">
        <v>1248</v>
      </c>
      <c r="C785" s="190" t="s">
        <v>605</v>
      </c>
      <c r="D785" s="190" t="s">
        <v>884</v>
      </c>
      <c r="E785" s="190" t="s">
        <v>1123</v>
      </c>
    </row>
    <row r="786" spans="1:5">
      <c r="A786" s="189">
        <v>2401123</v>
      </c>
      <c r="B786" s="190" t="s">
        <v>1248</v>
      </c>
      <c r="C786" s="190" t="s">
        <v>887</v>
      </c>
      <c r="D786" s="190" t="s">
        <v>888</v>
      </c>
      <c r="E786" s="190" t="s">
        <v>1125</v>
      </c>
    </row>
    <row r="787" spans="1:5">
      <c r="A787" s="189">
        <v>2401131</v>
      </c>
      <c r="B787" s="190" t="s">
        <v>1249</v>
      </c>
      <c r="C787" s="190" t="s">
        <v>605</v>
      </c>
      <c r="D787" s="190" t="s">
        <v>884</v>
      </c>
      <c r="E787" s="190" t="s">
        <v>1123</v>
      </c>
    </row>
    <row r="788" spans="1:5">
      <c r="A788" s="189">
        <v>2401131</v>
      </c>
      <c r="B788" s="190" t="s">
        <v>1249</v>
      </c>
      <c r="C788" s="190" t="s">
        <v>887</v>
      </c>
      <c r="D788" s="190" t="s">
        <v>888</v>
      </c>
      <c r="E788" s="190" t="s">
        <v>1125</v>
      </c>
    </row>
    <row r="789" spans="1:5">
      <c r="A789" s="189">
        <v>2401149</v>
      </c>
      <c r="B789" s="190" t="s">
        <v>1250</v>
      </c>
      <c r="C789" s="190" t="s">
        <v>605</v>
      </c>
      <c r="D789" s="190" t="s">
        <v>884</v>
      </c>
      <c r="E789" s="190" t="s">
        <v>1123</v>
      </c>
    </row>
    <row r="790" spans="1:5">
      <c r="A790" s="189">
        <v>2401149</v>
      </c>
      <c r="B790" s="190" t="s">
        <v>1250</v>
      </c>
      <c r="C790" s="190" t="s">
        <v>887</v>
      </c>
      <c r="D790" s="190" t="s">
        <v>888</v>
      </c>
      <c r="E790" s="190" t="s">
        <v>1125</v>
      </c>
    </row>
    <row r="791" spans="1:5">
      <c r="A791" s="189">
        <v>2401156</v>
      </c>
      <c r="B791" s="190" t="s">
        <v>1251</v>
      </c>
      <c r="C791" s="190" t="s">
        <v>605</v>
      </c>
      <c r="D791" s="190" t="s">
        <v>884</v>
      </c>
      <c r="E791" s="190" t="s">
        <v>1123</v>
      </c>
    </row>
    <row r="792" spans="1:5">
      <c r="A792" s="189">
        <v>2401156</v>
      </c>
      <c r="B792" s="190" t="s">
        <v>1251</v>
      </c>
      <c r="C792" s="190" t="s">
        <v>887</v>
      </c>
      <c r="D792" s="190" t="s">
        <v>888</v>
      </c>
      <c r="E792" s="190" t="s">
        <v>1125</v>
      </c>
    </row>
    <row r="793" spans="1:5">
      <c r="A793" s="189">
        <v>2401164</v>
      </c>
      <c r="B793" s="190" t="s">
        <v>1252</v>
      </c>
      <c r="C793" s="190" t="s">
        <v>605</v>
      </c>
      <c r="D793" s="190" t="s">
        <v>884</v>
      </c>
      <c r="E793" s="190" t="s">
        <v>1123</v>
      </c>
    </row>
    <row r="794" spans="1:5">
      <c r="A794" s="189">
        <v>2401164</v>
      </c>
      <c r="B794" s="190" t="s">
        <v>1252</v>
      </c>
      <c r="C794" s="190" t="s">
        <v>887</v>
      </c>
      <c r="D794" s="190" t="s">
        <v>888</v>
      </c>
      <c r="E794" s="190" t="s">
        <v>1125</v>
      </c>
    </row>
    <row r="795" spans="1:5">
      <c r="A795" s="189">
        <v>2401172</v>
      </c>
      <c r="B795" s="190" t="s">
        <v>1253</v>
      </c>
      <c r="C795" s="190" t="s">
        <v>605</v>
      </c>
      <c r="D795" s="190" t="s">
        <v>884</v>
      </c>
      <c r="E795" s="190" t="s">
        <v>1123</v>
      </c>
    </row>
    <row r="796" spans="1:5">
      <c r="A796" s="189">
        <v>2401172</v>
      </c>
      <c r="B796" s="190" t="s">
        <v>1253</v>
      </c>
      <c r="C796" s="190" t="s">
        <v>887</v>
      </c>
      <c r="D796" s="190" t="s">
        <v>888</v>
      </c>
      <c r="E796" s="190" t="s">
        <v>1125</v>
      </c>
    </row>
    <row r="797" spans="1:5">
      <c r="A797" s="189">
        <v>2401180</v>
      </c>
      <c r="B797" s="190" t="s">
        <v>1254</v>
      </c>
      <c r="C797" s="190" t="s">
        <v>605</v>
      </c>
      <c r="D797" s="190" t="s">
        <v>884</v>
      </c>
      <c r="E797" s="190" t="s">
        <v>1123</v>
      </c>
    </row>
    <row r="798" spans="1:5">
      <c r="A798" s="189">
        <v>2401180</v>
      </c>
      <c r="B798" s="190" t="s">
        <v>1254</v>
      </c>
      <c r="C798" s="190" t="s">
        <v>887</v>
      </c>
      <c r="D798" s="190" t="s">
        <v>888</v>
      </c>
      <c r="E798" s="190" t="s">
        <v>1125</v>
      </c>
    </row>
    <row r="799" spans="1:5">
      <c r="A799" s="189">
        <v>2401198</v>
      </c>
      <c r="B799" s="190" t="s">
        <v>1255</v>
      </c>
      <c r="C799" s="190" t="s">
        <v>605</v>
      </c>
      <c r="D799" s="190" t="s">
        <v>884</v>
      </c>
      <c r="E799" s="190" t="s">
        <v>1123</v>
      </c>
    </row>
    <row r="800" spans="1:5">
      <c r="A800" s="189">
        <v>2401198</v>
      </c>
      <c r="B800" s="190" t="s">
        <v>1255</v>
      </c>
      <c r="C800" s="190" t="s">
        <v>887</v>
      </c>
      <c r="D800" s="190" t="s">
        <v>888</v>
      </c>
      <c r="E800" s="190" t="s">
        <v>1125</v>
      </c>
    </row>
    <row r="801" spans="1:5">
      <c r="A801" s="189">
        <v>2401206</v>
      </c>
      <c r="B801" s="190" t="s">
        <v>1256</v>
      </c>
      <c r="C801" s="190" t="s">
        <v>605</v>
      </c>
      <c r="D801" s="190" t="s">
        <v>884</v>
      </c>
      <c r="E801" s="190" t="s">
        <v>1123</v>
      </c>
    </row>
    <row r="802" spans="1:5">
      <c r="A802" s="189">
        <v>2401206</v>
      </c>
      <c r="B802" s="190" t="s">
        <v>1256</v>
      </c>
      <c r="C802" s="190" t="s">
        <v>887</v>
      </c>
      <c r="D802" s="190" t="s">
        <v>888</v>
      </c>
      <c r="E802" s="190" t="s">
        <v>1125</v>
      </c>
    </row>
    <row r="803" spans="1:5">
      <c r="A803" s="189">
        <v>2401214</v>
      </c>
      <c r="B803" s="190" t="s">
        <v>1257</v>
      </c>
      <c r="C803" s="190" t="s">
        <v>605</v>
      </c>
      <c r="D803" s="190" t="s">
        <v>884</v>
      </c>
      <c r="E803" s="190" t="s">
        <v>1123</v>
      </c>
    </row>
    <row r="804" spans="1:5">
      <c r="A804" s="189">
        <v>2401214</v>
      </c>
      <c r="B804" s="190" t="s">
        <v>1257</v>
      </c>
      <c r="C804" s="190" t="s">
        <v>887</v>
      </c>
      <c r="D804" s="190" t="s">
        <v>888</v>
      </c>
      <c r="E804" s="190" t="s">
        <v>1125</v>
      </c>
    </row>
    <row r="805" spans="1:5">
      <c r="A805" s="189">
        <v>2401222</v>
      </c>
      <c r="B805" s="190" t="s">
        <v>1258</v>
      </c>
      <c r="C805" s="190" t="s">
        <v>605</v>
      </c>
      <c r="D805" s="190" t="s">
        <v>884</v>
      </c>
      <c r="E805" s="190" t="s">
        <v>1123</v>
      </c>
    </row>
    <row r="806" spans="1:5">
      <c r="A806" s="189">
        <v>2401222</v>
      </c>
      <c r="B806" s="190" t="s">
        <v>1258</v>
      </c>
      <c r="C806" s="190" t="s">
        <v>887</v>
      </c>
      <c r="D806" s="190" t="s">
        <v>888</v>
      </c>
      <c r="E806" s="190" t="s">
        <v>1125</v>
      </c>
    </row>
    <row r="807" spans="1:5">
      <c r="A807" s="189">
        <v>2401230</v>
      </c>
      <c r="B807" s="190" t="s">
        <v>1259</v>
      </c>
      <c r="C807" s="190" t="s">
        <v>605</v>
      </c>
      <c r="D807" s="190" t="s">
        <v>884</v>
      </c>
      <c r="E807" s="190" t="s">
        <v>1123</v>
      </c>
    </row>
    <row r="808" spans="1:5">
      <c r="A808" s="189">
        <v>2401230</v>
      </c>
      <c r="B808" s="190" t="s">
        <v>1259</v>
      </c>
      <c r="C808" s="190" t="s">
        <v>887</v>
      </c>
      <c r="D808" s="190" t="s">
        <v>888</v>
      </c>
      <c r="E808" s="190" t="s">
        <v>1125</v>
      </c>
    </row>
    <row r="809" spans="1:5">
      <c r="A809" s="189">
        <v>2401248</v>
      </c>
      <c r="B809" s="190" t="s">
        <v>1260</v>
      </c>
      <c r="C809" s="190" t="s">
        <v>605</v>
      </c>
      <c r="D809" s="190" t="s">
        <v>884</v>
      </c>
      <c r="E809" s="190" t="s">
        <v>1123</v>
      </c>
    </row>
    <row r="810" spans="1:5">
      <c r="A810" s="189">
        <v>2401248</v>
      </c>
      <c r="B810" s="190" t="s">
        <v>1260</v>
      </c>
      <c r="C810" s="190" t="s">
        <v>887</v>
      </c>
      <c r="D810" s="190" t="s">
        <v>888</v>
      </c>
      <c r="E810" s="190" t="s">
        <v>1125</v>
      </c>
    </row>
    <row r="811" spans="1:5">
      <c r="A811" s="189">
        <v>2401255</v>
      </c>
      <c r="B811" s="190" t="s">
        <v>1261</v>
      </c>
      <c r="C811" s="190" t="s">
        <v>605</v>
      </c>
      <c r="D811" s="190" t="s">
        <v>884</v>
      </c>
      <c r="E811" s="190" t="s">
        <v>1123</v>
      </c>
    </row>
    <row r="812" spans="1:5">
      <c r="A812" s="189">
        <v>2401255</v>
      </c>
      <c r="B812" s="190" t="s">
        <v>1261</v>
      </c>
      <c r="C812" s="190" t="s">
        <v>887</v>
      </c>
      <c r="D812" s="190" t="s">
        <v>888</v>
      </c>
      <c r="E812" s="190" t="s">
        <v>1125</v>
      </c>
    </row>
    <row r="813" spans="1:5">
      <c r="A813" s="189">
        <v>2401263</v>
      </c>
      <c r="B813" s="190" t="s">
        <v>1262</v>
      </c>
      <c r="C813" s="190" t="s">
        <v>605</v>
      </c>
      <c r="D813" s="190" t="s">
        <v>884</v>
      </c>
      <c r="E813" s="190" t="s">
        <v>1123</v>
      </c>
    </row>
    <row r="814" spans="1:5">
      <c r="A814" s="189">
        <v>2401263</v>
      </c>
      <c r="B814" s="190" t="s">
        <v>1262</v>
      </c>
      <c r="C814" s="190" t="s">
        <v>887</v>
      </c>
      <c r="D814" s="190" t="s">
        <v>888</v>
      </c>
      <c r="E814" s="190" t="s">
        <v>1125</v>
      </c>
    </row>
    <row r="815" spans="1:5">
      <c r="A815" s="189">
        <v>2401271</v>
      </c>
      <c r="B815" s="190" t="s">
        <v>1263</v>
      </c>
      <c r="C815" s="190" t="s">
        <v>605</v>
      </c>
      <c r="D815" s="190" t="s">
        <v>884</v>
      </c>
      <c r="E815" s="190" t="s">
        <v>1123</v>
      </c>
    </row>
    <row r="816" spans="1:5">
      <c r="A816" s="189">
        <v>2401271</v>
      </c>
      <c r="B816" s="190" t="s">
        <v>1263</v>
      </c>
      <c r="C816" s="190" t="s">
        <v>887</v>
      </c>
      <c r="D816" s="190" t="s">
        <v>888</v>
      </c>
      <c r="E816" s="190" t="s">
        <v>1125</v>
      </c>
    </row>
    <row r="817" spans="1:5">
      <c r="A817" s="189">
        <v>2401289</v>
      </c>
      <c r="B817" s="190" t="s">
        <v>1264</v>
      </c>
      <c r="C817" s="190" t="s">
        <v>605</v>
      </c>
      <c r="D817" s="190" t="s">
        <v>884</v>
      </c>
      <c r="E817" s="190" t="s">
        <v>1123</v>
      </c>
    </row>
    <row r="818" spans="1:5">
      <c r="A818" s="189">
        <v>2401289</v>
      </c>
      <c r="B818" s="190" t="s">
        <v>1264</v>
      </c>
      <c r="C818" s="190" t="s">
        <v>887</v>
      </c>
      <c r="D818" s="190" t="s">
        <v>888</v>
      </c>
      <c r="E818" s="190" t="s">
        <v>1125</v>
      </c>
    </row>
    <row r="819" spans="1:5">
      <c r="A819" s="189">
        <v>2401297</v>
      </c>
      <c r="B819" s="190" t="s">
        <v>1265</v>
      </c>
      <c r="C819" s="190" t="s">
        <v>605</v>
      </c>
      <c r="D819" s="190" t="s">
        <v>884</v>
      </c>
      <c r="E819" s="190" t="s">
        <v>1123</v>
      </c>
    </row>
    <row r="820" spans="1:5">
      <c r="A820" s="189">
        <v>2401297</v>
      </c>
      <c r="B820" s="190" t="s">
        <v>1265</v>
      </c>
      <c r="C820" s="190" t="s">
        <v>887</v>
      </c>
      <c r="D820" s="190" t="s">
        <v>888</v>
      </c>
      <c r="E820" s="190" t="s">
        <v>1125</v>
      </c>
    </row>
    <row r="821" spans="1:5">
      <c r="A821" s="189">
        <v>2401305</v>
      </c>
      <c r="B821" s="190" t="s">
        <v>1266</v>
      </c>
      <c r="C821" s="190" t="s">
        <v>605</v>
      </c>
      <c r="D821" s="190" t="s">
        <v>884</v>
      </c>
      <c r="E821" s="190" t="s">
        <v>1123</v>
      </c>
    </row>
    <row r="822" spans="1:5">
      <c r="A822" s="189">
        <v>2401305</v>
      </c>
      <c r="B822" s="190" t="s">
        <v>1266</v>
      </c>
      <c r="C822" s="190" t="s">
        <v>887</v>
      </c>
      <c r="D822" s="190" t="s">
        <v>888</v>
      </c>
      <c r="E822" s="190" t="s">
        <v>1125</v>
      </c>
    </row>
    <row r="823" spans="1:5">
      <c r="A823" s="189">
        <v>2401321</v>
      </c>
      <c r="B823" s="190" t="s">
        <v>1267</v>
      </c>
      <c r="C823" s="190" t="s">
        <v>605</v>
      </c>
      <c r="D823" s="190" t="s">
        <v>884</v>
      </c>
      <c r="E823" s="190" t="s">
        <v>1123</v>
      </c>
    </row>
    <row r="824" spans="1:5">
      <c r="A824" s="189">
        <v>2401321</v>
      </c>
      <c r="B824" s="190" t="s">
        <v>1267</v>
      </c>
      <c r="C824" s="190" t="s">
        <v>887</v>
      </c>
      <c r="D824" s="190" t="s">
        <v>888</v>
      </c>
      <c r="E824" s="190" t="s">
        <v>1125</v>
      </c>
    </row>
    <row r="825" spans="1:5">
      <c r="A825" s="189">
        <v>2401339</v>
      </c>
      <c r="B825" s="190" t="s">
        <v>1268</v>
      </c>
      <c r="C825" s="190" t="s">
        <v>605</v>
      </c>
      <c r="D825" s="190" t="s">
        <v>884</v>
      </c>
      <c r="E825" s="190" t="s">
        <v>1123</v>
      </c>
    </row>
    <row r="826" spans="1:5">
      <c r="A826" s="189">
        <v>2401339</v>
      </c>
      <c r="B826" s="190" t="s">
        <v>1268</v>
      </c>
      <c r="C826" s="190" t="s">
        <v>602</v>
      </c>
      <c r="D826" s="190" t="s">
        <v>890</v>
      </c>
      <c r="E826" s="190" t="s">
        <v>1124</v>
      </c>
    </row>
    <row r="827" spans="1:5">
      <c r="A827" s="189">
        <v>2401339</v>
      </c>
      <c r="B827" s="190" t="s">
        <v>1268</v>
      </c>
      <c r="C827" s="190" t="s">
        <v>887</v>
      </c>
      <c r="D827" s="190" t="s">
        <v>888</v>
      </c>
      <c r="E827" s="190" t="s">
        <v>1125</v>
      </c>
    </row>
    <row r="828" spans="1:5">
      <c r="A828" s="189">
        <v>2401347</v>
      </c>
      <c r="B828" s="190" t="s">
        <v>1269</v>
      </c>
      <c r="C828" s="190" t="s">
        <v>605</v>
      </c>
      <c r="D828" s="190" t="s">
        <v>884</v>
      </c>
      <c r="E828" s="190" t="s">
        <v>1217</v>
      </c>
    </row>
    <row r="829" spans="1:5">
      <c r="A829" s="189">
        <v>2401347</v>
      </c>
      <c r="B829" s="190" t="s">
        <v>1269</v>
      </c>
      <c r="C829" s="190" t="s">
        <v>887</v>
      </c>
      <c r="D829" s="190" t="s">
        <v>888</v>
      </c>
      <c r="E829" s="190" t="s">
        <v>1125</v>
      </c>
    </row>
    <row r="830" spans="1:5">
      <c r="A830" s="189">
        <v>2401461</v>
      </c>
      <c r="B830" s="190" t="s">
        <v>1270</v>
      </c>
      <c r="C830" s="190" t="s">
        <v>605</v>
      </c>
      <c r="D830" s="190" t="s">
        <v>884</v>
      </c>
      <c r="E830" s="190" t="s">
        <v>1217</v>
      </c>
    </row>
    <row r="831" spans="1:5">
      <c r="A831" s="189">
        <v>2401461</v>
      </c>
      <c r="B831" s="190" t="s">
        <v>1270</v>
      </c>
      <c r="C831" s="190" t="s">
        <v>887</v>
      </c>
      <c r="D831" s="190" t="s">
        <v>888</v>
      </c>
      <c r="E831" s="190" t="s">
        <v>1125</v>
      </c>
    </row>
    <row r="832" spans="1:5">
      <c r="A832" s="189">
        <v>2401479</v>
      </c>
      <c r="B832" s="190" t="s">
        <v>1271</v>
      </c>
      <c r="C832" s="190" t="s">
        <v>605</v>
      </c>
      <c r="D832" s="190" t="s">
        <v>884</v>
      </c>
      <c r="E832" s="190" t="s">
        <v>1217</v>
      </c>
    </row>
    <row r="833" spans="1:5">
      <c r="A833" s="189">
        <v>2401479</v>
      </c>
      <c r="B833" s="190" t="s">
        <v>1271</v>
      </c>
      <c r="C833" s="190" t="s">
        <v>887</v>
      </c>
      <c r="D833" s="190" t="s">
        <v>888</v>
      </c>
      <c r="E833" s="190" t="s">
        <v>1125</v>
      </c>
    </row>
    <row r="834" spans="1:5">
      <c r="A834" s="189">
        <v>2401487</v>
      </c>
      <c r="B834" s="190" t="s">
        <v>1272</v>
      </c>
      <c r="C834" s="190" t="s">
        <v>605</v>
      </c>
      <c r="D834" s="190" t="s">
        <v>884</v>
      </c>
      <c r="E834" s="190" t="s">
        <v>1123</v>
      </c>
    </row>
    <row r="835" spans="1:5">
      <c r="A835" s="189">
        <v>2401487</v>
      </c>
      <c r="B835" s="190" t="s">
        <v>1272</v>
      </c>
      <c r="C835" s="190" t="s">
        <v>887</v>
      </c>
      <c r="D835" s="190" t="s">
        <v>888</v>
      </c>
      <c r="E835" s="190" t="s">
        <v>1125</v>
      </c>
    </row>
    <row r="836" spans="1:5">
      <c r="A836" s="189">
        <v>2401503</v>
      </c>
      <c r="B836" s="190" t="s">
        <v>1273</v>
      </c>
      <c r="C836" s="190" t="s">
        <v>605</v>
      </c>
      <c r="D836" s="190" t="s">
        <v>884</v>
      </c>
      <c r="E836" s="190" t="s">
        <v>1123</v>
      </c>
    </row>
    <row r="837" spans="1:5">
      <c r="A837" s="189">
        <v>2401503</v>
      </c>
      <c r="B837" s="190" t="s">
        <v>1273</v>
      </c>
      <c r="C837" s="190" t="s">
        <v>887</v>
      </c>
      <c r="D837" s="190" t="s">
        <v>888</v>
      </c>
      <c r="E837" s="190" t="s">
        <v>1125</v>
      </c>
    </row>
    <row r="838" spans="1:5">
      <c r="A838" s="189">
        <v>2401545</v>
      </c>
      <c r="B838" s="190" t="s">
        <v>1274</v>
      </c>
      <c r="C838" s="190" t="s">
        <v>605</v>
      </c>
      <c r="D838" s="190" t="s">
        <v>884</v>
      </c>
      <c r="E838" s="190" t="s">
        <v>1123</v>
      </c>
    </row>
    <row r="839" spans="1:5">
      <c r="A839" s="189">
        <v>2401545</v>
      </c>
      <c r="B839" s="190" t="s">
        <v>1274</v>
      </c>
      <c r="C839" s="190" t="s">
        <v>887</v>
      </c>
      <c r="D839" s="190" t="s">
        <v>888</v>
      </c>
      <c r="E839" s="190" t="s">
        <v>1125</v>
      </c>
    </row>
    <row r="840" spans="1:5">
      <c r="A840" s="189">
        <v>2401552</v>
      </c>
      <c r="B840" s="190" t="s">
        <v>1275</v>
      </c>
      <c r="C840" s="190" t="s">
        <v>605</v>
      </c>
      <c r="D840" s="190" t="s">
        <v>884</v>
      </c>
      <c r="E840" s="190" t="s">
        <v>1123</v>
      </c>
    </row>
    <row r="841" spans="1:5">
      <c r="A841" s="189">
        <v>2401552</v>
      </c>
      <c r="B841" s="190" t="s">
        <v>1275</v>
      </c>
      <c r="C841" s="190" t="s">
        <v>887</v>
      </c>
      <c r="D841" s="190" t="s">
        <v>888</v>
      </c>
      <c r="E841" s="190" t="s">
        <v>1125</v>
      </c>
    </row>
    <row r="842" spans="1:5">
      <c r="A842" s="189">
        <v>2401560</v>
      </c>
      <c r="B842" s="190" t="s">
        <v>1276</v>
      </c>
      <c r="C842" s="190" t="s">
        <v>605</v>
      </c>
      <c r="D842" s="190" t="s">
        <v>884</v>
      </c>
      <c r="E842" s="190" t="s">
        <v>1123</v>
      </c>
    </row>
    <row r="843" spans="1:5">
      <c r="A843" s="189">
        <v>2401560</v>
      </c>
      <c r="B843" s="190" t="s">
        <v>1276</v>
      </c>
      <c r="C843" s="190" t="s">
        <v>887</v>
      </c>
      <c r="D843" s="190" t="s">
        <v>888</v>
      </c>
      <c r="E843" s="190" t="s">
        <v>1125</v>
      </c>
    </row>
    <row r="844" spans="1:5">
      <c r="A844" s="189">
        <v>2401578</v>
      </c>
      <c r="B844" s="190" t="s">
        <v>1277</v>
      </c>
      <c r="C844" s="190" t="s">
        <v>605</v>
      </c>
      <c r="D844" s="190" t="s">
        <v>884</v>
      </c>
      <c r="E844" s="190" t="s">
        <v>1123</v>
      </c>
    </row>
    <row r="845" spans="1:5">
      <c r="A845" s="189">
        <v>2401578</v>
      </c>
      <c r="B845" s="190" t="s">
        <v>1277</v>
      </c>
      <c r="C845" s="190" t="s">
        <v>887</v>
      </c>
      <c r="D845" s="190" t="s">
        <v>888</v>
      </c>
      <c r="E845" s="190" t="s">
        <v>1125</v>
      </c>
    </row>
    <row r="846" spans="1:5">
      <c r="A846" s="189">
        <v>2401586</v>
      </c>
      <c r="B846" s="190" t="s">
        <v>1278</v>
      </c>
      <c r="C846" s="190" t="s">
        <v>605</v>
      </c>
      <c r="D846" s="190" t="s">
        <v>884</v>
      </c>
      <c r="E846" s="190" t="s">
        <v>1123</v>
      </c>
    </row>
    <row r="847" spans="1:5">
      <c r="A847" s="189">
        <v>2401586</v>
      </c>
      <c r="B847" s="190" t="s">
        <v>1278</v>
      </c>
      <c r="C847" s="190" t="s">
        <v>887</v>
      </c>
      <c r="D847" s="190" t="s">
        <v>888</v>
      </c>
      <c r="E847" s="190" t="s">
        <v>1125</v>
      </c>
    </row>
    <row r="848" spans="1:5">
      <c r="A848" s="189">
        <v>2401594</v>
      </c>
      <c r="B848" s="190" t="s">
        <v>1279</v>
      </c>
      <c r="C848" s="190" t="s">
        <v>605</v>
      </c>
      <c r="D848" s="190" t="s">
        <v>884</v>
      </c>
      <c r="E848" s="190" t="s">
        <v>1123</v>
      </c>
    </row>
    <row r="849" spans="1:5">
      <c r="A849" s="189">
        <v>2401594</v>
      </c>
      <c r="B849" s="190" t="s">
        <v>1279</v>
      </c>
      <c r="C849" s="190" t="s">
        <v>887</v>
      </c>
      <c r="D849" s="190" t="s">
        <v>888</v>
      </c>
      <c r="E849" s="190" t="s">
        <v>1125</v>
      </c>
    </row>
    <row r="850" spans="1:5">
      <c r="A850" s="189">
        <v>2401602</v>
      </c>
      <c r="B850" s="190" t="s">
        <v>1280</v>
      </c>
      <c r="C850" s="190" t="s">
        <v>605</v>
      </c>
      <c r="D850" s="190" t="s">
        <v>884</v>
      </c>
      <c r="E850" s="190" t="s">
        <v>1123</v>
      </c>
    </row>
    <row r="851" spans="1:5">
      <c r="A851" s="189">
        <v>2401602</v>
      </c>
      <c r="B851" s="190" t="s">
        <v>1281</v>
      </c>
      <c r="C851" s="190" t="s">
        <v>887</v>
      </c>
      <c r="D851" s="190" t="s">
        <v>888</v>
      </c>
      <c r="E851" s="190" t="s">
        <v>1125</v>
      </c>
    </row>
    <row r="852" spans="1:5">
      <c r="A852" s="189">
        <v>2401610</v>
      </c>
      <c r="B852" s="190" t="s">
        <v>1282</v>
      </c>
      <c r="C852" s="190" t="s">
        <v>605</v>
      </c>
      <c r="D852" s="190" t="s">
        <v>884</v>
      </c>
      <c r="E852" s="190" t="s">
        <v>1123</v>
      </c>
    </row>
    <row r="853" spans="1:5">
      <c r="A853" s="189">
        <v>2401610</v>
      </c>
      <c r="B853" s="190" t="s">
        <v>1282</v>
      </c>
      <c r="C853" s="190" t="s">
        <v>887</v>
      </c>
      <c r="D853" s="190" t="s">
        <v>888</v>
      </c>
      <c r="E853" s="190" t="s">
        <v>1125</v>
      </c>
    </row>
    <row r="854" spans="1:5">
      <c r="A854" s="189">
        <v>2401628</v>
      </c>
      <c r="B854" s="190" t="s">
        <v>1283</v>
      </c>
      <c r="C854" s="190" t="s">
        <v>605</v>
      </c>
      <c r="D854" s="190" t="s">
        <v>884</v>
      </c>
      <c r="E854" s="190" t="s">
        <v>1123</v>
      </c>
    </row>
    <row r="855" spans="1:5">
      <c r="A855" s="189">
        <v>2401628</v>
      </c>
      <c r="B855" s="190" t="s">
        <v>1284</v>
      </c>
      <c r="C855" s="190" t="s">
        <v>887</v>
      </c>
      <c r="D855" s="190" t="s">
        <v>888</v>
      </c>
      <c r="E855" s="190" t="s">
        <v>1125</v>
      </c>
    </row>
    <row r="856" spans="1:5">
      <c r="A856" s="189">
        <v>2401636</v>
      </c>
      <c r="B856" s="190" t="s">
        <v>1285</v>
      </c>
      <c r="C856" s="190" t="s">
        <v>605</v>
      </c>
      <c r="D856" s="190" t="s">
        <v>884</v>
      </c>
      <c r="E856" s="190" t="s">
        <v>1123</v>
      </c>
    </row>
    <row r="857" spans="1:5">
      <c r="A857" s="189">
        <v>2401636</v>
      </c>
      <c r="B857" s="190" t="s">
        <v>1285</v>
      </c>
      <c r="C857" s="190" t="s">
        <v>887</v>
      </c>
      <c r="D857" s="190" t="s">
        <v>888</v>
      </c>
      <c r="E857" s="190" t="s">
        <v>1125</v>
      </c>
    </row>
    <row r="858" spans="1:5">
      <c r="A858" s="189">
        <v>2401644</v>
      </c>
      <c r="B858" s="190" t="s">
        <v>1286</v>
      </c>
      <c r="C858" s="190" t="s">
        <v>605</v>
      </c>
      <c r="D858" s="190" t="s">
        <v>884</v>
      </c>
      <c r="E858" s="190" t="s">
        <v>1123</v>
      </c>
    </row>
    <row r="859" spans="1:5">
      <c r="A859" s="189">
        <v>2401644</v>
      </c>
      <c r="B859" s="190" t="s">
        <v>1286</v>
      </c>
      <c r="C859" s="190" t="s">
        <v>887</v>
      </c>
      <c r="D859" s="190" t="s">
        <v>888</v>
      </c>
      <c r="E859" s="190" t="s">
        <v>1125</v>
      </c>
    </row>
    <row r="860" spans="1:5">
      <c r="A860" s="189">
        <v>2401651</v>
      </c>
      <c r="B860" s="190" t="s">
        <v>1287</v>
      </c>
      <c r="C860" s="190" t="s">
        <v>605</v>
      </c>
      <c r="D860" s="190" t="s">
        <v>884</v>
      </c>
      <c r="E860" s="190" t="s">
        <v>1217</v>
      </c>
    </row>
    <row r="861" spans="1:5">
      <c r="A861" s="189">
        <v>2401651</v>
      </c>
      <c r="B861" s="190" t="s">
        <v>1287</v>
      </c>
      <c r="C861" s="190" t="s">
        <v>887</v>
      </c>
      <c r="D861" s="190" t="s">
        <v>888</v>
      </c>
      <c r="E861" s="190" t="s">
        <v>1125</v>
      </c>
    </row>
    <row r="862" spans="1:5">
      <c r="A862" s="189">
        <v>2401669</v>
      </c>
      <c r="B862" s="190" t="s">
        <v>1288</v>
      </c>
      <c r="C862" s="190" t="s">
        <v>605</v>
      </c>
      <c r="D862" s="190" t="s">
        <v>884</v>
      </c>
      <c r="E862" s="190" t="s">
        <v>1217</v>
      </c>
    </row>
    <row r="863" spans="1:5">
      <c r="A863" s="189">
        <v>2401669</v>
      </c>
      <c r="B863" s="190" t="s">
        <v>1288</v>
      </c>
      <c r="C863" s="190" t="s">
        <v>887</v>
      </c>
      <c r="D863" s="190" t="s">
        <v>888</v>
      </c>
      <c r="E863" s="190" t="s">
        <v>1125</v>
      </c>
    </row>
    <row r="864" spans="1:5">
      <c r="A864" s="189">
        <v>2401677</v>
      </c>
      <c r="B864" s="190" t="s">
        <v>1289</v>
      </c>
      <c r="C864" s="190" t="s">
        <v>605</v>
      </c>
      <c r="D864" s="190" t="s">
        <v>884</v>
      </c>
      <c r="E864" s="190" t="s">
        <v>1151</v>
      </c>
    </row>
    <row r="865" spans="1:5">
      <c r="A865" s="189">
        <v>2401677</v>
      </c>
      <c r="B865" s="190" t="s">
        <v>1289</v>
      </c>
      <c r="C865" s="190" t="s">
        <v>887</v>
      </c>
      <c r="D865" s="190" t="s">
        <v>888</v>
      </c>
      <c r="E865" s="190" t="s">
        <v>1125</v>
      </c>
    </row>
    <row r="866" spans="1:5">
      <c r="A866" s="190" t="s">
        <v>1</v>
      </c>
      <c r="B866" s="190" t="s">
        <v>1290</v>
      </c>
      <c r="C866" s="190" t="s">
        <v>605</v>
      </c>
      <c r="D866" s="190" t="s">
        <v>884</v>
      </c>
      <c r="E866" s="190" t="s">
        <v>1291</v>
      </c>
    </row>
    <row r="867" spans="1:5">
      <c r="A867" s="190" t="s">
        <v>1</v>
      </c>
      <c r="B867" s="190" t="s">
        <v>1290</v>
      </c>
      <c r="C867" s="190" t="s">
        <v>603</v>
      </c>
      <c r="D867" s="190" t="s">
        <v>886</v>
      </c>
      <c r="E867" s="190" t="s">
        <v>1291</v>
      </c>
    </row>
    <row r="868" spans="1:5">
      <c r="A868" s="190" t="s">
        <v>1</v>
      </c>
      <c r="B868" s="190" t="s">
        <v>1290</v>
      </c>
      <c r="C868" s="190" t="s">
        <v>602</v>
      </c>
      <c r="D868" s="190" t="s">
        <v>890</v>
      </c>
      <c r="E868" s="190" t="s">
        <v>1291</v>
      </c>
    </row>
    <row r="869" spans="1:5">
      <c r="A869" s="190" t="s">
        <v>1</v>
      </c>
      <c r="B869" s="190" t="s">
        <v>1290</v>
      </c>
      <c r="C869" s="190" t="s">
        <v>887</v>
      </c>
      <c r="D869" s="190" t="s">
        <v>888</v>
      </c>
      <c r="E869" s="190" t="s">
        <v>1291</v>
      </c>
    </row>
    <row r="870" spans="1:5">
      <c r="A870" s="190" t="s">
        <v>3</v>
      </c>
      <c r="B870" s="190" t="s">
        <v>1292</v>
      </c>
      <c r="C870" s="190" t="s">
        <v>605</v>
      </c>
      <c r="D870" s="190" t="s">
        <v>884</v>
      </c>
      <c r="E870" s="190" t="s">
        <v>1291</v>
      </c>
    </row>
    <row r="871" spans="1:5">
      <c r="A871" s="190" t="s">
        <v>3</v>
      </c>
      <c r="B871" s="190" t="s">
        <v>1292</v>
      </c>
      <c r="C871" s="190" t="s">
        <v>603</v>
      </c>
      <c r="D871" s="190" t="s">
        <v>886</v>
      </c>
      <c r="E871" s="190" t="s">
        <v>1291</v>
      </c>
    </row>
    <row r="872" spans="1:5">
      <c r="A872" s="190" t="s">
        <v>3</v>
      </c>
      <c r="B872" s="190" t="s">
        <v>1292</v>
      </c>
      <c r="C872" s="190" t="s">
        <v>602</v>
      </c>
      <c r="D872" s="190" t="s">
        <v>890</v>
      </c>
      <c r="E872" s="190" t="s">
        <v>1291</v>
      </c>
    </row>
    <row r="873" spans="1:5">
      <c r="A873" s="190" t="s">
        <v>3</v>
      </c>
      <c r="B873" s="190" t="s">
        <v>1292</v>
      </c>
      <c r="C873" s="190" t="s">
        <v>887</v>
      </c>
      <c r="D873" s="190" t="s">
        <v>888</v>
      </c>
      <c r="E873" s="190" t="s">
        <v>1291</v>
      </c>
    </row>
    <row r="874" spans="1:5">
      <c r="A874" s="190" t="s">
        <v>5</v>
      </c>
      <c r="B874" s="190" t="s">
        <v>1293</v>
      </c>
      <c r="C874" s="190" t="s">
        <v>605</v>
      </c>
      <c r="D874" s="190" t="s">
        <v>884</v>
      </c>
      <c r="E874" s="190" t="s">
        <v>1291</v>
      </c>
    </row>
    <row r="875" spans="1:5">
      <c r="A875" s="190" t="s">
        <v>5</v>
      </c>
      <c r="B875" s="190" t="s">
        <v>1293</v>
      </c>
      <c r="C875" s="190" t="s">
        <v>603</v>
      </c>
      <c r="D875" s="190" t="s">
        <v>886</v>
      </c>
      <c r="E875" s="190" t="s">
        <v>1291</v>
      </c>
    </row>
    <row r="876" spans="1:5">
      <c r="A876" s="190" t="s">
        <v>5</v>
      </c>
      <c r="B876" s="190" t="s">
        <v>1293</v>
      </c>
      <c r="C876" s="190" t="s">
        <v>602</v>
      </c>
      <c r="D876" s="190" t="s">
        <v>890</v>
      </c>
      <c r="E876" s="190" t="s">
        <v>1291</v>
      </c>
    </row>
    <row r="877" spans="1:5">
      <c r="A877" s="190" t="s">
        <v>5</v>
      </c>
      <c r="B877" s="190" t="s">
        <v>1293</v>
      </c>
      <c r="C877" s="190" t="s">
        <v>887</v>
      </c>
      <c r="D877" s="190" t="s">
        <v>888</v>
      </c>
      <c r="E877" s="190" t="s">
        <v>1291</v>
      </c>
    </row>
    <row r="878" spans="1:5">
      <c r="A878" s="190" t="s">
        <v>1294</v>
      </c>
      <c r="B878" s="190" t="s">
        <v>1295</v>
      </c>
      <c r="C878" s="190" t="s">
        <v>605</v>
      </c>
      <c r="D878" s="190" t="s">
        <v>884</v>
      </c>
      <c r="E878" s="190" t="s">
        <v>1291</v>
      </c>
    </row>
    <row r="879" spans="1:5">
      <c r="A879" s="190" t="s">
        <v>1294</v>
      </c>
      <c r="B879" s="190" t="s">
        <v>1295</v>
      </c>
      <c r="C879" s="190" t="s">
        <v>603</v>
      </c>
      <c r="D879" s="190" t="s">
        <v>886</v>
      </c>
      <c r="E879" s="190" t="s">
        <v>1291</v>
      </c>
    </row>
    <row r="880" spans="1:5">
      <c r="A880" s="190" t="s">
        <v>1294</v>
      </c>
      <c r="B880" s="190" t="s">
        <v>1295</v>
      </c>
      <c r="C880" s="190" t="s">
        <v>602</v>
      </c>
      <c r="D880" s="190" t="s">
        <v>890</v>
      </c>
      <c r="E880" s="190" t="s">
        <v>1291</v>
      </c>
    </row>
    <row r="881" spans="1:5">
      <c r="A881" s="190" t="s">
        <v>1294</v>
      </c>
      <c r="B881" s="190" t="s">
        <v>1295</v>
      </c>
      <c r="C881" s="190" t="s">
        <v>887</v>
      </c>
      <c r="D881" s="190" t="s">
        <v>888</v>
      </c>
      <c r="E881" s="190" t="s">
        <v>1291</v>
      </c>
    </row>
    <row r="882" spans="1:5">
      <c r="A882" s="190" t="s">
        <v>98</v>
      </c>
      <c r="B882" s="190" t="s">
        <v>1296</v>
      </c>
      <c r="C882" s="190" t="s">
        <v>605</v>
      </c>
      <c r="D882" s="190" t="s">
        <v>884</v>
      </c>
      <c r="E882" s="190" t="s">
        <v>1297</v>
      </c>
    </row>
    <row r="883" spans="1:5">
      <c r="A883" s="190" t="s">
        <v>98</v>
      </c>
      <c r="B883" s="190" t="s">
        <v>1296</v>
      </c>
      <c r="C883" s="190" t="s">
        <v>603</v>
      </c>
      <c r="D883" s="190" t="s">
        <v>886</v>
      </c>
      <c r="E883" s="190" t="s">
        <v>1297</v>
      </c>
    </row>
    <row r="884" spans="1:5">
      <c r="A884" s="190" t="s">
        <v>98</v>
      </c>
      <c r="B884" s="190" t="s">
        <v>1296</v>
      </c>
      <c r="C884" s="190" t="s">
        <v>602</v>
      </c>
      <c r="D884" s="190" t="s">
        <v>890</v>
      </c>
      <c r="E884" s="190" t="s">
        <v>1297</v>
      </c>
    </row>
    <row r="885" spans="1:5">
      <c r="A885" s="190" t="s">
        <v>98</v>
      </c>
      <c r="B885" s="190" t="s">
        <v>1296</v>
      </c>
      <c r="C885" s="190" t="s">
        <v>887</v>
      </c>
      <c r="D885" s="190" t="s">
        <v>888</v>
      </c>
      <c r="E885" s="190" t="s">
        <v>1297</v>
      </c>
    </row>
    <row r="886" spans="1:5">
      <c r="A886" s="190" t="s">
        <v>104</v>
      </c>
      <c r="B886" s="190" t="s">
        <v>1298</v>
      </c>
      <c r="C886" s="190" t="s">
        <v>605</v>
      </c>
      <c r="D886" s="190" t="s">
        <v>884</v>
      </c>
      <c r="E886" s="190" t="s">
        <v>1291</v>
      </c>
    </row>
    <row r="887" spans="1:5">
      <c r="A887" s="190" t="s">
        <v>104</v>
      </c>
      <c r="B887" s="190" t="s">
        <v>1298</v>
      </c>
      <c r="C887" s="190" t="s">
        <v>603</v>
      </c>
      <c r="D887" s="190" t="s">
        <v>886</v>
      </c>
      <c r="E887" s="190" t="s">
        <v>1291</v>
      </c>
    </row>
    <row r="888" spans="1:5">
      <c r="A888" s="190" t="s">
        <v>104</v>
      </c>
      <c r="B888" s="190" t="s">
        <v>1298</v>
      </c>
      <c r="C888" s="190" t="s">
        <v>602</v>
      </c>
      <c r="D888" s="190" t="s">
        <v>890</v>
      </c>
      <c r="E888" s="190" t="s">
        <v>1291</v>
      </c>
    </row>
    <row r="889" spans="1:5">
      <c r="A889" s="190" t="s">
        <v>104</v>
      </c>
      <c r="B889" s="190" t="s">
        <v>1298</v>
      </c>
      <c r="C889" s="190" t="s">
        <v>887</v>
      </c>
      <c r="D889" s="190" t="s">
        <v>888</v>
      </c>
      <c r="E889" s="190" t="s">
        <v>1291</v>
      </c>
    </row>
    <row r="890" spans="1:5">
      <c r="A890" s="190" t="s">
        <v>85</v>
      </c>
      <c r="B890" s="190" t="s">
        <v>1299</v>
      </c>
      <c r="C890" s="190" t="s">
        <v>605</v>
      </c>
      <c r="D890" s="190" t="s">
        <v>884</v>
      </c>
      <c r="E890" s="190" t="s">
        <v>1291</v>
      </c>
    </row>
    <row r="891" spans="1:5">
      <c r="A891" s="190" t="s">
        <v>85</v>
      </c>
      <c r="B891" s="190" t="s">
        <v>1299</v>
      </c>
      <c r="C891" s="190" t="s">
        <v>603</v>
      </c>
      <c r="D891" s="190" t="s">
        <v>886</v>
      </c>
      <c r="E891" s="190" t="s">
        <v>1291</v>
      </c>
    </row>
    <row r="892" spans="1:5">
      <c r="A892" s="190" t="s">
        <v>85</v>
      </c>
      <c r="B892" s="190" t="s">
        <v>1299</v>
      </c>
      <c r="C892" s="190" t="s">
        <v>602</v>
      </c>
      <c r="D892" s="190" t="s">
        <v>890</v>
      </c>
      <c r="E892" s="190" t="s">
        <v>1291</v>
      </c>
    </row>
    <row r="893" spans="1:5">
      <c r="A893" s="190" t="s">
        <v>85</v>
      </c>
      <c r="B893" s="190" t="s">
        <v>1299</v>
      </c>
      <c r="C893" s="190" t="s">
        <v>887</v>
      </c>
      <c r="D893" s="190" t="s">
        <v>888</v>
      </c>
      <c r="E893" s="190" t="s">
        <v>1291</v>
      </c>
    </row>
    <row r="894" spans="1:5">
      <c r="A894" s="190" t="s">
        <v>108</v>
      </c>
      <c r="B894" s="190" t="s">
        <v>1300</v>
      </c>
      <c r="C894" s="190" t="s">
        <v>605</v>
      </c>
      <c r="D894" s="190" t="s">
        <v>884</v>
      </c>
      <c r="E894" s="190" t="s">
        <v>1291</v>
      </c>
    </row>
    <row r="895" spans="1:5">
      <c r="A895" s="190" t="s">
        <v>108</v>
      </c>
      <c r="B895" s="190" t="s">
        <v>1300</v>
      </c>
      <c r="C895" s="190" t="s">
        <v>603</v>
      </c>
      <c r="D895" s="190" t="s">
        <v>886</v>
      </c>
      <c r="E895" s="190" t="s">
        <v>1291</v>
      </c>
    </row>
    <row r="896" spans="1:5">
      <c r="A896" s="190" t="s">
        <v>108</v>
      </c>
      <c r="B896" s="190" t="s">
        <v>1300</v>
      </c>
      <c r="C896" s="190" t="s">
        <v>602</v>
      </c>
      <c r="D896" s="190" t="s">
        <v>890</v>
      </c>
      <c r="E896" s="190" t="s">
        <v>1291</v>
      </c>
    </row>
    <row r="897" spans="1:5">
      <c r="A897" s="190" t="s">
        <v>108</v>
      </c>
      <c r="B897" s="190" t="s">
        <v>1300</v>
      </c>
      <c r="C897" s="190" t="s">
        <v>887</v>
      </c>
      <c r="D897" s="190" t="s">
        <v>888</v>
      </c>
      <c r="E897" s="190" t="s">
        <v>1291</v>
      </c>
    </row>
    <row r="898" spans="1:5">
      <c r="A898" s="190" t="s">
        <v>143</v>
      </c>
      <c r="B898" s="190" t="s">
        <v>1301</v>
      </c>
      <c r="C898" s="190" t="s">
        <v>605</v>
      </c>
      <c r="D898" s="190" t="s">
        <v>884</v>
      </c>
      <c r="E898" s="190" t="s">
        <v>1291</v>
      </c>
    </row>
    <row r="899" spans="1:5">
      <c r="A899" s="190" t="s">
        <v>143</v>
      </c>
      <c r="B899" s="190" t="s">
        <v>1301</v>
      </c>
      <c r="C899" s="190" t="s">
        <v>603</v>
      </c>
      <c r="D899" s="190" t="s">
        <v>886</v>
      </c>
      <c r="E899" s="190" t="s">
        <v>1291</v>
      </c>
    </row>
    <row r="900" spans="1:5">
      <c r="A900" s="190" t="s">
        <v>143</v>
      </c>
      <c r="B900" s="190" t="s">
        <v>1301</v>
      </c>
      <c r="C900" s="190" t="s">
        <v>602</v>
      </c>
      <c r="D900" s="190" t="s">
        <v>890</v>
      </c>
      <c r="E900" s="190" t="s">
        <v>1291</v>
      </c>
    </row>
    <row r="901" spans="1:5">
      <c r="A901" s="190" t="s">
        <v>143</v>
      </c>
      <c r="B901" s="190" t="s">
        <v>1301</v>
      </c>
      <c r="C901" s="190" t="s">
        <v>887</v>
      </c>
      <c r="D901" s="190" t="s">
        <v>888</v>
      </c>
      <c r="E901" s="190" t="s">
        <v>1291</v>
      </c>
    </row>
    <row r="902" spans="1:5">
      <c r="A902" s="190" t="s">
        <v>145</v>
      </c>
      <c r="B902" s="190" t="s">
        <v>1302</v>
      </c>
      <c r="C902" s="190" t="s">
        <v>605</v>
      </c>
      <c r="D902" s="190" t="s">
        <v>884</v>
      </c>
      <c r="E902" s="190" t="s">
        <v>1291</v>
      </c>
    </row>
    <row r="903" spans="1:5">
      <c r="A903" s="190" t="s">
        <v>145</v>
      </c>
      <c r="B903" s="190" t="s">
        <v>1302</v>
      </c>
      <c r="C903" s="190" t="s">
        <v>603</v>
      </c>
      <c r="D903" s="190" t="s">
        <v>886</v>
      </c>
      <c r="E903" s="190" t="s">
        <v>1291</v>
      </c>
    </row>
    <row r="904" spans="1:5">
      <c r="A904" s="190" t="s">
        <v>145</v>
      </c>
      <c r="B904" s="190" t="s">
        <v>1302</v>
      </c>
      <c r="C904" s="190" t="s">
        <v>602</v>
      </c>
      <c r="D904" s="190" t="s">
        <v>890</v>
      </c>
      <c r="E904" s="190" t="s">
        <v>1291</v>
      </c>
    </row>
    <row r="905" spans="1:5">
      <c r="A905" s="190" t="s">
        <v>145</v>
      </c>
      <c r="B905" s="190" t="s">
        <v>1302</v>
      </c>
      <c r="C905" s="190" t="s">
        <v>887</v>
      </c>
      <c r="D905" s="190" t="s">
        <v>888</v>
      </c>
      <c r="E905" s="190" t="s">
        <v>1291</v>
      </c>
    </row>
    <row r="906" spans="1:5">
      <c r="A906" s="190" t="s">
        <v>149</v>
      </c>
      <c r="B906" s="190" t="s">
        <v>1303</v>
      </c>
      <c r="C906" s="190" t="s">
        <v>605</v>
      </c>
      <c r="D906" s="190" t="s">
        <v>884</v>
      </c>
      <c r="E906" s="190" t="s">
        <v>1291</v>
      </c>
    </row>
    <row r="907" spans="1:5">
      <c r="A907" s="190" t="s">
        <v>149</v>
      </c>
      <c r="B907" s="190" t="s">
        <v>1303</v>
      </c>
      <c r="C907" s="190" t="s">
        <v>603</v>
      </c>
      <c r="D907" s="190" t="s">
        <v>886</v>
      </c>
      <c r="E907" s="190" t="s">
        <v>1291</v>
      </c>
    </row>
    <row r="908" spans="1:5">
      <c r="A908" s="190" t="s">
        <v>149</v>
      </c>
      <c r="B908" s="190" t="s">
        <v>1303</v>
      </c>
      <c r="C908" s="190" t="s">
        <v>602</v>
      </c>
      <c r="D908" s="190" t="s">
        <v>890</v>
      </c>
      <c r="E908" s="190" t="s">
        <v>1291</v>
      </c>
    </row>
    <row r="909" spans="1:5">
      <c r="A909" s="190" t="s">
        <v>149</v>
      </c>
      <c r="B909" s="190" t="s">
        <v>1303</v>
      </c>
      <c r="C909" s="190" t="s">
        <v>887</v>
      </c>
      <c r="D909" s="190" t="s">
        <v>888</v>
      </c>
      <c r="E909" s="190" t="s">
        <v>1291</v>
      </c>
    </row>
    <row r="910" spans="1:5">
      <c r="A910" s="190" t="s">
        <v>153</v>
      </c>
      <c r="B910" s="190" t="s">
        <v>1304</v>
      </c>
      <c r="C910" s="190" t="s">
        <v>605</v>
      </c>
      <c r="D910" s="190" t="s">
        <v>884</v>
      </c>
      <c r="E910" s="190" t="s">
        <v>1291</v>
      </c>
    </row>
    <row r="911" spans="1:5">
      <c r="A911" s="190" t="s">
        <v>153</v>
      </c>
      <c r="B911" s="190" t="s">
        <v>1304</v>
      </c>
      <c r="C911" s="190" t="s">
        <v>603</v>
      </c>
      <c r="D911" s="190" t="s">
        <v>886</v>
      </c>
      <c r="E911" s="190" t="s">
        <v>1291</v>
      </c>
    </row>
    <row r="912" spans="1:5">
      <c r="A912" s="190" t="s">
        <v>153</v>
      </c>
      <c r="B912" s="190" t="s">
        <v>1304</v>
      </c>
      <c r="C912" s="190" t="s">
        <v>602</v>
      </c>
      <c r="D912" s="190" t="s">
        <v>890</v>
      </c>
      <c r="E912" s="190" t="s">
        <v>1291</v>
      </c>
    </row>
    <row r="913" spans="1:5">
      <c r="A913" s="190" t="s">
        <v>153</v>
      </c>
      <c r="B913" s="190" t="s">
        <v>1304</v>
      </c>
      <c r="C913" s="190" t="s">
        <v>887</v>
      </c>
      <c r="D913" s="190" t="s">
        <v>888</v>
      </c>
      <c r="E913" s="190" t="s">
        <v>1291</v>
      </c>
    </row>
    <row r="914" spans="1:5">
      <c r="A914" s="190" t="s">
        <v>157</v>
      </c>
      <c r="B914" s="190" t="s">
        <v>1305</v>
      </c>
      <c r="C914" s="190" t="s">
        <v>605</v>
      </c>
      <c r="D914" s="190" t="s">
        <v>884</v>
      </c>
      <c r="E914" s="190" t="s">
        <v>1291</v>
      </c>
    </row>
    <row r="915" spans="1:5">
      <c r="A915" s="190" t="s">
        <v>157</v>
      </c>
      <c r="B915" s="190" t="s">
        <v>1305</v>
      </c>
      <c r="C915" s="190" t="s">
        <v>603</v>
      </c>
      <c r="D915" s="190" t="s">
        <v>886</v>
      </c>
      <c r="E915" s="190" t="s">
        <v>1291</v>
      </c>
    </row>
    <row r="916" spans="1:5">
      <c r="A916" s="190" t="s">
        <v>157</v>
      </c>
      <c r="B916" s="190" t="s">
        <v>1305</v>
      </c>
      <c r="C916" s="190" t="s">
        <v>602</v>
      </c>
      <c r="D916" s="190" t="s">
        <v>890</v>
      </c>
      <c r="E916" s="190" t="s">
        <v>1291</v>
      </c>
    </row>
    <row r="917" spans="1:5">
      <c r="A917" s="190" t="s">
        <v>157</v>
      </c>
      <c r="B917" s="190" t="s">
        <v>1305</v>
      </c>
      <c r="C917" s="190" t="s">
        <v>887</v>
      </c>
      <c r="D917" s="190" t="s">
        <v>888</v>
      </c>
      <c r="E917" s="190" t="s">
        <v>1291</v>
      </c>
    </row>
    <row r="918" spans="1:5">
      <c r="A918" s="190" t="s">
        <v>161</v>
      </c>
      <c r="B918" s="190" t="s">
        <v>1306</v>
      </c>
      <c r="C918" s="190" t="s">
        <v>605</v>
      </c>
      <c r="D918" s="190" t="s">
        <v>884</v>
      </c>
      <c r="E918" s="190" t="s">
        <v>1291</v>
      </c>
    </row>
    <row r="919" spans="1:5">
      <c r="A919" s="190" t="s">
        <v>161</v>
      </c>
      <c r="B919" s="190" t="s">
        <v>1306</v>
      </c>
      <c r="C919" s="190" t="s">
        <v>603</v>
      </c>
      <c r="D919" s="190" t="s">
        <v>886</v>
      </c>
      <c r="E919" s="190" t="s">
        <v>1291</v>
      </c>
    </row>
    <row r="920" spans="1:5">
      <c r="A920" s="190" t="s">
        <v>161</v>
      </c>
      <c r="B920" s="190" t="s">
        <v>1306</v>
      </c>
      <c r="C920" s="190" t="s">
        <v>602</v>
      </c>
      <c r="D920" s="190" t="s">
        <v>890</v>
      </c>
      <c r="E920" s="190" t="s">
        <v>1291</v>
      </c>
    </row>
    <row r="921" spans="1:5">
      <c r="A921" s="190" t="s">
        <v>161</v>
      </c>
      <c r="B921" s="190" t="s">
        <v>1306</v>
      </c>
      <c r="C921" s="190" t="s">
        <v>887</v>
      </c>
      <c r="D921" s="190" t="s">
        <v>888</v>
      </c>
      <c r="E921" s="190" t="s">
        <v>1291</v>
      </c>
    </row>
    <row r="922" spans="1:5">
      <c r="A922" s="190" t="s">
        <v>165</v>
      </c>
      <c r="B922" s="190" t="s">
        <v>1307</v>
      </c>
      <c r="C922" s="190" t="s">
        <v>605</v>
      </c>
      <c r="D922" s="190" t="s">
        <v>884</v>
      </c>
      <c r="E922" s="190" t="s">
        <v>1291</v>
      </c>
    </row>
    <row r="923" spans="1:5">
      <c r="A923" s="190" t="s">
        <v>165</v>
      </c>
      <c r="B923" s="190" t="s">
        <v>1307</v>
      </c>
      <c r="C923" s="190" t="s">
        <v>603</v>
      </c>
      <c r="D923" s="190" t="s">
        <v>886</v>
      </c>
      <c r="E923" s="190" t="s">
        <v>1291</v>
      </c>
    </row>
    <row r="924" spans="1:5">
      <c r="A924" s="190" t="s">
        <v>165</v>
      </c>
      <c r="B924" s="190" t="s">
        <v>1307</v>
      </c>
      <c r="C924" s="190" t="s">
        <v>602</v>
      </c>
      <c r="D924" s="190" t="s">
        <v>890</v>
      </c>
      <c r="E924" s="190" t="s">
        <v>1291</v>
      </c>
    </row>
    <row r="925" spans="1:5">
      <c r="A925" s="190" t="s">
        <v>165</v>
      </c>
      <c r="B925" s="190" t="s">
        <v>1307</v>
      </c>
      <c r="C925" s="190" t="s">
        <v>887</v>
      </c>
      <c r="D925" s="190" t="s">
        <v>888</v>
      </c>
      <c r="E925" s="190" t="s">
        <v>1291</v>
      </c>
    </row>
    <row r="926" spans="1:5">
      <c r="A926" s="190" t="s">
        <v>167</v>
      </c>
      <c r="B926" s="190" t="s">
        <v>1308</v>
      </c>
      <c r="C926" s="190" t="s">
        <v>605</v>
      </c>
      <c r="D926" s="190" t="s">
        <v>884</v>
      </c>
      <c r="E926" s="190" t="s">
        <v>1291</v>
      </c>
    </row>
    <row r="927" spans="1:5">
      <c r="A927" s="190" t="s">
        <v>167</v>
      </c>
      <c r="B927" s="190" t="s">
        <v>1308</v>
      </c>
      <c r="C927" s="190" t="s">
        <v>603</v>
      </c>
      <c r="D927" s="190" t="s">
        <v>886</v>
      </c>
      <c r="E927" s="190" t="s">
        <v>1291</v>
      </c>
    </row>
    <row r="928" spans="1:5">
      <c r="A928" s="190" t="s">
        <v>167</v>
      </c>
      <c r="B928" s="190" t="s">
        <v>1308</v>
      </c>
      <c r="C928" s="190" t="s">
        <v>602</v>
      </c>
      <c r="D928" s="190" t="s">
        <v>890</v>
      </c>
      <c r="E928" s="190" t="s">
        <v>1291</v>
      </c>
    </row>
    <row r="929" spans="1:5">
      <c r="A929" s="190" t="s">
        <v>167</v>
      </c>
      <c r="B929" s="190" t="s">
        <v>1308</v>
      </c>
      <c r="C929" s="190" t="s">
        <v>887</v>
      </c>
      <c r="D929" s="190" t="s">
        <v>888</v>
      </c>
      <c r="E929" s="190" t="s">
        <v>1291</v>
      </c>
    </row>
    <row r="930" spans="1:5">
      <c r="A930" s="190" t="s">
        <v>171</v>
      </c>
      <c r="B930" s="190" t="s">
        <v>1309</v>
      </c>
      <c r="C930" s="190" t="s">
        <v>605</v>
      </c>
      <c r="D930" s="190" t="s">
        <v>884</v>
      </c>
      <c r="E930" s="190" t="s">
        <v>1291</v>
      </c>
    </row>
    <row r="931" spans="1:5">
      <c r="A931" s="190" t="s">
        <v>171</v>
      </c>
      <c r="B931" s="190" t="s">
        <v>1309</v>
      </c>
      <c r="C931" s="190" t="s">
        <v>603</v>
      </c>
      <c r="D931" s="190" t="s">
        <v>886</v>
      </c>
      <c r="E931" s="190" t="s">
        <v>1291</v>
      </c>
    </row>
    <row r="932" spans="1:5">
      <c r="A932" s="190" t="s">
        <v>171</v>
      </c>
      <c r="B932" s="190" t="s">
        <v>1309</v>
      </c>
      <c r="C932" s="190" t="s">
        <v>602</v>
      </c>
      <c r="D932" s="190" t="s">
        <v>890</v>
      </c>
      <c r="E932" s="190" t="s">
        <v>1291</v>
      </c>
    </row>
    <row r="933" spans="1:5">
      <c r="A933" s="190" t="s">
        <v>171</v>
      </c>
      <c r="B933" s="190" t="s">
        <v>1309</v>
      </c>
      <c r="C933" s="190" t="s">
        <v>887</v>
      </c>
      <c r="D933" s="190" t="s">
        <v>888</v>
      </c>
      <c r="E933" s="190" t="s">
        <v>1291</v>
      </c>
    </row>
    <row r="934" spans="1:5">
      <c r="A934" s="190" t="s">
        <v>177</v>
      </c>
      <c r="B934" s="190" t="s">
        <v>1310</v>
      </c>
      <c r="C934" s="190" t="s">
        <v>605</v>
      </c>
      <c r="D934" s="190" t="s">
        <v>884</v>
      </c>
      <c r="E934" s="190" t="s">
        <v>1291</v>
      </c>
    </row>
    <row r="935" spans="1:5">
      <c r="A935" s="190" t="s">
        <v>177</v>
      </c>
      <c r="B935" s="190" t="s">
        <v>1310</v>
      </c>
      <c r="C935" s="190" t="s">
        <v>603</v>
      </c>
      <c r="D935" s="190" t="s">
        <v>886</v>
      </c>
      <c r="E935" s="190" t="s">
        <v>1291</v>
      </c>
    </row>
    <row r="936" spans="1:5">
      <c r="A936" s="190" t="s">
        <v>177</v>
      </c>
      <c r="B936" s="190" t="s">
        <v>1310</v>
      </c>
      <c r="C936" s="190" t="s">
        <v>602</v>
      </c>
      <c r="D936" s="190" t="s">
        <v>890</v>
      </c>
      <c r="E936" s="190" t="s">
        <v>1291</v>
      </c>
    </row>
    <row r="937" spans="1:5">
      <c r="A937" s="190" t="s">
        <v>177</v>
      </c>
      <c r="B937" s="190" t="s">
        <v>1310</v>
      </c>
      <c r="C937" s="190" t="s">
        <v>887</v>
      </c>
      <c r="D937" s="190" t="s">
        <v>888</v>
      </c>
      <c r="E937" s="190" t="s">
        <v>1291</v>
      </c>
    </row>
    <row r="938" spans="1:5">
      <c r="A938" s="190" t="s">
        <v>181</v>
      </c>
      <c r="B938" s="190" t="s">
        <v>1311</v>
      </c>
      <c r="C938" s="190" t="s">
        <v>605</v>
      </c>
      <c r="D938" s="190" t="s">
        <v>884</v>
      </c>
      <c r="E938" s="190" t="s">
        <v>1291</v>
      </c>
    </row>
    <row r="939" spans="1:5">
      <c r="A939" s="190" t="s">
        <v>181</v>
      </c>
      <c r="B939" s="190" t="s">
        <v>1311</v>
      </c>
      <c r="C939" s="190" t="s">
        <v>603</v>
      </c>
      <c r="D939" s="190" t="s">
        <v>886</v>
      </c>
      <c r="E939" s="190" t="s">
        <v>1291</v>
      </c>
    </row>
    <row r="940" spans="1:5">
      <c r="A940" s="190" t="s">
        <v>181</v>
      </c>
      <c r="B940" s="190" t="s">
        <v>1311</v>
      </c>
      <c r="C940" s="190" t="s">
        <v>602</v>
      </c>
      <c r="D940" s="190" t="s">
        <v>890</v>
      </c>
      <c r="E940" s="190" t="s">
        <v>1291</v>
      </c>
    </row>
    <row r="941" spans="1:5">
      <c r="A941" s="190" t="s">
        <v>181</v>
      </c>
      <c r="B941" s="190" t="s">
        <v>1311</v>
      </c>
      <c r="C941" s="190" t="s">
        <v>887</v>
      </c>
      <c r="D941" s="190" t="s">
        <v>888</v>
      </c>
      <c r="E941" s="190" t="s">
        <v>1291</v>
      </c>
    </row>
    <row r="942" spans="1:5">
      <c r="A942" s="190" t="s">
        <v>183</v>
      </c>
      <c r="B942" s="190" t="s">
        <v>1312</v>
      </c>
      <c r="C942" s="190" t="s">
        <v>605</v>
      </c>
      <c r="D942" s="190" t="s">
        <v>884</v>
      </c>
      <c r="E942" s="190" t="s">
        <v>1291</v>
      </c>
    </row>
    <row r="943" spans="1:5">
      <c r="A943" s="190" t="s">
        <v>183</v>
      </c>
      <c r="B943" s="190" t="s">
        <v>1312</v>
      </c>
      <c r="C943" s="190" t="s">
        <v>603</v>
      </c>
      <c r="D943" s="190" t="s">
        <v>886</v>
      </c>
      <c r="E943" s="190" t="s">
        <v>1291</v>
      </c>
    </row>
    <row r="944" spans="1:5">
      <c r="A944" s="190" t="s">
        <v>183</v>
      </c>
      <c r="B944" s="190" t="s">
        <v>1312</v>
      </c>
      <c r="C944" s="190" t="s">
        <v>602</v>
      </c>
      <c r="D944" s="190" t="s">
        <v>890</v>
      </c>
      <c r="E944" s="190" t="s">
        <v>1291</v>
      </c>
    </row>
    <row r="945" spans="1:5">
      <c r="A945" s="190" t="s">
        <v>183</v>
      </c>
      <c r="B945" s="190" t="s">
        <v>1312</v>
      </c>
      <c r="C945" s="190" t="s">
        <v>887</v>
      </c>
      <c r="D945" s="190" t="s">
        <v>888</v>
      </c>
      <c r="E945" s="190" t="s">
        <v>1291</v>
      </c>
    </row>
    <row r="946" spans="1:5">
      <c r="A946" s="190" t="s">
        <v>185</v>
      </c>
      <c r="B946" s="190" t="s">
        <v>1313</v>
      </c>
      <c r="C946" s="190" t="s">
        <v>605</v>
      </c>
      <c r="D946" s="190" t="s">
        <v>884</v>
      </c>
      <c r="E946" s="190" t="s">
        <v>1291</v>
      </c>
    </row>
    <row r="947" spans="1:5">
      <c r="A947" s="190" t="s">
        <v>185</v>
      </c>
      <c r="B947" s="190" t="s">
        <v>1313</v>
      </c>
      <c r="C947" s="190" t="s">
        <v>603</v>
      </c>
      <c r="D947" s="190" t="s">
        <v>886</v>
      </c>
      <c r="E947" s="190" t="s">
        <v>1291</v>
      </c>
    </row>
    <row r="948" spans="1:5">
      <c r="A948" s="190" t="s">
        <v>185</v>
      </c>
      <c r="B948" s="190" t="s">
        <v>1313</v>
      </c>
      <c r="C948" s="190" t="s">
        <v>602</v>
      </c>
      <c r="D948" s="190" t="s">
        <v>890</v>
      </c>
      <c r="E948" s="190" t="s">
        <v>1291</v>
      </c>
    </row>
    <row r="949" spans="1:5">
      <c r="A949" s="190" t="s">
        <v>185</v>
      </c>
      <c r="B949" s="190" t="s">
        <v>1313</v>
      </c>
      <c r="C949" s="190" t="s">
        <v>887</v>
      </c>
      <c r="D949" s="190" t="s">
        <v>888</v>
      </c>
      <c r="E949" s="190" t="s">
        <v>1291</v>
      </c>
    </row>
    <row r="950" spans="1:5">
      <c r="A950" s="190" t="s">
        <v>191</v>
      </c>
      <c r="B950" s="190" t="s">
        <v>1314</v>
      </c>
      <c r="C950" s="190" t="s">
        <v>605</v>
      </c>
      <c r="D950" s="190" t="s">
        <v>884</v>
      </c>
      <c r="E950" s="190" t="s">
        <v>1291</v>
      </c>
    </row>
    <row r="951" spans="1:5">
      <c r="A951" s="190" t="s">
        <v>191</v>
      </c>
      <c r="B951" s="190" t="s">
        <v>1314</v>
      </c>
      <c r="C951" s="190" t="s">
        <v>603</v>
      </c>
      <c r="D951" s="190" t="s">
        <v>886</v>
      </c>
      <c r="E951" s="190" t="s">
        <v>1291</v>
      </c>
    </row>
    <row r="952" spans="1:5">
      <c r="A952" s="190" t="s">
        <v>191</v>
      </c>
      <c r="B952" s="190" t="s">
        <v>1314</v>
      </c>
      <c r="C952" s="190" t="s">
        <v>602</v>
      </c>
      <c r="D952" s="190" t="s">
        <v>890</v>
      </c>
      <c r="E952" s="190" t="s">
        <v>1291</v>
      </c>
    </row>
    <row r="953" spans="1:5">
      <c r="A953" s="190" t="s">
        <v>191</v>
      </c>
      <c r="B953" s="190" t="s">
        <v>1314</v>
      </c>
      <c r="C953" s="190" t="s">
        <v>887</v>
      </c>
      <c r="D953" s="190" t="s">
        <v>888</v>
      </c>
      <c r="E953" s="190" t="s">
        <v>1291</v>
      </c>
    </row>
    <row r="954" spans="1:5">
      <c r="A954" s="190" t="s">
        <v>195</v>
      </c>
      <c r="B954" s="190" t="s">
        <v>1315</v>
      </c>
      <c r="C954" s="190" t="s">
        <v>605</v>
      </c>
      <c r="D954" s="190" t="s">
        <v>884</v>
      </c>
      <c r="E954" s="190" t="s">
        <v>1291</v>
      </c>
    </row>
    <row r="955" spans="1:5">
      <c r="A955" s="190" t="s">
        <v>195</v>
      </c>
      <c r="B955" s="190" t="s">
        <v>1315</v>
      </c>
      <c r="C955" s="190" t="s">
        <v>603</v>
      </c>
      <c r="D955" s="190" t="s">
        <v>886</v>
      </c>
      <c r="E955" s="190" t="s">
        <v>1291</v>
      </c>
    </row>
    <row r="956" spans="1:5">
      <c r="A956" s="190" t="s">
        <v>195</v>
      </c>
      <c r="B956" s="190" t="s">
        <v>1315</v>
      </c>
      <c r="C956" s="190" t="s">
        <v>602</v>
      </c>
      <c r="D956" s="190" t="s">
        <v>890</v>
      </c>
      <c r="E956" s="190" t="s">
        <v>1291</v>
      </c>
    </row>
    <row r="957" spans="1:5">
      <c r="A957" s="190" t="s">
        <v>195</v>
      </c>
      <c r="B957" s="190" t="s">
        <v>1315</v>
      </c>
      <c r="C957" s="190" t="s">
        <v>887</v>
      </c>
      <c r="D957" s="190" t="s">
        <v>888</v>
      </c>
      <c r="E957" s="190" t="s">
        <v>1291</v>
      </c>
    </row>
    <row r="958" spans="1:5">
      <c r="A958" s="190" t="s">
        <v>197</v>
      </c>
      <c r="B958" s="190" t="s">
        <v>1316</v>
      </c>
      <c r="C958" s="190" t="s">
        <v>605</v>
      </c>
      <c r="D958" s="190" t="s">
        <v>884</v>
      </c>
      <c r="E958" s="190" t="s">
        <v>1291</v>
      </c>
    </row>
    <row r="959" spans="1:5">
      <c r="A959" s="190" t="s">
        <v>197</v>
      </c>
      <c r="B959" s="190" t="s">
        <v>1316</v>
      </c>
      <c r="C959" s="190" t="s">
        <v>603</v>
      </c>
      <c r="D959" s="190" t="s">
        <v>886</v>
      </c>
      <c r="E959" s="190" t="s">
        <v>1291</v>
      </c>
    </row>
    <row r="960" spans="1:5">
      <c r="A960" s="190" t="s">
        <v>197</v>
      </c>
      <c r="B960" s="190" t="s">
        <v>1316</v>
      </c>
      <c r="C960" s="190" t="s">
        <v>602</v>
      </c>
      <c r="D960" s="190" t="s">
        <v>890</v>
      </c>
      <c r="E960" s="190" t="s">
        <v>1291</v>
      </c>
    </row>
    <row r="961" spans="1:5">
      <c r="A961" s="190" t="s">
        <v>197</v>
      </c>
      <c r="B961" s="190" t="s">
        <v>1316</v>
      </c>
      <c r="C961" s="190" t="s">
        <v>887</v>
      </c>
      <c r="D961" s="190" t="s">
        <v>888</v>
      </c>
      <c r="E961" s="190" t="s">
        <v>1291</v>
      </c>
    </row>
    <row r="962" spans="1:5">
      <c r="A962" s="190" t="s">
        <v>201</v>
      </c>
      <c r="B962" s="190" t="s">
        <v>1317</v>
      </c>
      <c r="C962" s="190" t="s">
        <v>605</v>
      </c>
      <c r="D962" s="190" t="s">
        <v>884</v>
      </c>
      <c r="E962" s="190" t="s">
        <v>1291</v>
      </c>
    </row>
    <row r="963" spans="1:5">
      <c r="A963" s="190" t="s">
        <v>201</v>
      </c>
      <c r="B963" s="190" t="s">
        <v>1317</v>
      </c>
      <c r="C963" s="190" t="s">
        <v>603</v>
      </c>
      <c r="D963" s="190" t="s">
        <v>886</v>
      </c>
      <c r="E963" s="190" t="s">
        <v>1291</v>
      </c>
    </row>
    <row r="964" spans="1:5">
      <c r="A964" s="190" t="s">
        <v>201</v>
      </c>
      <c r="B964" s="190" t="s">
        <v>1317</v>
      </c>
      <c r="C964" s="190" t="s">
        <v>602</v>
      </c>
      <c r="D964" s="190" t="s">
        <v>890</v>
      </c>
      <c r="E964" s="190" t="s">
        <v>1291</v>
      </c>
    </row>
    <row r="965" spans="1:5">
      <c r="A965" s="190" t="s">
        <v>201</v>
      </c>
      <c r="B965" s="190" t="s">
        <v>1317</v>
      </c>
      <c r="C965" s="190" t="s">
        <v>887</v>
      </c>
      <c r="D965" s="190" t="s">
        <v>888</v>
      </c>
      <c r="E965" s="190" t="s">
        <v>1291</v>
      </c>
    </row>
    <row r="966" spans="1:5">
      <c r="A966" s="190" t="s">
        <v>205</v>
      </c>
      <c r="B966" s="190" t="s">
        <v>1318</v>
      </c>
      <c r="C966" s="190" t="s">
        <v>605</v>
      </c>
      <c r="D966" s="190" t="s">
        <v>884</v>
      </c>
      <c r="E966" s="190" t="s">
        <v>1291</v>
      </c>
    </row>
    <row r="967" spans="1:5">
      <c r="A967" s="190" t="s">
        <v>205</v>
      </c>
      <c r="B967" s="190" t="s">
        <v>1318</v>
      </c>
      <c r="C967" s="190" t="s">
        <v>603</v>
      </c>
      <c r="D967" s="190" t="s">
        <v>886</v>
      </c>
      <c r="E967" s="190" t="s">
        <v>1291</v>
      </c>
    </row>
    <row r="968" spans="1:5">
      <c r="A968" s="190" t="s">
        <v>205</v>
      </c>
      <c r="B968" s="190" t="s">
        <v>1318</v>
      </c>
      <c r="C968" s="190" t="s">
        <v>602</v>
      </c>
      <c r="D968" s="190" t="s">
        <v>890</v>
      </c>
      <c r="E968" s="190" t="s">
        <v>1291</v>
      </c>
    </row>
    <row r="969" spans="1:5">
      <c r="A969" s="190" t="s">
        <v>205</v>
      </c>
      <c r="B969" s="190" t="s">
        <v>1318</v>
      </c>
      <c r="C969" s="190" t="s">
        <v>887</v>
      </c>
      <c r="D969" s="190" t="s">
        <v>888</v>
      </c>
      <c r="E969" s="190" t="s">
        <v>1291</v>
      </c>
    </row>
    <row r="970" spans="1:5">
      <c r="A970" s="190" t="s">
        <v>207</v>
      </c>
      <c r="B970" s="190" t="s">
        <v>1319</v>
      </c>
      <c r="C970" s="190" t="s">
        <v>605</v>
      </c>
      <c r="D970" s="190" t="s">
        <v>884</v>
      </c>
      <c r="E970" s="190" t="s">
        <v>1291</v>
      </c>
    </row>
    <row r="971" spans="1:5">
      <c r="A971" s="190" t="s">
        <v>207</v>
      </c>
      <c r="B971" s="190" t="s">
        <v>1319</v>
      </c>
      <c r="C971" s="190" t="s">
        <v>603</v>
      </c>
      <c r="D971" s="190" t="s">
        <v>886</v>
      </c>
      <c r="E971" s="190" t="s">
        <v>1291</v>
      </c>
    </row>
    <row r="972" spans="1:5">
      <c r="A972" s="190" t="s">
        <v>207</v>
      </c>
      <c r="B972" s="190" t="s">
        <v>1319</v>
      </c>
      <c r="C972" s="190" t="s">
        <v>602</v>
      </c>
      <c r="D972" s="190" t="s">
        <v>890</v>
      </c>
      <c r="E972" s="190" t="s">
        <v>1291</v>
      </c>
    </row>
    <row r="973" spans="1:5">
      <c r="A973" s="190" t="s">
        <v>207</v>
      </c>
      <c r="B973" s="190" t="s">
        <v>1319</v>
      </c>
      <c r="C973" s="190" t="s">
        <v>887</v>
      </c>
      <c r="D973" s="190" t="s">
        <v>888</v>
      </c>
      <c r="E973" s="190" t="s">
        <v>1291</v>
      </c>
    </row>
    <row r="974" spans="1:5">
      <c r="A974" s="190" t="s">
        <v>209</v>
      </c>
      <c r="B974" s="190" t="s">
        <v>1320</v>
      </c>
      <c r="C974" s="190" t="s">
        <v>605</v>
      </c>
      <c r="D974" s="190" t="s">
        <v>884</v>
      </c>
      <c r="E974" s="190" t="s">
        <v>1291</v>
      </c>
    </row>
    <row r="975" spans="1:5">
      <c r="A975" s="190" t="s">
        <v>209</v>
      </c>
      <c r="B975" s="190" t="s">
        <v>1320</v>
      </c>
      <c r="C975" s="190" t="s">
        <v>603</v>
      </c>
      <c r="D975" s="190" t="s">
        <v>886</v>
      </c>
      <c r="E975" s="190" t="s">
        <v>1291</v>
      </c>
    </row>
    <row r="976" spans="1:5">
      <c r="A976" s="190" t="s">
        <v>209</v>
      </c>
      <c r="B976" s="190" t="s">
        <v>1320</v>
      </c>
      <c r="C976" s="190" t="s">
        <v>602</v>
      </c>
      <c r="D976" s="190" t="s">
        <v>890</v>
      </c>
      <c r="E976" s="190" t="s">
        <v>1291</v>
      </c>
    </row>
    <row r="977" spans="1:5">
      <c r="A977" s="190" t="s">
        <v>209</v>
      </c>
      <c r="B977" s="190" t="s">
        <v>1320</v>
      </c>
      <c r="C977" s="190" t="s">
        <v>887</v>
      </c>
      <c r="D977" s="190" t="s">
        <v>888</v>
      </c>
      <c r="E977" s="190" t="s">
        <v>1291</v>
      </c>
    </row>
    <row r="978" spans="1:5">
      <c r="A978" s="190" t="s">
        <v>211</v>
      </c>
      <c r="B978" s="190" t="s">
        <v>1321</v>
      </c>
      <c r="C978" s="190" t="s">
        <v>605</v>
      </c>
      <c r="D978" s="190" t="s">
        <v>884</v>
      </c>
      <c r="E978" s="190" t="s">
        <v>1297</v>
      </c>
    </row>
    <row r="979" spans="1:5">
      <c r="A979" s="190" t="s">
        <v>211</v>
      </c>
      <c r="B979" s="190" t="s">
        <v>1321</v>
      </c>
      <c r="C979" s="190" t="s">
        <v>603</v>
      </c>
      <c r="D979" s="190" t="s">
        <v>886</v>
      </c>
      <c r="E979" s="190" t="s">
        <v>1297</v>
      </c>
    </row>
    <row r="980" spans="1:5">
      <c r="A980" s="190" t="s">
        <v>211</v>
      </c>
      <c r="B980" s="190" t="s">
        <v>1321</v>
      </c>
      <c r="C980" s="190" t="s">
        <v>602</v>
      </c>
      <c r="D980" s="190" t="s">
        <v>890</v>
      </c>
      <c r="E980" s="190" t="s">
        <v>1297</v>
      </c>
    </row>
    <row r="981" spans="1:5">
      <c r="A981" s="190" t="s">
        <v>211</v>
      </c>
      <c r="B981" s="190" t="s">
        <v>1321</v>
      </c>
      <c r="C981" s="190" t="s">
        <v>887</v>
      </c>
      <c r="D981" s="190" t="s">
        <v>888</v>
      </c>
      <c r="E981" s="190" t="s">
        <v>1297</v>
      </c>
    </row>
    <row r="982" spans="1:5">
      <c r="A982" s="190" t="s">
        <v>213</v>
      </c>
      <c r="B982" s="190" t="s">
        <v>1322</v>
      </c>
      <c r="C982" s="190" t="s">
        <v>605</v>
      </c>
      <c r="D982" s="190" t="s">
        <v>884</v>
      </c>
      <c r="E982" s="190" t="s">
        <v>1291</v>
      </c>
    </row>
    <row r="983" spans="1:5">
      <c r="A983" s="190" t="s">
        <v>213</v>
      </c>
      <c r="B983" s="190" t="s">
        <v>1322</v>
      </c>
      <c r="C983" s="190" t="s">
        <v>603</v>
      </c>
      <c r="D983" s="190" t="s">
        <v>886</v>
      </c>
      <c r="E983" s="190" t="s">
        <v>1291</v>
      </c>
    </row>
    <row r="984" spans="1:5">
      <c r="A984" s="190" t="s">
        <v>213</v>
      </c>
      <c r="B984" s="190" t="s">
        <v>1322</v>
      </c>
      <c r="C984" s="190" t="s">
        <v>602</v>
      </c>
      <c r="D984" s="190" t="s">
        <v>890</v>
      </c>
      <c r="E984" s="190" t="s">
        <v>1291</v>
      </c>
    </row>
    <row r="985" spans="1:5">
      <c r="A985" s="190" t="s">
        <v>213</v>
      </c>
      <c r="B985" s="190" t="s">
        <v>1322</v>
      </c>
      <c r="C985" s="190" t="s">
        <v>887</v>
      </c>
      <c r="D985" s="190" t="s">
        <v>888</v>
      </c>
      <c r="E985" s="190" t="s">
        <v>1291</v>
      </c>
    </row>
    <row r="986" spans="1:5">
      <c r="A986" s="190" t="s">
        <v>215</v>
      </c>
      <c r="B986" s="190" t="s">
        <v>1323</v>
      </c>
      <c r="C986" s="190" t="s">
        <v>605</v>
      </c>
      <c r="D986" s="190" t="s">
        <v>884</v>
      </c>
      <c r="E986" s="190" t="s">
        <v>1291</v>
      </c>
    </row>
    <row r="987" spans="1:5">
      <c r="A987" s="190" t="s">
        <v>215</v>
      </c>
      <c r="B987" s="190" t="s">
        <v>1323</v>
      </c>
      <c r="C987" s="190" t="s">
        <v>603</v>
      </c>
      <c r="D987" s="190" t="s">
        <v>886</v>
      </c>
      <c r="E987" s="190" t="s">
        <v>1291</v>
      </c>
    </row>
    <row r="988" spans="1:5">
      <c r="A988" s="190" t="s">
        <v>215</v>
      </c>
      <c r="B988" s="190" t="s">
        <v>1323</v>
      </c>
      <c r="C988" s="190" t="s">
        <v>602</v>
      </c>
      <c r="D988" s="190" t="s">
        <v>890</v>
      </c>
      <c r="E988" s="190" t="s">
        <v>1291</v>
      </c>
    </row>
    <row r="989" spans="1:5">
      <c r="A989" s="190" t="s">
        <v>215</v>
      </c>
      <c r="B989" s="190" t="s">
        <v>1323</v>
      </c>
      <c r="C989" s="190" t="s">
        <v>887</v>
      </c>
      <c r="D989" s="190" t="s">
        <v>888</v>
      </c>
      <c r="E989" s="190" t="s">
        <v>1291</v>
      </c>
    </row>
    <row r="990" spans="1:5">
      <c r="A990" s="190" t="s">
        <v>219</v>
      </c>
      <c r="B990" s="190" t="s">
        <v>1324</v>
      </c>
      <c r="C990" s="190" t="s">
        <v>605</v>
      </c>
      <c r="D990" s="190" t="s">
        <v>884</v>
      </c>
      <c r="E990" s="190" t="s">
        <v>1291</v>
      </c>
    </row>
    <row r="991" spans="1:5">
      <c r="A991" s="190" t="s">
        <v>219</v>
      </c>
      <c r="B991" s="190" t="s">
        <v>1324</v>
      </c>
      <c r="C991" s="190" t="s">
        <v>603</v>
      </c>
      <c r="D991" s="190" t="s">
        <v>886</v>
      </c>
      <c r="E991" s="190" t="s">
        <v>1291</v>
      </c>
    </row>
    <row r="992" spans="1:5">
      <c r="A992" s="190" t="s">
        <v>219</v>
      </c>
      <c r="B992" s="190" t="s">
        <v>1324</v>
      </c>
      <c r="C992" s="190" t="s">
        <v>602</v>
      </c>
      <c r="D992" s="190" t="s">
        <v>890</v>
      </c>
      <c r="E992" s="190" t="s">
        <v>1291</v>
      </c>
    </row>
    <row r="993" spans="1:5">
      <c r="A993" s="190" t="s">
        <v>219</v>
      </c>
      <c r="B993" s="190" t="s">
        <v>1324</v>
      </c>
      <c r="C993" s="190" t="s">
        <v>887</v>
      </c>
      <c r="D993" s="190" t="s">
        <v>888</v>
      </c>
      <c r="E993" s="190" t="s">
        <v>1291</v>
      </c>
    </row>
    <row r="994" spans="1:5">
      <c r="A994" s="190" t="s">
        <v>223</v>
      </c>
      <c r="B994" s="190" t="s">
        <v>1325</v>
      </c>
      <c r="C994" s="190" t="s">
        <v>605</v>
      </c>
      <c r="D994" s="190" t="s">
        <v>884</v>
      </c>
      <c r="E994" s="190" t="s">
        <v>1291</v>
      </c>
    </row>
    <row r="995" spans="1:5">
      <c r="A995" s="190" t="s">
        <v>223</v>
      </c>
      <c r="B995" s="190" t="s">
        <v>1325</v>
      </c>
      <c r="C995" s="190" t="s">
        <v>603</v>
      </c>
      <c r="D995" s="190" t="s">
        <v>886</v>
      </c>
      <c r="E995" s="190" t="s">
        <v>1291</v>
      </c>
    </row>
    <row r="996" spans="1:5">
      <c r="A996" s="190" t="s">
        <v>223</v>
      </c>
      <c r="B996" s="190" t="s">
        <v>1325</v>
      </c>
      <c r="C996" s="190" t="s">
        <v>602</v>
      </c>
      <c r="D996" s="190" t="s">
        <v>890</v>
      </c>
      <c r="E996" s="190" t="s">
        <v>1291</v>
      </c>
    </row>
    <row r="997" spans="1:5">
      <c r="A997" s="190" t="s">
        <v>223</v>
      </c>
      <c r="B997" s="190" t="s">
        <v>1325</v>
      </c>
      <c r="C997" s="190" t="s">
        <v>887</v>
      </c>
      <c r="D997" s="190" t="s">
        <v>888</v>
      </c>
      <c r="E997" s="190" t="s">
        <v>1291</v>
      </c>
    </row>
    <row r="998" spans="1:5">
      <c r="A998" s="190" t="s">
        <v>225</v>
      </c>
      <c r="B998" s="190" t="s">
        <v>1326</v>
      </c>
      <c r="C998" s="190" t="s">
        <v>605</v>
      </c>
      <c r="D998" s="190" t="s">
        <v>884</v>
      </c>
      <c r="E998" s="190" t="s">
        <v>1291</v>
      </c>
    </row>
    <row r="999" spans="1:5">
      <c r="A999" s="190" t="s">
        <v>225</v>
      </c>
      <c r="B999" s="190" t="s">
        <v>1326</v>
      </c>
      <c r="C999" s="190" t="s">
        <v>603</v>
      </c>
      <c r="D999" s="190" t="s">
        <v>886</v>
      </c>
      <c r="E999" s="190" t="s">
        <v>1291</v>
      </c>
    </row>
    <row r="1000" spans="1:5">
      <c r="A1000" s="190" t="s">
        <v>225</v>
      </c>
      <c r="B1000" s="190" t="s">
        <v>1326</v>
      </c>
      <c r="C1000" s="190" t="s">
        <v>602</v>
      </c>
      <c r="D1000" s="190" t="s">
        <v>890</v>
      </c>
      <c r="E1000" s="190" t="s">
        <v>1291</v>
      </c>
    </row>
    <row r="1001" spans="1:5">
      <c r="A1001" s="190" t="s">
        <v>225</v>
      </c>
      <c r="B1001" s="190" t="s">
        <v>1326</v>
      </c>
      <c r="C1001" s="190" t="s">
        <v>887</v>
      </c>
      <c r="D1001" s="190" t="s">
        <v>888</v>
      </c>
      <c r="E1001" s="190" t="s">
        <v>1291</v>
      </c>
    </row>
    <row r="1002" spans="1:5">
      <c r="A1002" s="190" t="s">
        <v>231</v>
      </c>
      <c r="B1002" s="190" t="s">
        <v>1327</v>
      </c>
      <c r="C1002" s="190" t="s">
        <v>605</v>
      </c>
      <c r="D1002" s="190" t="s">
        <v>884</v>
      </c>
      <c r="E1002" s="190" t="s">
        <v>1291</v>
      </c>
    </row>
    <row r="1003" spans="1:5">
      <c r="A1003" s="190" t="s">
        <v>231</v>
      </c>
      <c r="B1003" s="190" t="s">
        <v>1327</v>
      </c>
      <c r="C1003" s="190" t="s">
        <v>603</v>
      </c>
      <c r="D1003" s="190" t="s">
        <v>886</v>
      </c>
      <c r="E1003" s="190" t="s">
        <v>1291</v>
      </c>
    </row>
    <row r="1004" spans="1:5">
      <c r="A1004" s="190" t="s">
        <v>231</v>
      </c>
      <c r="B1004" s="190" t="s">
        <v>1327</v>
      </c>
      <c r="C1004" s="190" t="s">
        <v>602</v>
      </c>
      <c r="D1004" s="190" t="s">
        <v>890</v>
      </c>
      <c r="E1004" s="190" t="s">
        <v>1291</v>
      </c>
    </row>
    <row r="1005" spans="1:5">
      <c r="A1005" s="190" t="s">
        <v>231</v>
      </c>
      <c r="B1005" s="190" t="s">
        <v>1327</v>
      </c>
      <c r="C1005" s="190" t="s">
        <v>887</v>
      </c>
      <c r="D1005" s="190" t="s">
        <v>888</v>
      </c>
      <c r="E1005" s="190" t="s">
        <v>1291</v>
      </c>
    </row>
    <row r="1006" spans="1:5">
      <c r="A1006" s="190" t="s">
        <v>233</v>
      </c>
      <c r="B1006" s="190" t="s">
        <v>1328</v>
      </c>
      <c r="C1006" s="190" t="s">
        <v>605</v>
      </c>
      <c r="D1006" s="190" t="s">
        <v>884</v>
      </c>
      <c r="E1006" s="190" t="s">
        <v>1291</v>
      </c>
    </row>
    <row r="1007" spans="1:5">
      <c r="A1007" s="190" t="s">
        <v>233</v>
      </c>
      <c r="B1007" s="190" t="s">
        <v>1328</v>
      </c>
      <c r="C1007" s="190" t="s">
        <v>603</v>
      </c>
      <c r="D1007" s="190" t="s">
        <v>886</v>
      </c>
      <c r="E1007" s="190" t="s">
        <v>1291</v>
      </c>
    </row>
    <row r="1008" spans="1:5">
      <c r="A1008" s="190" t="s">
        <v>233</v>
      </c>
      <c r="B1008" s="190" t="s">
        <v>1328</v>
      </c>
      <c r="C1008" s="190" t="s">
        <v>602</v>
      </c>
      <c r="D1008" s="190" t="s">
        <v>890</v>
      </c>
      <c r="E1008" s="190" t="s">
        <v>1291</v>
      </c>
    </row>
    <row r="1009" spans="1:5">
      <c r="A1009" s="190" t="s">
        <v>233</v>
      </c>
      <c r="B1009" s="190" t="s">
        <v>1328</v>
      </c>
      <c r="C1009" s="190" t="s">
        <v>887</v>
      </c>
      <c r="D1009" s="190" t="s">
        <v>888</v>
      </c>
      <c r="E1009" s="190" t="s">
        <v>1291</v>
      </c>
    </row>
    <row r="1010" spans="1:5">
      <c r="A1010" s="190" t="s">
        <v>235</v>
      </c>
      <c r="B1010" s="190" t="s">
        <v>1329</v>
      </c>
      <c r="C1010" s="190" t="s">
        <v>605</v>
      </c>
      <c r="D1010" s="190" t="s">
        <v>884</v>
      </c>
      <c r="E1010" s="190" t="s">
        <v>1297</v>
      </c>
    </row>
    <row r="1011" spans="1:5">
      <c r="A1011" s="190" t="s">
        <v>235</v>
      </c>
      <c r="B1011" s="190" t="s">
        <v>1329</v>
      </c>
      <c r="C1011" s="190" t="s">
        <v>603</v>
      </c>
      <c r="D1011" s="190" t="s">
        <v>886</v>
      </c>
      <c r="E1011" s="190" t="s">
        <v>1297</v>
      </c>
    </row>
    <row r="1012" spans="1:5">
      <c r="A1012" s="190" t="s">
        <v>235</v>
      </c>
      <c r="B1012" s="190" t="s">
        <v>1329</v>
      </c>
      <c r="C1012" s="190" t="s">
        <v>602</v>
      </c>
      <c r="D1012" s="190" t="s">
        <v>890</v>
      </c>
      <c r="E1012" s="190" t="s">
        <v>1297</v>
      </c>
    </row>
    <row r="1013" spans="1:5">
      <c r="A1013" s="190" t="s">
        <v>235</v>
      </c>
      <c r="B1013" s="190" t="s">
        <v>1329</v>
      </c>
      <c r="C1013" s="190" t="s">
        <v>887</v>
      </c>
      <c r="D1013" s="190" t="s">
        <v>888</v>
      </c>
      <c r="E1013" s="190" t="s">
        <v>1297</v>
      </c>
    </row>
    <row r="1014" spans="1:5">
      <c r="A1014" s="190" t="s">
        <v>237</v>
      </c>
      <c r="B1014" s="190" t="s">
        <v>1330</v>
      </c>
      <c r="C1014" s="190" t="s">
        <v>605</v>
      </c>
      <c r="D1014" s="190" t="s">
        <v>884</v>
      </c>
      <c r="E1014" s="190" t="s">
        <v>1291</v>
      </c>
    </row>
    <row r="1015" spans="1:5">
      <c r="A1015" s="190" t="s">
        <v>237</v>
      </c>
      <c r="B1015" s="190" t="s">
        <v>1330</v>
      </c>
      <c r="C1015" s="190" t="s">
        <v>603</v>
      </c>
      <c r="D1015" s="190" t="s">
        <v>886</v>
      </c>
      <c r="E1015" s="190" t="s">
        <v>1291</v>
      </c>
    </row>
    <row r="1016" spans="1:5">
      <c r="A1016" s="190" t="s">
        <v>237</v>
      </c>
      <c r="B1016" s="190" t="s">
        <v>1330</v>
      </c>
      <c r="C1016" s="190" t="s">
        <v>602</v>
      </c>
      <c r="D1016" s="190" t="s">
        <v>890</v>
      </c>
      <c r="E1016" s="190" t="s">
        <v>1291</v>
      </c>
    </row>
    <row r="1017" spans="1:5">
      <c r="A1017" s="190" t="s">
        <v>237</v>
      </c>
      <c r="B1017" s="190" t="s">
        <v>1330</v>
      </c>
      <c r="C1017" s="190" t="s">
        <v>887</v>
      </c>
      <c r="D1017" s="190" t="s">
        <v>888</v>
      </c>
      <c r="E1017" s="190" t="s">
        <v>1291</v>
      </c>
    </row>
    <row r="1018" spans="1:5">
      <c r="A1018" s="190" t="s">
        <v>239</v>
      </c>
      <c r="B1018" s="190" t="s">
        <v>1331</v>
      </c>
      <c r="C1018" s="190" t="s">
        <v>605</v>
      </c>
      <c r="D1018" s="190" t="s">
        <v>884</v>
      </c>
      <c r="E1018" s="190" t="s">
        <v>1291</v>
      </c>
    </row>
    <row r="1019" spans="1:5">
      <c r="A1019" s="190" t="s">
        <v>239</v>
      </c>
      <c r="B1019" s="190" t="s">
        <v>1331</v>
      </c>
      <c r="C1019" s="190" t="s">
        <v>603</v>
      </c>
      <c r="D1019" s="190" t="s">
        <v>886</v>
      </c>
      <c r="E1019" s="190" t="s">
        <v>1291</v>
      </c>
    </row>
    <row r="1020" spans="1:5">
      <c r="A1020" s="190" t="s">
        <v>239</v>
      </c>
      <c r="B1020" s="190" t="s">
        <v>1331</v>
      </c>
      <c r="C1020" s="190" t="s">
        <v>602</v>
      </c>
      <c r="D1020" s="190" t="s">
        <v>890</v>
      </c>
      <c r="E1020" s="190" t="s">
        <v>1291</v>
      </c>
    </row>
    <row r="1021" spans="1:5">
      <c r="A1021" s="190" t="s">
        <v>239</v>
      </c>
      <c r="B1021" s="190" t="s">
        <v>1331</v>
      </c>
      <c r="C1021" s="190" t="s">
        <v>887</v>
      </c>
      <c r="D1021" s="190" t="s">
        <v>888</v>
      </c>
      <c r="E1021" s="190" t="s">
        <v>1291</v>
      </c>
    </row>
    <row r="1022" spans="1:5">
      <c r="A1022" s="190" t="s">
        <v>241</v>
      </c>
      <c r="B1022" s="190" t="s">
        <v>1332</v>
      </c>
      <c r="C1022" s="190" t="s">
        <v>605</v>
      </c>
      <c r="D1022" s="190" t="s">
        <v>884</v>
      </c>
      <c r="E1022" s="190" t="s">
        <v>1291</v>
      </c>
    </row>
    <row r="1023" spans="1:5">
      <c r="A1023" s="190" t="s">
        <v>241</v>
      </c>
      <c r="B1023" s="190" t="s">
        <v>1332</v>
      </c>
      <c r="C1023" s="190" t="s">
        <v>603</v>
      </c>
      <c r="D1023" s="190" t="s">
        <v>886</v>
      </c>
      <c r="E1023" s="190" t="s">
        <v>1291</v>
      </c>
    </row>
    <row r="1024" spans="1:5">
      <c r="A1024" s="190" t="s">
        <v>241</v>
      </c>
      <c r="B1024" s="190" t="s">
        <v>1332</v>
      </c>
      <c r="C1024" s="190" t="s">
        <v>602</v>
      </c>
      <c r="D1024" s="190" t="s">
        <v>890</v>
      </c>
      <c r="E1024" s="190" t="s">
        <v>1291</v>
      </c>
    </row>
    <row r="1025" spans="1:5">
      <c r="A1025" s="190" t="s">
        <v>241</v>
      </c>
      <c r="B1025" s="190" t="s">
        <v>1332</v>
      </c>
      <c r="C1025" s="190" t="s">
        <v>887</v>
      </c>
      <c r="D1025" s="190" t="s">
        <v>888</v>
      </c>
      <c r="E1025" s="190" t="s">
        <v>1291</v>
      </c>
    </row>
    <row r="1026" spans="1:5">
      <c r="A1026" s="190" t="s">
        <v>245</v>
      </c>
      <c r="B1026" s="190" t="s">
        <v>1333</v>
      </c>
      <c r="C1026" s="190" t="s">
        <v>605</v>
      </c>
      <c r="D1026" s="190" t="s">
        <v>884</v>
      </c>
      <c r="E1026" s="190" t="s">
        <v>1291</v>
      </c>
    </row>
    <row r="1027" spans="1:5">
      <c r="A1027" s="190" t="s">
        <v>245</v>
      </c>
      <c r="B1027" s="190" t="s">
        <v>1333</v>
      </c>
      <c r="C1027" s="190" t="s">
        <v>603</v>
      </c>
      <c r="D1027" s="190" t="s">
        <v>886</v>
      </c>
      <c r="E1027" s="190" t="s">
        <v>1291</v>
      </c>
    </row>
    <row r="1028" spans="1:5">
      <c r="A1028" s="190" t="s">
        <v>245</v>
      </c>
      <c r="B1028" s="190" t="s">
        <v>1333</v>
      </c>
      <c r="C1028" s="190" t="s">
        <v>602</v>
      </c>
      <c r="D1028" s="190" t="s">
        <v>890</v>
      </c>
      <c r="E1028" s="190" t="s">
        <v>1291</v>
      </c>
    </row>
    <row r="1029" spans="1:5">
      <c r="A1029" s="190" t="s">
        <v>245</v>
      </c>
      <c r="B1029" s="190" t="s">
        <v>1333</v>
      </c>
      <c r="C1029" s="190" t="s">
        <v>887</v>
      </c>
      <c r="D1029" s="190" t="s">
        <v>888</v>
      </c>
      <c r="E1029" s="190" t="s">
        <v>1291</v>
      </c>
    </row>
    <row r="1030" spans="1:5">
      <c r="A1030" s="190" t="s">
        <v>247</v>
      </c>
      <c r="B1030" s="190" t="s">
        <v>1334</v>
      </c>
      <c r="C1030" s="190" t="s">
        <v>605</v>
      </c>
      <c r="D1030" s="190" t="s">
        <v>884</v>
      </c>
      <c r="E1030" s="190" t="s">
        <v>1291</v>
      </c>
    </row>
    <row r="1031" spans="1:5">
      <c r="A1031" s="190" t="s">
        <v>247</v>
      </c>
      <c r="B1031" s="190" t="s">
        <v>1334</v>
      </c>
      <c r="C1031" s="190" t="s">
        <v>603</v>
      </c>
      <c r="D1031" s="190" t="s">
        <v>886</v>
      </c>
      <c r="E1031" s="190" t="s">
        <v>1291</v>
      </c>
    </row>
    <row r="1032" spans="1:5">
      <c r="A1032" s="190" t="s">
        <v>247</v>
      </c>
      <c r="B1032" s="190" t="s">
        <v>1334</v>
      </c>
      <c r="C1032" s="190" t="s">
        <v>602</v>
      </c>
      <c r="D1032" s="190" t="s">
        <v>890</v>
      </c>
      <c r="E1032" s="190" t="s">
        <v>1291</v>
      </c>
    </row>
    <row r="1033" spans="1:5">
      <c r="A1033" s="190" t="s">
        <v>247</v>
      </c>
      <c r="B1033" s="190" t="s">
        <v>1334</v>
      </c>
      <c r="C1033" s="190" t="s">
        <v>887</v>
      </c>
      <c r="D1033" s="190" t="s">
        <v>888</v>
      </c>
      <c r="E1033" s="190" t="s">
        <v>1291</v>
      </c>
    </row>
    <row r="1034" spans="1:5">
      <c r="A1034" s="190" t="s">
        <v>249</v>
      </c>
      <c r="B1034" s="190" t="s">
        <v>1335</v>
      </c>
      <c r="C1034" s="190" t="s">
        <v>605</v>
      </c>
      <c r="D1034" s="190" t="s">
        <v>884</v>
      </c>
      <c r="E1034" s="190" t="s">
        <v>1291</v>
      </c>
    </row>
    <row r="1035" spans="1:5">
      <c r="A1035" s="190" t="s">
        <v>249</v>
      </c>
      <c r="B1035" s="190" t="s">
        <v>1335</v>
      </c>
      <c r="C1035" s="190" t="s">
        <v>603</v>
      </c>
      <c r="D1035" s="190" t="s">
        <v>886</v>
      </c>
      <c r="E1035" s="190" t="s">
        <v>1291</v>
      </c>
    </row>
    <row r="1036" spans="1:5">
      <c r="A1036" s="190" t="s">
        <v>249</v>
      </c>
      <c r="B1036" s="190" t="s">
        <v>1335</v>
      </c>
      <c r="C1036" s="190" t="s">
        <v>602</v>
      </c>
      <c r="D1036" s="190" t="s">
        <v>890</v>
      </c>
      <c r="E1036" s="190" t="s">
        <v>1291</v>
      </c>
    </row>
    <row r="1037" spans="1:5">
      <c r="A1037" s="190" t="s">
        <v>249</v>
      </c>
      <c r="B1037" s="190" t="s">
        <v>1335</v>
      </c>
      <c r="C1037" s="190" t="s">
        <v>887</v>
      </c>
      <c r="D1037" s="190" t="s">
        <v>888</v>
      </c>
      <c r="E1037" s="190" t="s">
        <v>1291</v>
      </c>
    </row>
    <row r="1038" spans="1:5">
      <c r="A1038" s="190" t="s">
        <v>50</v>
      </c>
      <c r="B1038" s="190" t="s">
        <v>1336</v>
      </c>
      <c r="C1038" s="190" t="s">
        <v>605</v>
      </c>
      <c r="D1038" s="190" t="s">
        <v>884</v>
      </c>
      <c r="E1038" s="190" t="s">
        <v>1291</v>
      </c>
    </row>
    <row r="1039" spans="1:5">
      <c r="A1039" s="190" t="s">
        <v>50</v>
      </c>
      <c r="B1039" s="190" t="s">
        <v>1336</v>
      </c>
      <c r="C1039" s="190" t="s">
        <v>603</v>
      </c>
      <c r="D1039" s="190" t="s">
        <v>886</v>
      </c>
      <c r="E1039" s="190" t="s">
        <v>1291</v>
      </c>
    </row>
    <row r="1040" spans="1:5">
      <c r="A1040" s="190" t="s">
        <v>50</v>
      </c>
      <c r="B1040" s="190" t="s">
        <v>1336</v>
      </c>
      <c r="C1040" s="190" t="s">
        <v>602</v>
      </c>
      <c r="D1040" s="190" t="s">
        <v>890</v>
      </c>
      <c r="E1040" s="190" t="s">
        <v>1291</v>
      </c>
    </row>
    <row r="1041" spans="1:5">
      <c r="A1041" s="190" t="s">
        <v>50</v>
      </c>
      <c r="B1041" s="190" t="s">
        <v>1336</v>
      </c>
      <c r="C1041" s="190" t="s">
        <v>887</v>
      </c>
      <c r="D1041" s="190" t="s">
        <v>888</v>
      </c>
      <c r="E1041" s="190" t="s">
        <v>1291</v>
      </c>
    </row>
    <row r="1042" spans="1:5">
      <c r="A1042" s="190" t="s">
        <v>52</v>
      </c>
      <c r="B1042" s="190" t="s">
        <v>1337</v>
      </c>
      <c r="C1042" s="190" t="s">
        <v>605</v>
      </c>
      <c r="D1042" s="190" t="s">
        <v>884</v>
      </c>
      <c r="E1042" s="190" t="s">
        <v>1291</v>
      </c>
    </row>
    <row r="1043" spans="1:5">
      <c r="A1043" s="190" t="s">
        <v>52</v>
      </c>
      <c r="B1043" s="190" t="s">
        <v>1337</v>
      </c>
      <c r="C1043" s="190" t="s">
        <v>603</v>
      </c>
      <c r="D1043" s="190" t="s">
        <v>886</v>
      </c>
      <c r="E1043" s="190" t="s">
        <v>1291</v>
      </c>
    </row>
    <row r="1044" spans="1:5">
      <c r="A1044" s="190" t="s">
        <v>52</v>
      </c>
      <c r="B1044" s="190" t="s">
        <v>1337</v>
      </c>
      <c r="C1044" s="190" t="s">
        <v>602</v>
      </c>
      <c r="D1044" s="190" t="s">
        <v>890</v>
      </c>
      <c r="E1044" s="190" t="s">
        <v>1291</v>
      </c>
    </row>
    <row r="1045" spans="1:5">
      <c r="A1045" s="190" t="s">
        <v>52</v>
      </c>
      <c r="B1045" s="190" t="s">
        <v>1337</v>
      </c>
      <c r="C1045" s="190" t="s">
        <v>887</v>
      </c>
      <c r="D1045" s="190" t="s">
        <v>888</v>
      </c>
      <c r="E1045" s="190" t="s">
        <v>1291</v>
      </c>
    </row>
    <row r="1046" spans="1:5" ht="25.5">
      <c r="A1046" s="190" t="s">
        <v>54</v>
      </c>
      <c r="B1046" s="191" t="s">
        <v>1338</v>
      </c>
      <c r="C1046" s="190" t="s">
        <v>605</v>
      </c>
      <c r="D1046" s="190" t="s">
        <v>884</v>
      </c>
      <c r="E1046" s="190" t="s">
        <v>1291</v>
      </c>
    </row>
    <row r="1047" spans="1:5" ht="25.5">
      <c r="A1047" s="190" t="s">
        <v>54</v>
      </c>
      <c r="B1047" s="191" t="s">
        <v>1338</v>
      </c>
      <c r="C1047" s="190" t="s">
        <v>603</v>
      </c>
      <c r="D1047" s="190" t="s">
        <v>886</v>
      </c>
      <c r="E1047" s="190" t="s">
        <v>1291</v>
      </c>
    </row>
    <row r="1048" spans="1:5" ht="25.5">
      <c r="A1048" s="190" t="s">
        <v>54</v>
      </c>
      <c r="B1048" s="191" t="s">
        <v>1338</v>
      </c>
      <c r="C1048" s="190" t="s">
        <v>602</v>
      </c>
      <c r="D1048" s="190" t="s">
        <v>890</v>
      </c>
      <c r="E1048" s="190" t="s">
        <v>1291</v>
      </c>
    </row>
    <row r="1049" spans="1:5" ht="25.5">
      <c r="A1049" s="190" t="s">
        <v>54</v>
      </c>
      <c r="B1049" s="191" t="s">
        <v>1338</v>
      </c>
      <c r="C1049" s="190" t="s">
        <v>887</v>
      </c>
      <c r="D1049" s="190" t="s">
        <v>888</v>
      </c>
      <c r="E1049" s="190" t="s">
        <v>1291</v>
      </c>
    </row>
    <row r="1050" spans="1:5">
      <c r="A1050" s="190" t="s">
        <v>56</v>
      </c>
      <c r="B1050" s="190" t="s">
        <v>1339</v>
      </c>
      <c r="C1050" s="190" t="s">
        <v>605</v>
      </c>
      <c r="D1050" s="190" t="s">
        <v>884</v>
      </c>
      <c r="E1050" s="190" t="s">
        <v>1291</v>
      </c>
    </row>
    <row r="1051" spans="1:5">
      <c r="A1051" s="190" t="s">
        <v>56</v>
      </c>
      <c r="B1051" s="190" t="s">
        <v>1339</v>
      </c>
      <c r="C1051" s="190" t="s">
        <v>603</v>
      </c>
      <c r="D1051" s="190" t="s">
        <v>886</v>
      </c>
      <c r="E1051" s="190" t="s">
        <v>1291</v>
      </c>
    </row>
    <row r="1052" spans="1:5">
      <c r="A1052" s="190" t="s">
        <v>56</v>
      </c>
      <c r="B1052" s="190" t="s">
        <v>1339</v>
      </c>
      <c r="C1052" s="190" t="s">
        <v>602</v>
      </c>
      <c r="D1052" s="190" t="s">
        <v>890</v>
      </c>
      <c r="E1052" s="190" t="s">
        <v>1291</v>
      </c>
    </row>
    <row r="1053" spans="1:5">
      <c r="A1053" s="190" t="s">
        <v>56</v>
      </c>
      <c r="B1053" s="190" t="s">
        <v>1339</v>
      </c>
      <c r="C1053" s="190" t="s">
        <v>887</v>
      </c>
      <c r="D1053" s="190" t="s">
        <v>888</v>
      </c>
      <c r="E1053" s="190" t="s">
        <v>1291</v>
      </c>
    </row>
    <row r="1054" spans="1:5">
      <c r="A1054" s="190" t="s">
        <v>58</v>
      </c>
      <c r="B1054" s="190" t="s">
        <v>1340</v>
      </c>
      <c r="C1054" s="190" t="s">
        <v>605</v>
      </c>
      <c r="D1054" s="190" t="s">
        <v>884</v>
      </c>
      <c r="E1054" s="190" t="s">
        <v>1291</v>
      </c>
    </row>
    <row r="1055" spans="1:5">
      <c r="A1055" s="190" t="s">
        <v>58</v>
      </c>
      <c r="B1055" s="190" t="s">
        <v>1340</v>
      </c>
      <c r="C1055" s="190" t="s">
        <v>603</v>
      </c>
      <c r="D1055" s="190" t="s">
        <v>886</v>
      </c>
      <c r="E1055" s="190" t="s">
        <v>1291</v>
      </c>
    </row>
    <row r="1056" spans="1:5">
      <c r="A1056" s="190" t="s">
        <v>58</v>
      </c>
      <c r="B1056" s="190" t="s">
        <v>1340</v>
      </c>
      <c r="C1056" s="190" t="s">
        <v>602</v>
      </c>
      <c r="D1056" s="190" t="s">
        <v>890</v>
      </c>
      <c r="E1056" s="190" t="s">
        <v>1291</v>
      </c>
    </row>
    <row r="1057" spans="1:5">
      <c r="A1057" s="190" t="s">
        <v>58</v>
      </c>
      <c r="B1057" s="190" t="s">
        <v>1340</v>
      </c>
      <c r="C1057" s="190" t="s">
        <v>887</v>
      </c>
      <c r="D1057" s="190" t="s">
        <v>888</v>
      </c>
      <c r="E1057" s="190" t="s">
        <v>1291</v>
      </c>
    </row>
    <row r="1058" spans="1:5">
      <c r="A1058" s="190" t="s">
        <v>60</v>
      </c>
      <c r="B1058" s="190" t="s">
        <v>1341</v>
      </c>
      <c r="C1058" s="190" t="s">
        <v>605</v>
      </c>
      <c r="D1058" s="190" t="s">
        <v>884</v>
      </c>
      <c r="E1058" s="190" t="s">
        <v>1291</v>
      </c>
    </row>
    <row r="1059" spans="1:5">
      <c r="A1059" s="190" t="s">
        <v>60</v>
      </c>
      <c r="B1059" s="190" t="s">
        <v>1341</v>
      </c>
      <c r="C1059" s="190" t="s">
        <v>603</v>
      </c>
      <c r="D1059" s="190" t="s">
        <v>886</v>
      </c>
      <c r="E1059" s="190" t="s">
        <v>1291</v>
      </c>
    </row>
    <row r="1060" spans="1:5">
      <c r="A1060" s="190" t="s">
        <v>60</v>
      </c>
      <c r="B1060" s="190" t="s">
        <v>1341</v>
      </c>
      <c r="C1060" s="190" t="s">
        <v>602</v>
      </c>
      <c r="D1060" s="190" t="s">
        <v>890</v>
      </c>
      <c r="E1060" s="190" t="s">
        <v>1291</v>
      </c>
    </row>
    <row r="1061" spans="1:5">
      <c r="A1061" s="190" t="s">
        <v>60</v>
      </c>
      <c r="B1061" s="190" t="s">
        <v>1341</v>
      </c>
      <c r="C1061" s="190" t="s">
        <v>887</v>
      </c>
      <c r="D1061" s="190" t="s">
        <v>888</v>
      </c>
      <c r="E1061" s="190" t="s">
        <v>1291</v>
      </c>
    </row>
    <row r="1062" spans="1:5">
      <c r="A1062" s="190" t="s">
        <v>62</v>
      </c>
      <c r="B1062" s="190" t="s">
        <v>1342</v>
      </c>
      <c r="C1062" s="190" t="s">
        <v>605</v>
      </c>
      <c r="D1062" s="190" t="s">
        <v>884</v>
      </c>
      <c r="E1062" s="190" t="s">
        <v>1291</v>
      </c>
    </row>
    <row r="1063" spans="1:5">
      <c r="A1063" s="190" t="s">
        <v>62</v>
      </c>
      <c r="B1063" s="190" t="s">
        <v>1342</v>
      </c>
      <c r="C1063" s="190" t="s">
        <v>603</v>
      </c>
      <c r="D1063" s="190" t="s">
        <v>886</v>
      </c>
      <c r="E1063" s="190" t="s">
        <v>1291</v>
      </c>
    </row>
    <row r="1064" spans="1:5">
      <c r="A1064" s="190" t="s">
        <v>62</v>
      </c>
      <c r="B1064" s="190" t="s">
        <v>1342</v>
      </c>
      <c r="C1064" s="190" t="s">
        <v>602</v>
      </c>
      <c r="D1064" s="190" t="s">
        <v>890</v>
      </c>
      <c r="E1064" s="190" t="s">
        <v>1291</v>
      </c>
    </row>
    <row r="1065" spans="1:5">
      <c r="A1065" s="190" t="s">
        <v>62</v>
      </c>
      <c r="B1065" s="190" t="s">
        <v>1342</v>
      </c>
      <c r="C1065" s="190" t="s">
        <v>887</v>
      </c>
      <c r="D1065" s="190" t="s">
        <v>888</v>
      </c>
      <c r="E1065" s="190" t="s">
        <v>1291</v>
      </c>
    </row>
    <row r="1066" spans="1:5">
      <c r="A1066" s="190" t="s">
        <v>64</v>
      </c>
      <c r="B1066" s="190" t="s">
        <v>1343</v>
      </c>
      <c r="C1066" s="190" t="s">
        <v>605</v>
      </c>
      <c r="D1066" s="190" t="s">
        <v>884</v>
      </c>
      <c r="E1066" s="190" t="s">
        <v>1291</v>
      </c>
    </row>
    <row r="1067" spans="1:5">
      <c r="A1067" s="190" t="s">
        <v>64</v>
      </c>
      <c r="B1067" s="190" t="s">
        <v>1343</v>
      </c>
      <c r="C1067" s="190" t="s">
        <v>603</v>
      </c>
      <c r="D1067" s="190" t="s">
        <v>886</v>
      </c>
      <c r="E1067" s="190" t="s">
        <v>1291</v>
      </c>
    </row>
    <row r="1068" spans="1:5">
      <c r="A1068" s="190" t="s">
        <v>64</v>
      </c>
      <c r="B1068" s="190" t="s">
        <v>1343</v>
      </c>
      <c r="C1068" s="190" t="s">
        <v>602</v>
      </c>
      <c r="D1068" s="190" t="s">
        <v>890</v>
      </c>
      <c r="E1068" s="190" t="s">
        <v>1291</v>
      </c>
    </row>
    <row r="1069" spans="1:5">
      <c r="A1069" s="190" t="s">
        <v>64</v>
      </c>
      <c r="B1069" s="190" t="s">
        <v>1343</v>
      </c>
      <c r="C1069" s="190" t="s">
        <v>887</v>
      </c>
      <c r="D1069" s="190" t="s">
        <v>888</v>
      </c>
      <c r="E1069" s="190" t="s">
        <v>1291</v>
      </c>
    </row>
    <row r="1070" spans="1:5">
      <c r="A1070" s="190" t="s">
        <v>66</v>
      </c>
      <c r="B1070" s="190" t="s">
        <v>1344</v>
      </c>
      <c r="C1070" s="190" t="s">
        <v>605</v>
      </c>
      <c r="D1070" s="190" t="s">
        <v>884</v>
      </c>
      <c r="E1070" s="190" t="s">
        <v>1291</v>
      </c>
    </row>
    <row r="1071" spans="1:5">
      <c r="A1071" s="190" t="s">
        <v>66</v>
      </c>
      <c r="B1071" s="190" t="s">
        <v>1344</v>
      </c>
      <c r="C1071" s="190" t="s">
        <v>603</v>
      </c>
      <c r="D1071" s="190" t="s">
        <v>886</v>
      </c>
      <c r="E1071" s="190" t="s">
        <v>1291</v>
      </c>
    </row>
    <row r="1072" spans="1:5">
      <c r="A1072" s="190" t="s">
        <v>66</v>
      </c>
      <c r="B1072" s="190" t="s">
        <v>1344</v>
      </c>
      <c r="C1072" s="190" t="s">
        <v>602</v>
      </c>
      <c r="D1072" s="190" t="s">
        <v>890</v>
      </c>
      <c r="E1072" s="190" t="s">
        <v>1291</v>
      </c>
    </row>
    <row r="1073" spans="1:5">
      <c r="A1073" s="190" t="s">
        <v>66</v>
      </c>
      <c r="B1073" s="190" t="s">
        <v>1344</v>
      </c>
      <c r="C1073" s="190" t="s">
        <v>887</v>
      </c>
      <c r="D1073" s="190" t="s">
        <v>888</v>
      </c>
      <c r="E1073" s="190" t="s">
        <v>1291</v>
      </c>
    </row>
    <row r="1074" spans="1:5">
      <c r="A1074" s="190" t="s">
        <v>68</v>
      </c>
      <c r="B1074" s="190" t="s">
        <v>1345</v>
      </c>
      <c r="C1074" s="190" t="s">
        <v>605</v>
      </c>
      <c r="D1074" s="190" t="s">
        <v>884</v>
      </c>
      <c r="E1074" s="190" t="s">
        <v>1291</v>
      </c>
    </row>
    <row r="1075" spans="1:5">
      <c r="A1075" s="190" t="s">
        <v>68</v>
      </c>
      <c r="B1075" s="190" t="s">
        <v>1345</v>
      </c>
      <c r="C1075" s="190" t="s">
        <v>603</v>
      </c>
      <c r="D1075" s="190" t="s">
        <v>886</v>
      </c>
      <c r="E1075" s="190" t="s">
        <v>1291</v>
      </c>
    </row>
    <row r="1076" spans="1:5">
      <c r="A1076" s="190" t="s">
        <v>68</v>
      </c>
      <c r="B1076" s="190" t="s">
        <v>1345</v>
      </c>
      <c r="C1076" s="190" t="s">
        <v>602</v>
      </c>
      <c r="D1076" s="190" t="s">
        <v>890</v>
      </c>
      <c r="E1076" s="190" t="s">
        <v>1291</v>
      </c>
    </row>
    <row r="1077" spans="1:5">
      <c r="A1077" s="190" t="s">
        <v>68</v>
      </c>
      <c r="B1077" s="190" t="s">
        <v>1345</v>
      </c>
      <c r="C1077" s="190" t="s">
        <v>887</v>
      </c>
      <c r="D1077" s="190" t="s">
        <v>888</v>
      </c>
      <c r="E1077" s="190" t="s">
        <v>1291</v>
      </c>
    </row>
    <row r="1078" spans="1:5">
      <c r="A1078" s="190" t="s">
        <v>70</v>
      </c>
      <c r="B1078" s="190" t="s">
        <v>1346</v>
      </c>
      <c r="C1078" s="190" t="s">
        <v>605</v>
      </c>
      <c r="D1078" s="190" t="s">
        <v>884</v>
      </c>
      <c r="E1078" s="190" t="s">
        <v>1291</v>
      </c>
    </row>
    <row r="1079" spans="1:5">
      <c r="A1079" s="190" t="s">
        <v>70</v>
      </c>
      <c r="B1079" s="190" t="s">
        <v>1346</v>
      </c>
      <c r="C1079" s="190" t="s">
        <v>603</v>
      </c>
      <c r="D1079" s="190" t="s">
        <v>886</v>
      </c>
      <c r="E1079" s="190" t="s">
        <v>1291</v>
      </c>
    </row>
    <row r="1080" spans="1:5">
      <c r="A1080" s="190" t="s">
        <v>70</v>
      </c>
      <c r="B1080" s="190" t="s">
        <v>1346</v>
      </c>
      <c r="C1080" s="190" t="s">
        <v>602</v>
      </c>
      <c r="D1080" s="190" t="s">
        <v>890</v>
      </c>
      <c r="E1080" s="190" t="s">
        <v>1291</v>
      </c>
    </row>
    <row r="1081" spans="1:5">
      <c r="A1081" s="190" t="s">
        <v>70</v>
      </c>
      <c r="B1081" s="190" t="s">
        <v>1346</v>
      </c>
      <c r="C1081" s="190" t="s">
        <v>887</v>
      </c>
      <c r="D1081" s="190" t="s">
        <v>888</v>
      </c>
      <c r="E1081" s="190" t="s">
        <v>1291</v>
      </c>
    </row>
    <row r="1082" spans="1:5">
      <c r="A1082" s="190" t="s">
        <v>74</v>
      </c>
      <c r="B1082" s="190" t="s">
        <v>1347</v>
      </c>
      <c r="C1082" s="190" t="s">
        <v>605</v>
      </c>
      <c r="D1082" s="190" t="s">
        <v>884</v>
      </c>
      <c r="E1082" s="190" t="s">
        <v>1291</v>
      </c>
    </row>
    <row r="1083" spans="1:5">
      <c r="A1083" s="190" t="s">
        <v>74</v>
      </c>
      <c r="B1083" s="190" t="s">
        <v>1347</v>
      </c>
      <c r="C1083" s="190" t="s">
        <v>603</v>
      </c>
      <c r="D1083" s="190" t="s">
        <v>886</v>
      </c>
      <c r="E1083" s="190" t="s">
        <v>1291</v>
      </c>
    </row>
    <row r="1084" spans="1:5">
      <c r="A1084" s="190" t="s">
        <v>74</v>
      </c>
      <c r="B1084" s="190" t="s">
        <v>1347</v>
      </c>
      <c r="C1084" s="190" t="s">
        <v>602</v>
      </c>
      <c r="D1084" s="190" t="s">
        <v>890</v>
      </c>
      <c r="E1084" s="190" t="s">
        <v>1291</v>
      </c>
    </row>
    <row r="1085" spans="1:5">
      <c r="A1085" s="190" t="s">
        <v>74</v>
      </c>
      <c r="B1085" s="190" t="s">
        <v>1347</v>
      </c>
      <c r="C1085" s="190" t="s">
        <v>887</v>
      </c>
      <c r="D1085" s="190" t="s">
        <v>888</v>
      </c>
      <c r="E1085" s="190" t="s">
        <v>1291</v>
      </c>
    </row>
    <row r="1086" spans="1:5">
      <c r="A1086" s="190" t="s">
        <v>76</v>
      </c>
      <c r="B1086" s="190" t="s">
        <v>1348</v>
      </c>
      <c r="C1086" s="190" t="s">
        <v>605</v>
      </c>
      <c r="D1086" s="190" t="s">
        <v>884</v>
      </c>
      <c r="E1086" s="190" t="s">
        <v>1291</v>
      </c>
    </row>
    <row r="1087" spans="1:5">
      <c r="A1087" s="190" t="s">
        <v>76</v>
      </c>
      <c r="B1087" s="190" t="s">
        <v>1348</v>
      </c>
      <c r="C1087" s="190" t="s">
        <v>603</v>
      </c>
      <c r="D1087" s="190" t="s">
        <v>886</v>
      </c>
      <c r="E1087" s="190" t="s">
        <v>1291</v>
      </c>
    </row>
    <row r="1088" spans="1:5">
      <c r="A1088" s="190" t="s">
        <v>76</v>
      </c>
      <c r="B1088" s="190" t="s">
        <v>1348</v>
      </c>
      <c r="C1088" s="190" t="s">
        <v>602</v>
      </c>
      <c r="D1088" s="190" t="s">
        <v>890</v>
      </c>
      <c r="E1088" s="190" t="s">
        <v>1291</v>
      </c>
    </row>
    <row r="1089" spans="1:5">
      <c r="A1089" s="190" t="s">
        <v>76</v>
      </c>
      <c r="B1089" s="190" t="s">
        <v>1348</v>
      </c>
      <c r="C1089" s="190" t="s">
        <v>887</v>
      </c>
      <c r="D1089" s="190" t="s">
        <v>888</v>
      </c>
      <c r="E1089" s="190" t="s">
        <v>1291</v>
      </c>
    </row>
    <row r="1090" spans="1:5">
      <c r="A1090" s="190" t="s">
        <v>78</v>
      </c>
      <c r="B1090" s="190" t="s">
        <v>1349</v>
      </c>
      <c r="C1090" s="190" t="s">
        <v>605</v>
      </c>
      <c r="D1090" s="190" t="s">
        <v>884</v>
      </c>
      <c r="E1090" s="190" t="s">
        <v>1291</v>
      </c>
    </row>
    <row r="1091" spans="1:5">
      <c r="A1091" s="190" t="s">
        <v>78</v>
      </c>
      <c r="B1091" s="190" t="s">
        <v>1349</v>
      </c>
      <c r="C1091" s="190" t="s">
        <v>603</v>
      </c>
      <c r="D1091" s="190" t="s">
        <v>886</v>
      </c>
      <c r="E1091" s="190" t="s">
        <v>1291</v>
      </c>
    </row>
    <row r="1092" spans="1:5">
      <c r="A1092" s="190" t="s">
        <v>78</v>
      </c>
      <c r="B1092" s="190" t="s">
        <v>1349</v>
      </c>
      <c r="C1092" s="190" t="s">
        <v>602</v>
      </c>
      <c r="D1092" s="190" t="s">
        <v>890</v>
      </c>
      <c r="E1092" s="190" t="s">
        <v>1291</v>
      </c>
    </row>
    <row r="1093" spans="1:5">
      <c r="A1093" s="190" t="s">
        <v>78</v>
      </c>
      <c r="B1093" s="190" t="s">
        <v>1349</v>
      </c>
      <c r="C1093" s="190" t="s">
        <v>887</v>
      </c>
      <c r="D1093" s="190" t="s">
        <v>888</v>
      </c>
      <c r="E1093" s="190" t="s">
        <v>1291</v>
      </c>
    </row>
    <row r="1094" spans="1:5">
      <c r="A1094" s="190" t="s">
        <v>82</v>
      </c>
      <c r="B1094" s="190" t="s">
        <v>1350</v>
      </c>
      <c r="C1094" s="190" t="s">
        <v>605</v>
      </c>
      <c r="D1094" s="190" t="s">
        <v>884</v>
      </c>
      <c r="E1094" s="190" t="s">
        <v>1291</v>
      </c>
    </row>
    <row r="1095" spans="1:5">
      <c r="A1095" s="190" t="s">
        <v>82</v>
      </c>
      <c r="B1095" s="190" t="s">
        <v>1350</v>
      </c>
      <c r="C1095" s="190" t="s">
        <v>603</v>
      </c>
      <c r="D1095" s="190" t="s">
        <v>886</v>
      </c>
      <c r="E1095" s="190" t="s">
        <v>1291</v>
      </c>
    </row>
    <row r="1096" spans="1:5">
      <c r="A1096" s="190" t="s">
        <v>82</v>
      </c>
      <c r="B1096" s="190" t="s">
        <v>1350</v>
      </c>
      <c r="C1096" s="190" t="s">
        <v>602</v>
      </c>
      <c r="D1096" s="190" t="s">
        <v>890</v>
      </c>
      <c r="E1096" s="190" t="s">
        <v>1291</v>
      </c>
    </row>
    <row r="1097" spans="1:5">
      <c r="A1097" s="190" t="s">
        <v>82</v>
      </c>
      <c r="B1097" s="190" t="s">
        <v>1350</v>
      </c>
      <c r="C1097" s="190" t="s">
        <v>887</v>
      </c>
      <c r="D1097" s="190" t="s">
        <v>888</v>
      </c>
      <c r="E1097" s="190" t="s">
        <v>1291</v>
      </c>
    </row>
    <row r="1098" spans="1:5">
      <c r="A1098" s="190" t="s">
        <v>1351</v>
      </c>
      <c r="B1098" s="190" t="s">
        <v>1352</v>
      </c>
      <c r="C1098" s="190" t="s">
        <v>605</v>
      </c>
      <c r="D1098" s="190" t="s">
        <v>884</v>
      </c>
      <c r="E1098" s="190" t="s">
        <v>1291</v>
      </c>
    </row>
    <row r="1099" spans="1:5">
      <c r="A1099" s="190" t="s">
        <v>1351</v>
      </c>
      <c r="B1099" s="190" t="s">
        <v>1352</v>
      </c>
      <c r="C1099" s="190" t="s">
        <v>603</v>
      </c>
      <c r="D1099" s="190" t="s">
        <v>886</v>
      </c>
      <c r="E1099" s="190" t="s">
        <v>1291</v>
      </c>
    </row>
    <row r="1100" spans="1:5">
      <c r="A1100" s="190" t="s">
        <v>1351</v>
      </c>
      <c r="B1100" s="190" t="s">
        <v>1352</v>
      </c>
      <c r="C1100" s="190" t="s">
        <v>602</v>
      </c>
      <c r="D1100" s="190" t="s">
        <v>890</v>
      </c>
      <c r="E1100" s="190" t="s">
        <v>1291</v>
      </c>
    </row>
    <row r="1101" spans="1:5">
      <c r="A1101" s="190" t="s">
        <v>1351</v>
      </c>
      <c r="B1101" s="190" t="s">
        <v>1352</v>
      </c>
      <c r="C1101" s="190" t="s">
        <v>887</v>
      </c>
      <c r="D1101" s="190" t="s">
        <v>888</v>
      </c>
      <c r="E1101" s="190" t="s">
        <v>1291</v>
      </c>
    </row>
    <row r="1102" spans="1:5">
      <c r="A1102" s="190" t="s">
        <v>1351</v>
      </c>
      <c r="B1102" s="190" t="s">
        <v>1352</v>
      </c>
      <c r="C1102" s="190" t="s">
        <v>300</v>
      </c>
      <c r="D1102" s="190" t="s">
        <v>956</v>
      </c>
      <c r="E1102" s="190" t="s">
        <v>957</v>
      </c>
    </row>
    <row r="1103" spans="1:5">
      <c r="A1103" s="190" t="s">
        <v>1353</v>
      </c>
      <c r="B1103" s="190" t="s">
        <v>1354</v>
      </c>
      <c r="C1103" s="190" t="s">
        <v>605</v>
      </c>
      <c r="D1103" s="190" t="s">
        <v>884</v>
      </c>
      <c r="E1103" s="190" t="s">
        <v>1291</v>
      </c>
    </row>
    <row r="1104" spans="1:5">
      <c r="A1104" s="190" t="s">
        <v>1353</v>
      </c>
      <c r="B1104" s="190" t="s">
        <v>1354</v>
      </c>
      <c r="C1104" s="190" t="s">
        <v>603</v>
      </c>
      <c r="D1104" s="190" t="s">
        <v>886</v>
      </c>
      <c r="E1104" s="190" t="s">
        <v>1291</v>
      </c>
    </row>
    <row r="1105" spans="1:5">
      <c r="A1105" s="190" t="s">
        <v>1353</v>
      </c>
      <c r="B1105" s="190" t="s">
        <v>1354</v>
      </c>
      <c r="C1105" s="190" t="s">
        <v>602</v>
      </c>
      <c r="D1105" s="190" t="s">
        <v>890</v>
      </c>
      <c r="E1105" s="190" t="s">
        <v>1291</v>
      </c>
    </row>
    <row r="1106" spans="1:5">
      <c r="A1106" s="190" t="s">
        <v>1353</v>
      </c>
      <c r="B1106" s="190" t="s">
        <v>1354</v>
      </c>
      <c r="C1106" s="190" t="s">
        <v>887</v>
      </c>
      <c r="D1106" s="190" t="s">
        <v>888</v>
      </c>
      <c r="E1106" s="190" t="s">
        <v>1291</v>
      </c>
    </row>
    <row r="1107" spans="1:5">
      <c r="A1107" s="190" t="s">
        <v>44</v>
      </c>
      <c r="B1107" s="190" t="s">
        <v>1355</v>
      </c>
      <c r="C1107" s="190" t="s">
        <v>605</v>
      </c>
      <c r="D1107" s="190" t="s">
        <v>884</v>
      </c>
      <c r="E1107" s="190" t="s">
        <v>1291</v>
      </c>
    </row>
    <row r="1108" spans="1:5">
      <c r="A1108" s="190" t="s">
        <v>44</v>
      </c>
      <c r="B1108" s="190" t="s">
        <v>1355</v>
      </c>
      <c r="C1108" s="190" t="s">
        <v>603</v>
      </c>
      <c r="D1108" s="190" t="s">
        <v>886</v>
      </c>
      <c r="E1108" s="190" t="s">
        <v>1291</v>
      </c>
    </row>
    <row r="1109" spans="1:5">
      <c r="A1109" s="190" t="s">
        <v>44</v>
      </c>
      <c r="B1109" s="190" t="s">
        <v>1355</v>
      </c>
      <c r="C1109" s="190" t="s">
        <v>602</v>
      </c>
      <c r="D1109" s="190" t="s">
        <v>890</v>
      </c>
      <c r="E1109" s="190" t="s">
        <v>1291</v>
      </c>
    </row>
    <row r="1110" spans="1:5">
      <c r="A1110" s="190" t="s">
        <v>44</v>
      </c>
      <c r="B1110" s="190" t="s">
        <v>1355</v>
      </c>
      <c r="C1110" s="190" t="s">
        <v>887</v>
      </c>
      <c r="D1110" s="190" t="s">
        <v>888</v>
      </c>
      <c r="E1110" s="190" t="s">
        <v>1291</v>
      </c>
    </row>
    <row r="1111" spans="1:5">
      <c r="A1111" s="190" t="s">
        <v>46</v>
      </c>
      <c r="B1111" s="190" t="s">
        <v>1356</v>
      </c>
      <c r="C1111" s="190" t="s">
        <v>605</v>
      </c>
      <c r="D1111" s="190" t="s">
        <v>884</v>
      </c>
      <c r="E1111" s="190" t="s">
        <v>1291</v>
      </c>
    </row>
    <row r="1112" spans="1:5">
      <c r="A1112" s="190" t="s">
        <v>46</v>
      </c>
      <c r="B1112" s="190" t="s">
        <v>1356</v>
      </c>
      <c r="C1112" s="190" t="s">
        <v>603</v>
      </c>
      <c r="D1112" s="190" t="s">
        <v>886</v>
      </c>
      <c r="E1112" s="190" t="s">
        <v>1291</v>
      </c>
    </row>
    <row r="1113" spans="1:5">
      <c r="A1113" s="190" t="s">
        <v>46</v>
      </c>
      <c r="B1113" s="190" t="s">
        <v>1356</v>
      </c>
      <c r="C1113" s="190" t="s">
        <v>602</v>
      </c>
      <c r="D1113" s="190" t="s">
        <v>890</v>
      </c>
      <c r="E1113" s="190" t="s">
        <v>1291</v>
      </c>
    </row>
    <row r="1114" spans="1:5">
      <c r="A1114" s="190" t="s">
        <v>46</v>
      </c>
      <c r="B1114" s="190" t="s">
        <v>1356</v>
      </c>
      <c r="C1114" s="190" t="s">
        <v>887</v>
      </c>
      <c r="D1114" s="190" t="s">
        <v>888</v>
      </c>
      <c r="E1114" s="190" t="s">
        <v>1291</v>
      </c>
    </row>
    <row r="1115" spans="1:5">
      <c r="A1115" s="190" t="s">
        <v>48</v>
      </c>
      <c r="B1115" s="190" t="s">
        <v>1357</v>
      </c>
      <c r="C1115" s="190" t="s">
        <v>605</v>
      </c>
      <c r="D1115" s="190" t="s">
        <v>884</v>
      </c>
      <c r="E1115" s="190" t="s">
        <v>1291</v>
      </c>
    </row>
    <row r="1116" spans="1:5">
      <c r="A1116" s="190" t="s">
        <v>48</v>
      </c>
      <c r="B1116" s="190" t="s">
        <v>1357</v>
      </c>
      <c r="C1116" s="190" t="s">
        <v>603</v>
      </c>
      <c r="D1116" s="190" t="s">
        <v>886</v>
      </c>
      <c r="E1116" s="190" t="s">
        <v>1291</v>
      </c>
    </row>
    <row r="1117" spans="1:5">
      <c r="A1117" s="190" t="s">
        <v>48</v>
      </c>
      <c r="B1117" s="190" t="s">
        <v>1357</v>
      </c>
      <c r="C1117" s="190" t="s">
        <v>602</v>
      </c>
      <c r="D1117" s="190" t="s">
        <v>890</v>
      </c>
      <c r="E1117" s="190" t="s">
        <v>1291</v>
      </c>
    </row>
    <row r="1118" spans="1:5">
      <c r="A1118" s="190" t="s">
        <v>48</v>
      </c>
      <c r="B1118" s="190" t="s">
        <v>1357</v>
      </c>
      <c r="C1118" s="190" t="s">
        <v>887</v>
      </c>
      <c r="D1118" s="190" t="s">
        <v>888</v>
      </c>
      <c r="E1118" s="190" t="s">
        <v>1291</v>
      </c>
    </row>
    <row r="1119" spans="1:5">
      <c r="A1119" s="190" t="s">
        <v>8</v>
      </c>
      <c r="B1119" s="190" t="s">
        <v>1358</v>
      </c>
      <c r="C1119" s="190" t="s">
        <v>605</v>
      </c>
      <c r="D1119" s="190" t="s">
        <v>884</v>
      </c>
      <c r="E1119" s="190" t="s">
        <v>1291</v>
      </c>
    </row>
    <row r="1120" spans="1:5">
      <c r="A1120" s="190" t="s">
        <v>8</v>
      </c>
      <c r="B1120" s="190" t="s">
        <v>1358</v>
      </c>
      <c r="C1120" s="190" t="s">
        <v>603</v>
      </c>
      <c r="D1120" s="190" t="s">
        <v>886</v>
      </c>
      <c r="E1120" s="190" t="s">
        <v>1291</v>
      </c>
    </row>
    <row r="1121" spans="1:5">
      <c r="A1121" s="190" t="s">
        <v>8</v>
      </c>
      <c r="B1121" s="190" t="s">
        <v>1358</v>
      </c>
      <c r="C1121" s="190" t="s">
        <v>602</v>
      </c>
      <c r="D1121" s="190" t="s">
        <v>890</v>
      </c>
      <c r="E1121" s="190" t="s">
        <v>1291</v>
      </c>
    </row>
    <row r="1122" spans="1:5">
      <c r="A1122" s="190" t="s">
        <v>8</v>
      </c>
      <c r="B1122" s="190" t="s">
        <v>1358</v>
      </c>
      <c r="C1122" s="190" t="s">
        <v>887</v>
      </c>
      <c r="D1122" s="190" t="s">
        <v>888</v>
      </c>
      <c r="E1122" s="190" t="s">
        <v>1291</v>
      </c>
    </row>
    <row r="1123" spans="1:5">
      <c r="A1123" s="190" t="s">
        <v>10</v>
      </c>
      <c r="B1123" s="190" t="s">
        <v>1359</v>
      </c>
      <c r="C1123" s="190" t="s">
        <v>605</v>
      </c>
      <c r="D1123" s="190" t="s">
        <v>884</v>
      </c>
      <c r="E1123" s="190" t="s">
        <v>1291</v>
      </c>
    </row>
    <row r="1124" spans="1:5">
      <c r="A1124" s="190" t="s">
        <v>10</v>
      </c>
      <c r="B1124" s="190" t="s">
        <v>1359</v>
      </c>
      <c r="C1124" s="190" t="s">
        <v>603</v>
      </c>
      <c r="D1124" s="190" t="s">
        <v>886</v>
      </c>
      <c r="E1124" s="190" t="s">
        <v>1291</v>
      </c>
    </row>
    <row r="1125" spans="1:5">
      <c r="A1125" s="190" t="s">
        <v>10</v>
      </c>
      <c r="B1125" s="190" t="s">
        <v>1359</v>
      </c>
      <c r="C1125" s="190" t="s">
        <v>602</v>
      </c>
      <c r="D1125" s="190" t="s">
        <v>890</v>
      </c>
      <c r="E1125" s="190" t="s">
        <v>1291</v>
      </c>
    </row>
    <row r="1126" spans="1:5">
      <c r="A1126" s="190" t="s">
        <v>10</v>
      </c>
      <c r="B1126" s="190" t="s">
        <v>1359</v>
      </c>
      <c r="C1126" s="190" t="s">
        <v>887</v>
      </c>
      <c r="D1126" s="190" t="s">
        <v>888</v>
      </c>
      <c r="E1126" s="190" t="s">
        <v>1291</v>
      </c>
    </row>
    <row r="1127" spans="1:5">
      <c r="A1127" s="190" t="s">
        <v>12</v>
      </c>
      <c r="B1127" s="190" t="s">
        <v>1360</v>
      </c>
      <c r="C1127" s="190" t="s">
        <v>605</v>
      </c>
      <c r="D1127" s="190" t="s">
        <v>884</v>
      </c>
      <c r="E1127" s="190" t="s">
        <v>1291</v>
      </c>
    </row>
    <row r="1128" spans="1:5">
      <c r="A1128" s="190" t="s">
        <v>12</v>
      </c>
      <c r="B1128" s="190" t="s">
        <v>1360</v>
      </c>
      <c r="C1128" s="190" t="s">
        <v>603</v>
      </c>
      <c r="D1128" s="190" t="s">
        <v>886</v>
      </c>
      <c r="E1128" s="190" t="s">
        <v>1291</v>
      </c>
    </row>
    <row r="1129" spans="1:5">
      <c r="A1129" s="190" t="s">
        <v>12</v>
      </c>
      <c r="B1129" s="190" t="s">
        <v>1360</v>
      </c>
      <c r="C1129" s="190" t="s">
        <v>602</v>
      </c>
      <c r="D1129" s="190" t="s">
        <v>890</v>
      </c>
      <c r="E1129" s="190" t="s">
        <v>1291</v>
      </c>
    </row>
    <row r="1130" spans="1:5">
      <c r="A1130" s="190" t="s">
        <v>12</v>
      </c>
      <c r="B1130" s="190" t="s">
        <v>1360</v>
      </c>
      <c r="C1130" s="190" t="s">
        <v>887</v>
      </c>
      <c r="D1130" s="190" t="s">
        <v>888</v>
      </c>
      <c r="E1130" s="190" t="s">
        <v>1291</v>
      </c>
    </row>
    <row r="1131" spans="1:5">
      <c r="A1131" s="190" t="s">
        <v>14</v>
      </c>
      <c r="B1131" s="190" t="s">
        <v>1361</v>
      </c>
      <c r="C1131" s="190" t="s">
        <v>605</v>
      </c>
      <c r="D1131" s="190" t="s">
        <v>884</v>
      </c>
      <c r="E1131" s="190" t="s">
        <v>1291</v>
      </c>
    </row>
    <row r="1132" spans="1:5">
      <c r="A1132" s="190" t="s">
        <v>14</v>
      </c>
      <c r="B1132" s="190" t="s">
        <v>1361</v>
      </c>
      <c r="C1132" s="190" t="s">
        <v>603</v>
      </c>
      <c r="D1132" s="190" t="s">
        <v>886</v>
      </c>
      <c r="E1132" s="190" t="s">
        <v>1291</v>
      </c>
    </row>
    <row r="1133" spans="1:5">
      <c r="A1133" s="190" t="s">
        <v>14</v>
      </c>
      <c r="B1133" s="190" t="s">
        <v>1361</v>
      </c>
      <c r="C1133" s="190" t="s">
        <v>602</v>
      </c>
      <c r="D1133" s="190" t="s">
        <v>890</v>
      </c>
      <c r="E1133" s="190" t="s">
        <v>1291</v>
      </c>
    </row>
    <row r="1134" spans="1:5">
      <c r="A1134" s="190" t="s">
        <v>14</v>
      </c>
      <c r="B1134" s="190" t="s">
        <v>1361</v>
      </c>
      <c r="C1134" s="190" t="s">
        <v>887</v>
      </c>
      <c r="D1134" s="190" t="s">
        <v>888</v>
      </c>
      <c r="E1134" s="190" t="s">
        <v>1291</v>
      </c>
    </row>
    <row r="1135" spans="1:5">
      <c r="A1135" s="190" t="s">
        <v>16</v>
      </c>
      <c r="B1135" s="190" t="s">
        <v>1362</v>
      </c>
      <c r="C1135" s="190" t="s">
        <v>605</v>
      </c>
      <c r="D1135" s="190" t="s">
        <v>884</v>
      </c>
      <c r="E1135" s="190" t="s">
        <v>1291</v>
      </c>
    </row>
    <row r="1136" spans="1:5">
      <c r="A1136" s="190" t="s">
        <v>16</v>
      </c>
      <c r="B1136" s="190" t="s">
        <v>1362</v>
      </c>
      <c r="C1136" s="190" t="s">
        <v>603</v>
      </c>
      <c r="D1136" s="190" t="s">
        <v>886</v>
      </c>
      <c r="E1136" s="190" t="s">
        <v>1291</v>
      </c>
    </row>
    <row r="1137" spans="1:5">
      <c r="A1137" s="190" t="s">
        <v>16</v>
      </c>
      <c r="B1137" s="190" t="s">
        <v>1362</v>
      </c>
      <c r="C1137" s="190" t="s">
        <v>602</v>
      </c>
      <c r="D1137" s="190" t="s">
        <v>890</v>
      </c>
      <c r="E1137" s="190" t="s">
        <v>1291</v>
      </c>
    </row>
    <row r="1138" spans="1:5">
      <c r="A1138" s="190" t="s">
        <v>16</v>
      </c>
      <c r="B1138" s="190" t="s">
        <v>1362</v>
      </c>
      <c r="C1138" s="190" t="s">
        <v>887</v>
      </c>
      <c r="D1138" s="190" t="s">
        <v>888</v>
      </c>
      <c r="E1138" s="190" t="s">
        <v>1291</v>
      </c>
    </row>
    <row r="1139" spans="1:5">
      <c r="A1139" s="190" t="s">
        <v>18</v>
      </c>
      <c r="B1139" s="190" t="s">
        <v>1363</v>
      </c>
      <c r="C1139" s="190" t="s">
        <v>605</v>
      </c>
      <c r="D1139" s="190" t="s">
        <v>884</v>
      </c>
      <c r="E1139" s="190" t="s">
        <v>1291</v>
      </c>
    </row>
    <row r="1140" spans="1:5">
      <c r="A1140" s="190" t="s">
        <v>18</v>
      </c>
      <c r="B1140" s="190" t="s">
        <v>1364</v>
      </c>
      <c r="C1140" s="190" t="s">
        <v>603</v>
      </c>
      <c r="D1140" s="190" t="s">
        <v>886</v>
      </c>
      <c r="E1140" s="190" t="s">
        <v>1291</v>
      </c>
    </row>
    <row r="1141" spans="1:5">
      <c r="A1141" s="190" t="s">
        <v>18</v>
      </c>
      <c r="B1141" s="190" t="s">
        <v>1364</v>
      </c>
      <c r="C1141" s="190" t="s">
        <v>602</v>
      </c>
      <c r="D1141" s="190" t="s">
        <v>890</v>
      </c>
      <c r="E1141" s="190" t="s">
        <v>1291</v>
      </c>
    </row>
    <row r="1142" spans="1:5">
      <c r="A1142" s="190" t="s">
        <v>18</v>
      </c>
      <c r="B1142" s="190" t="s">
        <v>1363</v>
      </c>
      <c r="C1142" s="190" t="s">
        <v>887</v>
      </c>
      <c r="D1142" s="190" t="s">
        <v>888</v>
      </c>
      <c r="E1142" s="190" t="s">
        <v>1291</v>
      </c>
    </row>
    <row r="1143" spans="1:5">
      <c r="A1143" s="190" t="s">
        <v>20</v>
      </c>
      <c r="B1143" s="190" t="s">
        <v>1365</v>
      </c>
      <c r="C1143" s="190" t="s">
        <v>605</v>
      </c>
      <c r="D1143" s="190" t="s">
        <v>884</v>
      </c>
      <c r="E1143" s="190" t="s">
        <v>1291</v>
      </c>
    </row>
    <row r="1144" spans="1:5">
      <c r="A1144" s="190" t="s">
        <v>20</v>
      </c>
      <c r="B1144" s="190" t="s">
        <v>1365</v>
      </c>
      <c r="C1144" s="190" t="s">
        <v>603</v>
      </c>
      <c r="D1144" s="190" t="s">
        <v>886</v>
      </c>
      <c r="E1144" s="190" t="s">
        <v>1291</v>
      </c>
    </row>
    <row r="1145" spans="1:5">
      <c r="A1145" s="190" t="s">
        <v>20</v>
      </c>
      <c r="B1145" s="190" t="s">
        <v>1365</v>
      </c>
      <c r="C1145" s="190" t="s">
        <v>602</v>
      </c>
      <c r="D1145" s="190" t="s">
        <v>890</v>
      </c>
      <c r="E1145" s="190" t="s">
        <v>1291</v>
      </c>
    </row>
    <row r="1146" spans="1:5">
      <c r="A1146" s="190" t="s">
        <v>20</v>
      </c>
      <c r="B1146" s="190" t="s">
        <v>1365</v>
      </c>
      <c r="C1146" s="190" t="s">
        <v>887</v>
      </c>
      <c r="D1146" s="190" t="s">
        <v>888</v>
      </c>
      <c r="E1146" s="190" t="s">
        <v>1291</v>
      </c>
    </row>
    <row r="1147" spans="1:5">
      <c r="A1147" s="190" t="s">
        <v>22</v>
      </c>
      <c r="B1147" s="190" t="s">
        <v>1366</v>
      </c>
      <c r="C1147" s="190" t="s">
        <v>605</v>
      </c>
      <c r="D1147" s="190" t="s">
        <v>884</v>
      </c>
      <c r="E1147" s="190" t="s">
        <v>1291</v>
      </c>
    </row>
    <row r="1148" spans="1:5">
      <c r="A1148" s="190" t="s">
        <v>22</v>
      </c>
      <c r="B1148" s="190" t="s">
        <v>1367</v>
      </c>
      <c r="C1148" s="190" t="s">
        <v>603</v>
      </c>
      <c r="D1148" s="190" t="s">
        <v>886</v>
      </c>
      <c r="E1148" s="190" t="s">
        <v>1291</v>
      </c>
    </row>
    <row r="1149" spans="1:5">
      <c r="A1149" s="190" t="s">
        <v>22</v>
      </c>
      <c r="B1149" s="190" t="s">
        <v>1367</v>
      </c>
      <c r="C1149" s="190" t="s">
        <v>602</v>
      </c>
      <c r="D1149" s="190" t="s">
        <v>890</v>
      </c>
      <c r="E1149" s="190" t="s">
        <v>1291</v>
      </c>
    </row>
    <row r="1150" spans="1:5">
      <c r="A1150" s="190" t="s">
        <v>22</v>
      </c>
      <c r="B1150" s="190" t="s">
        <v>1367</v>
      </c>
      <c r="C1150" s="190" t="s">
        <v>887</v>
      </c>
      <c r="D1150" s="190" t="s">
        <v>888</v>
      </c>
      <c r="E1150" s="190" t="s">
        <v>1291</v>
      </c>
    </row>
    <row r="1151" spans="1:5">
      <c r="A1151" s="190" t="s">
        <v>24</v>
      </c>
      <c r="B1151" s="190" t="s">
        <v>1368</v>
      </c>
      <c r="C1151" s="190" t="s">
        <v>605</v>
      </c>
      <c r="D1151" s="190" t="s">
        <v>884</v>
      </c>
      <c r="E1151" s="190" t="s">
        <v>1291</v>
      </c>
    </row>
    <row r="1152" spans="1:5">
      <c r="A1152" s="190" t="s">
        <v>24</v>
      </c>
      <c r="B1152" s="190" t="s">
        <v>1368</v>
      </c>
      <c r="C1152" s="190" t="s">
        <v>603</v>
      </c>
      <c r="D1152" s="190" t="s">
        <v>886</v>
      </c>
      <c r="E1152" s="190" t="s">
        <v>1291</v>
      </c>
    </row>
    <row r="1153" spans="1:5">
      <c r="A1153" s="190" t="s">
        <v>24</v>
      </c>
      <c r="B1153" s="190" t="s">
        <v>1369</v>
      </c>
      <c r="C1153" s="190" t="s">
        <v>602</v>
      </c>
      <c r="D1153" s="190" t="s">
        <v>890</v>
      </c>
      <c r="E1153" s="190" t="s">
        <v>1291</v>
      </c>
    </row>
    <row r="1154" spans="1:5">
      <c r="A1154" s="190" t="s">
        <v>24</v>
      </c>
      <c r="B1154" s="190" t="s">
        <v>1368</v>
      </c>
      <c r="C1154" s="190" t="s">
        <v>887</v>
      </c>
      <c r="D1154" s="190" t="s">
        <v>888</v>
      </c>
      <c r="E1154" s="190" t="s">
        <v>1291</v>
      </c>
    </row>
    <row r="1155" spans="1:5">
      <c r="A1155" s="190" t="s">
        <v>26</v>
      </c>
      <c r="B1155" s="190" t="s">
        <v>1370</v>
      </c>
      <c r="C1155" s="190" t="s">
        <v>605</v>
      </c>
      <c r="D1155" s="190" t="s">
        <v>884</v>
      </c>
      <c r="E1155" s="190" t="s">
        <v>1291</v>
      </c>
    </row>
    <row r="1156" spans="1:5">
      <c r="A1156" s="190" t="s">
        <v>26</v>
      </c>
      <c r="B1156" s="190" t="s">
        <v>1371</v>
      </c>
      <c r="C1156" s="190" t="s">
        <v>603</v>
      </c>
      <c r="D1156" s="190" t="s">
        <v>886</v>
      </c>
      <c r="E1156" s="190" t="s">
        <v>1291</v>
      </c>
    </row>
    <row r="1157" spans="1:5">
      <c r="A1157" s="190" t="s">
        <v>26</v>
      </c>
      <c r="B1157" s="190" t="s">
        <v>1371</v>
      </c>
      <c r="C1157" s="190" t="s">
        <v>602</v>
      </c>
      <c r="D1157" s="190" t="s">
        <v>890</v>
      </c>
      <c r="E1157" s="190" t="s">
        <v>1291</v>
      </c>
    </row>
    <row r="1158" spans="1:5">
      <c r="A1158" s="190" t="s">
        <v>26</v>
      </c>
      <c r="B1158" s="190" t="s">
        <v>1371</v>
      </c>
      <c r="C1158" s="190" t="s">
        <v>887</v>
      </c>
      <c r="D1158" s="190" t="s">
        <v>888</v>
      </c>
      <c r="E1158" s="190" t="s">
        <v>1291</v>
      </c>
    </row>
    <row r="1159" spans="1:5">
      <c r="A1159" s="190" t="s">
        <v>30</v>
      </c>
      <c r="B1159" s="190" t="s">
        <v>1372</v>
      </c>
      <c r="C1159" s="190" t="s">
        <v>605</v>
      </c>
      <c r="D1159" s="190" t="s">
        <v>884</v>
      </c>
      <c r="E1159" s="190" t="s">
        <v>1291</v>
      </c>
    </row>
    <row r="1160" spans="1:5">
      <c r="A1160" s="190" t="s">
        <v>30</v>
      </c>
      <c r="B1160" s="190" t="s">
        <v>1372</v>
      </c>
      <c r="C1160" s="190" t="s">
        <v>603</v>
      </c>
      <c r="D1160" s="190" t="s">
        <v>886</v>
      </c>
      <c r="E1160" s="190" t="s">
        <v>1291</v>
      </c>
    </row>
    <row r="1161" spans="1:5">
      <c r="A1161" s="190" t="s">
        <v>30</v>
      </c>
      <c r="B1161" s="190" t="s">
        <v>1372</v>
      </c>
      <c r="C1161" s="190" t="s">
        <v>602</v>
      </c>
      <c r="D1161" s="190" t="s">
        <v>890</v>
      </c>
      <c r="E1161" s="190" t="s">
        <v>1291</v>
      </c>
    </row>
    <row r="1162" spans="1:5">
      <c r="A1162" s="190" t="s">
        <v>30</v>
      </c>
      <c r="B1162" s="190" t="s">
        <v>1372</v>
      </c>
      <c r="C1162" s="190" t="s">
        <v>887</v>
      </c>
      <c r="D1162" s="190" t="s">
        <v>888</v>
      </c>
      <c r="E1162" s="190" t="s">
        <v>1291</v>
      </c>
    </row>
    <row r="1163" spans="1:5">
      <c r="A1163" s="190" t="s">
        <v>32</v>
      </c>
      <c r="B1163" s="190" t="s">
        <v>1373</v>
      </c>
      <c r="C1163" s="190" t="s">
        <v>605</v>
      </c>
      <c r="D1163" s="190" t="s">
        <v>884</v>
      </c>
      <c r="E1163" s="190" t="s">
        <v>1291</v>
      </c>
    </row>
    <row r="1164" spans="1:5">
      <c r="A1164" s="190" t="s">
        <v>32</v>
      </c>
      <c r="B1164" s="190" t="s">
        <v>1373</v>
      </c>
      <c r="C1164" s="190" t="s">
        <v>603</v>
      </c>
      <c r="D1164" s="190" t="s">
        <v>886</v>
      </c>
      <c r="E1164" s="190" t="s">
        <v>1291</v>
      </c>
    </row>
    <row r="1165" spans="1:5">
      <c r="A1165" s="190" t="s">
        <v>32</v>
      </c>
      <c r="B1165" s="190" t="s">
        <v>1373</v>
      </c>
      <c r="C1165" s="190" t="s">
        <v>602</v>
      </c>
      <c r="D1165" s="190" t="s">
        <v>890</v>
      </c>
      <c r="E1165" s="190" t="s">
        <v>1291</v>
      </c>
    </row>
    <row r="1166" spans="1:5">
      <c r="A1166" s="190" t="s">
        <v>32</v>
      </c>
      <c r="B1166" s="190" t="s">
        <v>1373</v>
      </c>
      <c r="C1166" s="190" t="s">
        <v>887</v>
      </c>
      <c r="D1166" s="190" t="s">
        <v>888</v>
      </c>
      <c r="E1166" s="190" t="s">
        <v>1291</v>
      </c>
    </row>
    <row r="1167" spans="1:5">
      <c r="A1167" s="190" t="s">
        <v>34</v>
      </c>
      <c r="B1167" s="190" t="s">
        <v>1374</v>
      </c>
      <c r="C1167" s="190" t="s">
        <v>605</v>
      </c>
      <c r="D1167" s="190" t="s">
        <v>884</v>
      </c>
      <c r="E1167" s="190" t="s">
        <v>1291</v>
      </c>
    </row>
    <row r="1168" spans="1:5">
      <c r="A1168" s="190" t="s">
        <v>34</v>
      </c>
      <c r="B1168" s="190" t="s">
        <v>1374</v>
      </c>
      <c r="C1168" s="190" t="s">
        <v>603</v>
      </c>
      <c r="D1168" s="190" t="s">
        <v>886</v>
      </c>
      <c r="E1168" s="190" t="s">
        <v>1291</v>
      </c>
    </row>
    <row r="1169" spans="1:5">
      <c r="A1169" s="190" t="s">
        <v>34</v>
      </c>
      <c r="B1169" s="190" t="s">
        <v>1374</v>
      </c>
      <c r="C1169" s="190" t="s">
        <v>602</v>
      </c>
      <c r="D1169" s="190" t="s">
        <v>890</v>
      </c>
      <c r="E1169" s="190" t="s">
        <v>1291</v>
      </c>
    </row>
    <row r="1170" spans="1:5">
      <c r="A1170" s="190" t="s">
        <v>34</v>
      </c>
      <c r="B1170" s="190" t="s">
        <v>1374</v>
      </c>
      <c r="C1170" s="190" t="s">
        <v>887</v>
      </c>
      <c r="D1170" s="190" t="s">
        <v>888</v>
      </c>
      <c r="E1170" s="190" t="s">
        <v>1291</v>
      </c>
    </row>
    <row r="1171" spans="1:5">
      <c r="A1171" s="190" t="s">
        <v>36</v>
      </c>
      <c r="B1171" s="190" t="s">
        <v>1375</v>
      </c>
      <c r="C1171" s="190" t="s">
        <v>605</v>
      </c>
      <c r="D1171" s="190" t="s">
        <v>884</v>
      </c>
      <c r="E1171" s="190" t="s">
        <v>1291</v>
      </c>
    </row>
    <row r="1172" spans="1:5">
      <c r="A1172" s="190" t="s">
        <v>36</v>
      </c>
      <c r="B1172" s="190" t="s">
        <v>1375</v>
      </c>
      <c r="C1172" s="190" t="s">
        <v>603</v>
      </c>
      <c r="D1172" s="190" t="s">
        <v>886</v>
      </c>
      <c r="E1172" s="190" t="s">
        <v>1291</v>
      </c>
    </row>
    <row r="1173" spans="1:5">
      <c r="A1173" s="190" t="s">
        <v>36</v>
      </c>
      <c r="B1173" s="190" t="s">
        <v>1375</v>
      </c>
      <c r="C1173" s="190" t="s">
        <v>602</v>
      </c>
      <c r="D1173" s="190" t="s">
        <v>890</v>
      </c>
      <c r="E1173" s="190" t="s">
        <v>1291</v>
      </c>
    </row>
    <row r="1174" spans="1:5">
      <c r="A1174" s="190" t="s">
        <v>36</v>
      </c>
      <c r="B1174" s="190" t="s">
        <v>1375</v>
      </c>
      <c r="C1174" s="190" t="s">
        <v>887</v>
      </c>
      <c r="D1174" s="190" t="s">
        <v>888</v>
      </c>
      <c r="E1174" s="190" t="s">
        <v>1291</v>
      </c>
    </row>
    <row r="1175" spans="1:5">
      <c r="A1175" s="190" t="s">
        <v>38</v>
      </c>
      <c r="B1175" s="190" t="s">
        <v>1376</v>
      </c>
      <c r="C1175" s="190" t="s">
        <v>605</v>
      </c>
      <c r="D1175" s="190" t="s">
        <v>884</v>
      </c>
      <c r="E1175" s="190" t="s">
        <v>1291</v>
      </c>
    </row>
    <row r="1176" spans="1:5">
      <c r="A1176" s="190" t="s">
        <v>38</v>
      </c>
      <c r="B1176" s="190" t="s">
        <v>1376</v>
      </c>
      <c r="C1176" s="190" t="s">
        <v>603</v>
      </c>
      <c r="D1176" s="190" t="s">
        <v>886</v>
      </c>
      <c r="E1176" s="190" t="s">
        <v>1291</v>
      </c>
    </row>
    <row r="1177" spans="1:5">
      <c r="A1177" s="190" t="s">
        <v>38</v>
      </c>
      <c r="B1177" s="190" t="s">
        <v>1376</v>
      </c>
      <c r="C1177" s="190" t="s">
        <v>602</v>
      </c>
      <c r="D1177" s="190" t="s">
        <v>890</v>
      </c>
      <c r="E1177" s="190" t="s">
        <v>1291</v>
      </c>
    </row>
    <row r="1178" spans="1:5">
      <c r="A1178" s="190" t="s">
        <v>38</v>
      </c>
      <c r="B1178" s="190" t="s">
        <v>1376</v>
      </c>
      <c r="C1178" s="190" t="s">
        <v>887</v>
      </c>
      <c r="D1178" s="190" t="s">
        <v>888</v>
      </c>
      <c r="E1178" s="190" t="s">
        <v>1291</v>
      </c>
    </row>
    <row r="1179" spans="1:5">
      <c r="A1179" s="190" t="s">
        <v>40</v>
      </c>
      <c r="B1179" s="190" t="s">
        <v>1377</v>
      </c>
      <c r="C1179" s="190" t="s">
        <v>605</v>
      </c>
      <c r="D1179" s="190" t="s">
        <v>884</v>
      </c>
      <c r="E1179" s="190" t="s">
        <v>1291</v>
      </c>
    </row>
    <row r="1180" spans="1:5">
      <c r="A1180" s="190" t="s">
        <v>40</v>
      </c>
      <c r="B1180" s="190" t="s">
        <v>1377</v>
      </c>
      <c r="C1180" s="190" t="s">
        <v>603</v>
      </c>
      <c r="D1180" s="190" t="s">
        <v>886</v>
      </c>
      <c r="E1180" s="190" t="s">
        <v>1291</v>
      </c>
    </row>
    <row r="1181" spans="1:5">
      <c r="A1181" s="190" t="s">
        <v>40</v>
      </c>
      <c r="B1181" s="190" t="s">
        <v>1377</v>
      </c>
      <c r="C1181" s="190" t="s">
        <v>602</v>
      </c>
      <c r="D1181" s="190" t="s">
        <v>890</v>
      </c>
      <c r="E1181" s="190" t="s">
        <v>1291</v>
      </c>
    </row>
    <row r="1182" spans="1:5">
      <c r="A1182" s="190" t="s">
        <v>40</v>
      </c>
      <c r="B1182" s="190" t="s">
        <v>1377</v>
      </c>
      <c r="C1182" s="190" t="s">
        <v>887</v>
      </c>
      <c r="D1182" s="190" t="s">
        <v>888</v>
      </c>
      <c r="E1182" s="190" t="s">
        <v>1291</v>
      </c>
    </row>
    <row r="1183" spans="1:5">
      <c r="A1183" s="190" t="s">
        <v>267</v>
      </c>
      <c r="B1183" s="190" t="s">
        <v>1378</v>
      </c>
      <c r="C1183" s="190" t="s">
        <v>605</v>
      </c>
      <c r="D1183" s="190" t="s">
        <v>884</v>
      </c>
      <c r="E1183" s="190" t="s">
        <v>1291</v>
      </c>
    </row>
    <row r="1184" spans="1:5">
      <c r="A1184" s="190" t="s">
        <v>267</v>
      </c>
      <c r="B1184" s="190" t="s">
        <v>1378</v>
      </c>
      <c r="C1184" s="190" t="s">
        <v>603</v>
      </c>
      <c r="D1184" s="190" t="s">
        <v>886</v>
      </c>
      <c r="E1184" s="190" t="s">
        <v>1291</v>
      </c>
    </row>
    <row r="1185" spans="1:5">
      <c r="A1185" s="190" t="s">
        <v>267</v>
      </c>
      <c r="B1185" s="190" t="s">
        <v>1378</v>
      </c>
      <c r="C1185" s="190" t="s">
        <v>602</v>
      </c>
      <c r="D1185" s="190" t="s">
        <v>890</v>
      </c>
      <c r="E1185" s="190" t="s">
        <v>1291</v>
      </c>
    </row>
    <row r="1186" spans="1:5">
      <c r="A1186" s="190" t="s">
        <v>267</v>
      </c>
      <c r="B1186" s="190" t="s">
        <v>1378</v>
      </c>
      <c r="C1186" s="190" t="s">
        <v>887</v>
      </c>
      <c r="D1186" s="190" t="s">
        <v>888</v>
      </c>
      <c r="E1186" s="190" t="s">
        <v>1291</v>
      </c>
    </row>
    <row r="1187" spans="1:5">
      <c r="A1187" s="190" t="s">
        <v>269</v>
      </c>
      <c r="B1187" s="190" t="s">
        <v>1379</v>
      </c>
      <c r="C1187" s="190" t="s">
        <v>605</v>
      </c>
      <c r="D1187" s="190" t="s">
        <v>884</v>
      </c>
      <c r="E1187" s="190" t="s">
        <v>1291</v>
      </c>
    </row>
    <row r="1188" spans="1:5">
      <c r="A1188" s="190" t="s">
        <v>269</v>
      </c>
      <c r="B1188" s="190" t="s">
        <v>1379</v>
      </c>
      <c r="C1188" s="190" t="s">
        <v>603</v>
      </c>
      <c r="D1188" s="190" t="s">
        <v>886</v>
      </c>
      <c r="E1188" s="190" t="s">
        <v>1291</v>
      </c>
    </row>
    <row r="1189" spans="1:5">
      <c r="A1189" s="190" t="s">
        <v>269</v>
      </c>
      <c r="B1189" s="190" t="s">
        <v>1379</v>
      </c>
      <c r="C1189" s="190" t="s">
        <v>602</v>
      </c>
      <c r="D1189" s="190" t="s">
        <v>890</v>
      </c>
      <c r="E1189" s="190" t="s">
        <v>1291</v>
      </c>
    </row>
    <row r="1190" spans="1:5">
      <c r="A1190" s="190" t="s">
        <v>269</v>
      </c>
      <c r="B1190" s="190" t="s">
        <v>1379</v>
      </c>
      <c r="C1190" s="190" t="s">
        <v>887</v>
      </c>
      <c r="D1190" s="190" t="s">
        <v>888</v>
      </c>
      <c r="E1190" s="190" t="s">
        <v>1291</v>
      </c>
    </row>
    <row r="1191" spans="1:5" ht="25.5">
      <c r="A1191" s="190" t="s">
        <v>1380</v>
      </c>
      <c r="B1191" s="191" t="s">
        <v>1041</v>
      </c>
      <c r="C1191" s="190" t="s">
        <v>605</v>
      </c>
      <c r="D1191" s="190" t="s">
        <v>884</v>
      </c>
      <c r="E1191" s="190" t="s">
        <v>1291</v>
      </c>
    </row>
    <row r="1192" spans="1:5" ht="25.5">
      <c r="A1192" s="190" t="s">
        <v>1380</v>
      </c>
      <c r="B1192" s="191" t="s">
        <v>1041</v>
      </c>
      <c r="C1192" s="190" t="s">
        <v>603</v>
      </c>
      <c r="D1192" s="190" t="s">
        <v>886</v>
      </c>
      <c r="E1192" s="190" t="s">
        <v>1291</v>
      </c>
    </row>
    <row r="1193" spans="1:5" ht="25.5">
      <c r="A1193" s="190" t="s">
        <v>1380</v>
      </c>
      <c r="B1193" s="191" t="s">
        <v>1041</v>
      </c>
      <c r="C1193" s="190" t="s">
        <v>602</v>
      </c>
      <c r="D1193" s="190" t="s">
        <v>890</v>
      </c>
      <c r="E1193" s="190" t="s">
        <v>1291</v>
      </c>
    </row>
    <row r="1194" spans="1:5" ht="25.5">
      <c r="A1194" s="190" t="s">
        <v>1380</v>
      </c>
      <c r="B1194" s="191" t="s">
        <v>1041</v>
      </c>
      <c r="C1194" s="190" t="s">
        <v>887</v>
      </c>
      <c r="D1194" s="190" t="s">
        <v>888</v>
      </c>
      <c r="E1194" s="190" t="s">
        <v>1291</v>
      </c>
    </row>
    <row r="1195" spans="1:5" ht="25.5">
      <c r="A1195" s="190" t="s">
        <v>1380</v>
      </c>
      <c r="B1195" s="191" t="s">
        <v>1041</v>
      </c>
      <c r="C1195" s="190" t="s">
        <v>300</v>
      </c>
      <c r="D1195" s="190" t="s">
        <v>956</v>
      </c>
      <c r="E1195" s="190" t="s">
        <v>957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22" zoomScaleNormal="100" workbookViewId="0">
      <selection activeCell="B45" sqref="B45"/>
    </sheetView>
  </sheetViews>
  <sheetFormatPr defaultColWidth="9.140625" defaultRowHeight="12.75"/>
  <cols>
    <col min="1" max="1" width="62.5703125" style="66" customWidth="1"/>
    <col min="2" max="2" width="15.85546875" style="66" customWidth="1"/>
    <col min="3" max="3" width="12.28515625" style="66" customWidth="1"/>
    <col min="4" max="16384" width="9.140625" style="66"/>
  </cols>
  <sheetData>
    <row r="1" spans="1:3">
      <c r="A1" s="144" t="s">
        <v>1385</v>
      </c>
      <c r="B1" s="102"/>
      <c r="C1" s="102"/>
    </row>
    <row r="2" spans="1:3">
      <c r="A2" s="145" t="s">
        <v>333</v>
      </c>
      <c r="B2" s="103"/>
    </row>
    <row r="3" spans="1:3" ht="13.5" thickBot="1">
      <c r="A3" s="65"/>
      <c r="B3" s="104" t="s">
        <v>470</v>
      </c>
    </row>
    <row r="4" spans="1:3" ht="30.75" customHeight="1">
      <c r="A4" s="71" t="s">
        <v>692</v>
      </c>
      <c r="B4" s="72" t="s">
        <v>472</v>
      </c>
    </row>
    <row r="5" spans="1:3" ht="18" customHeight="1">
      <c r="A5" s="101" t="s">
        <v>693</v>
      </c>
      <c r="B5" s="346">
        <f>B6+B7+B8+B9+B10+B11+B12+B15+B16+B18+B20+B24+B25+B26</f>
        <v>0</v>
      </c>
    </row>
    <row r="6" spans="1:3" ht="18" customHeight="1">
      <c r="A6" s="67" t="s">
        <v>697</v>
      </c>
      <c r="B6" s="152"/>
    </row>
    <row r="7" spans="1:3" ht="18" customHeight="1">
      <c r="A7" s="67" t="s">
        <v>698</v>
      </c>
      <c r="B7" s="152"/>
    </row>
    <row r="8" spans="1:3" ht="18" customHeight="1">
      <c r="A8" s="67" t="s">
        <v>699</v>
      </c>
      <c r="B8" s="152"/>
    </row>
    <row r="9" spans="1:3" ht="18" customHeight="1">
      <c r="A9" s="67" t="s">
        <v>700</v>
      </c>
      <c r="B9" s="152"/>
    </row>
    <row r="10" spans="1:3" ht="25.5" customHeight="1">
      <c r="A10" s="67" t="s">
        <v>701</v>
      </c>
      <c r="B10" s="152"/>
    </row>
    <row r="11" spans="1:3" ht="18" customHeight="1">
      <c r="A11" s="67" t="s">
        <v>702</v>
      </c>
      <c r="B11" s="152"/>
    </row>
    <row r="12" spans="1:3" ht="18" customHeight="1">
      <c r="A12" s="67" t="s">
        <v>703</v>
      </c>
      <c r="B12" s="152"/>
    </row>
    <row r="13" spans="1:3" ht="18" customHeight="1">
      <c r="A13" s="67" t="s">
        <v>704</v>
      </c>
      <c r="B13" s="152"/>
    </row>
    <row r="14" spans="1:3" ht="18" customHeight="1">
      <c r="A14" s="75" t="s">
        <v>705</v>
      </c>
      <c r="B14" s="100">
        <f>SUM(B6:B13)</f>
        <v>0</v>
      </c>
    </row>
    <row r="15" spans="1:3" ht="18" customHeight="1">
      <c r="A15" s="67" t="s">
        <v>473</v>
      </c>
      <c r="B15" s="152"/>
    </row>
    <row r="16" spans="1:3" ht="18" customHeight="1">
      <c r="A16" s="68" t="s">
        <v>708</v>
      </c>
      <c r="B16" s="152"/>
    </row>
    <row r="17" spans="1:2" ht="18" customHeight="1">
      <c r="A17" s="73" t="s">
        <v>706</v>
      </c>
      <c r="B17" s="106"/>
    </row>
    <row r="18" spans="1:2" ht="18" customHeight="1">
      <c r="A18" s="69" t="s">
        <v>707</v>
      </c>
      <c r="B18" s="152"/>
    </row>
    <row r="19" spans="1:2" ht="18" customHeight="1">
      <c r="A19" s="73" t="s">
        <v>754</v>
      </c>
      <c r="B19" s="106"/>
    </row>
    <row r="20" spans="1:2" ht="18" customHeight="1">
      <c r="A20" s="69" t="s">
        <v>643</v>
      </c>
      <c r="B20" s="152"/>
    </row>
    <row r="21" spans="1:2" ht="18" customHeight="1">
      <c r="A21" s="73" t="s">
        <v>670</v>
      </c>
      <c r="B21" s="106"/>
    </row>
    <row r="22" spans="1:2" ht="18" customHeight="1">
      <c r="A22" s="73" t="s">
        <v>671</v>
      </c>
      <c r="B22" s="106"/>
    </row>
    <row r="23" spans="1:2" ht="18" customHeight="1">
      <c r="A23" s="73" t="s">
        <v>306</v>
      </c>
      <c r="B23" s="106"/>
    </row>
    <row r="24" spans="1:2" ht="18" customHeight="1">
      <c r="A24" s="68" t="s">
        <v>474</v>
      </c>
      <c r="B24" s="152"/>
    </row>
    <row r="25" spans="1:2" ht="18" customHeight="1">
      <c r="A25" s="68" t="s">
        <v>695</v>
      </c>
      <c r="B25" s="152"/>
    </row>
    <row r="26" spans="1:2" ht="18" customHeight="1">
      <c r="A26" s="68" t="s">
        <v>611</v>
      </c>
      <c r="B26" s="152"/>
    </row>
    <row r="27" spans="1:2" ht="18" customHeight="1">
      <c r="A27" s="68" t="s">
        <v>475</v>
      </c>
      <c r="B27" s="152"/>
    </row>
    <row r="28" spans="1:2" ht="18" customHeight="1">
      <c r="A28" s="67" t="s">
        <v>476</v>
      </c>
      <c r="B28" s="152"/>
    </row>
    <row r="29" spans="1:2" ht="18" customHeight="1">
      <c r="A29" s="74" t="s">
        <v>304</v>
      </c>
      <c r="B29" s="152"/>
    </row>
    <row r="30" spans="1:2" ht="18" customHeight="1">
      <c r="A30" s="75" t="s">
        <v>305</v>
      </c>
      <c r="B30" s="152"/>
    </row>
    <row r="31" spans="1:2" ht="18" customHeight="1">
      <c r="A31" s="70" t="s">
        <v>672</v>
      </c>
      <c r="B31" s="105"/>
    </row>
    <row r="32" spans="1:2" ht="18" customHeight="1">
      <c r="A32" s="70" t="s">
        <v>673</v>
      </c>
      <c r="B32" s="105"/>
    </row>
    <row r="33" spans="1:2" ht="18" customHeight="1">
      <c r="A33" s="70" t="s">
        <v>674</v>
      </c>
      <c r="B33" s="105"/>
    </row>
    <row r="34" spans="1:2" ht="18" customHeight="1">
      <c r="A34" s="70" t="s">
        <v>675</v>
      </c>
      <c r="B34" s="105"/>
    </row>
    <row r="35" spans="1:2" ht="18" customHeight="1">
      <c r="A35" s="70" t="s">
        <v>676</v>
      </c>
      <c r="B35" s="105"/>
    </row>
    <row r="36" spans="1:2" ht="18" customHeight="1">
      <c r="A36" s="70" t="s">
        <v>677</v>
      </c>
      <c r="B36" s="105"/>
    </row>
    <row r="37" spans="1:2" ht="18" customHeight="1">
      <c r="A37" s="70" t="s">
        <v>678</v>
      </c>
      <c r="B37" s="105"/>
    </row>
    <row r="38" spans="1:2" ht="18" customHeight="1">
      <c r="A38" s="70" t="s">
        <v>679</v>
      </c>
      <c r="B38" s="105"/>
    </row>
    <row r="39" spans="1:2" ht="18" customHeight="1">
      <c r="A39" s="70" t="s">
        <v>680</v>
      </c>
      <c r="B39" s="105"/>
    </row>
    <row r="40" spans="1:2" ht="18" customHeight="1">
      <c r="A40" s="70" t="s">
        <v>681</v>
      </c>
      <c r="B40" s="105"/>
    </row>
    <row r="41" spans="1:2" ht="18" customHeight="1">
      <c r="A41" s="70" t="s">
        <v>682</v>
      </c>
      <c r="B41" s="105"/>
    </row>
    <row r="42" spans="1:2">
      <c r="A42" s="70" t="s">
        <v>683</v>
      </c>
      <c r="B42" s="105"/>
    </row>
    <row r="43" spans="1:2">
      <c r="A43" s="70" t="s">
        <v>607</v>
      </c>
      <c r="B43" s="105"/>
    </row>
    <row r="44" spans="1:2">
      <c r="A44" s="70" t="s">
        <v>608</v>
      </c>
      <c r="B44" s="105"/>
    </row>
    <row r="45" spans="1:2" ht="13.5" thickBot="1">
      <c r="A45" s="76" t="s">
        <v>477</v>
      </c>
      <c r="B45" s="471">
        <v>110039</v>
      </c>
    </row>
    <row r="46" spans="1:2">
      <c r="A46" s="77" t="s">
        <v>307</v>
      </c>
    </row>
  </sheetData>
  <phoneticPr fontId="24" type="noConversion"/>
  <printOptions horizontalCentered="1"/>
  <pageMargins left="0.75" right="0.75" top="0.61" bottom="0.59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opLeftCell="F4" zoomScaleNormal="100" workbookViewId="0">
      <selection activeCell="R7" sqref="R7:T24"/>
    </sheetView>
  </sheetViews>
  <sheetFormatPr defaultColWidth="9.140625" defaultRowHeight="33" customHeight="1"/>
  <cols>
    <col min="1" max="1" width="3.7109375" style="133" customWidth="1"/>
    <col min="2" max="2" width="4.140625" style="133" customWidth="1"/>
    <col min="3" max="3" width="15.5703125" style="133" customWidth="1"/>
    <col min="4" max="4" width="4.42578125" style="133" customWidth="1"/>
    <col min="5" max="5" width="5.85546875" style="133" customWidth="1"/>
    <col min="6" max="6" width="7.7109375" style="133" customWidth="1"/>
    <col min="7" max="10" width="6.7109375" style="133" customWidth="1"/>
    <col min="11" max="11" width="7.42578125" style="133" customWidth="1"/>
    <col min="12" max="15" width="6.7109375" style="133" customWidth="1"/>
    <col min="16" max="16" width="7.42578125" style="133" customWidth="1"/>
    <col min="17" max="21" width="6.7109375" style="133" customWidth="1"/>
    <col min="22" max="22" width="7.140625" style="133" customWidth="1"/>
    <col min="23" max="23" width="6.7109375" style="133" customWidth="1"/>
    <col min="24" max="24" width="8.42578125" style="133" customWidth="1"/>
    <col min="25" max="25" width="6.7109375" style="133" customWidth="1"/>
    <col min="26" max="26" width="6.7109375" style="132" customWidth="1"/>
    <col min="27" max="27" width="9.140625" style="131"/>
    <col min="28" max="30" width="9.140625" style="132"/>
    <col min="31" max="16384" width="9.140625" style="133"/>
  </cols>
  <sheetData>
    <row r="1" spans="1:30" ht="15.75" customHeight="1">
      <c r="A1" s="1002" t="s">
        <v>1512</v>
      </c>
      <c r="B1" s="1002"/>
      <c r="C1" s="1002"/>
      <c r="D1" s="1002"/>
      <c r="E1" s="1002"/>
      <c r="F1" s="1002"/>
      <c r="G1" s="1002"/>
      <c r="H1" s="1002"/>
      <c r="I1" s="1002"/>
      <c r="J1" s="1002"/>
      <c r="K1" s="1002"/>
      <c r="L1" s="1002"/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30" ht="12" customHeight="1">
      <c r="A2" s="1011" t="s">
        <v>1386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1012"/>
      <c r="N2" s="1012"/>
      <c r="O2" s="146"/>
      <c r="P2" s="147"/>
      <c r="Q2" s="148"/>
      <c r="R2" s="149"/>
      <c r="S2" s="149"/>
      <c r="T2" s="150"/>
      <c r="U2" s="150"/>
      <c r="V2" s="150"/>
      <c r="W2" s="150"/>
      <c r="X2" s="148"/>
      <c r="Y2" s="151"/>
      <c r="Z2" s="151"/>
      <c r="AA2" s="136"/>
      <c r="AB2" s="133"/>
      <c r="AC2" s="133"/>
      <c r="AD2" s="133"/>
    </row>
    <row r="3" spans="1:30" ht="11.25" customHeight="1">
      <c r="A3" s="137"/>
      <c r="B3" s="137"/>
      <c r="C3" s="134"/>
      <c r="D3" s="134"/>
      <c r="E3" s="134"/>
      <c r="F3" s="138"/>
      <c r="Z3" s="139" t="s">
        <v>604</v>
      </c>
      <c r="AA3" s="136"/>
      <c r="AB3" s="133"/>
      <c r="AC3" s="133"/>
      <c r="AD3" s="133"/>
    </row>
    <row r="4" spans="1:30" ht="33" customHeight="1">
      <c r="A4" s="1003" t="s">
        <v>471</v>
      </c>
      <c r="B4" s="1005" t="s">
        <v>285</v>
      </c>
      <c r="C4" s="1005"/>
      <c r="D4" s="1005"/>
      <c r="E4" s="1005"/>
      <c r="F4" s="1007" t="s">
        <v>311</v>
      </c>
      <c r="G4" s="1008"/>
      <c r="H4" s="1009"/>
      <c r="I4" s="1009"/>
      <c r="J4" s="1009"/>
      <c r="K4" s="1009"/>
      <c r="L4" s="1009"/>
      <c r="M4" s="1009"/>
      <c r="N4" s="1009"/>
      <c r="O4" s="1009"/>
      <c r="P4" s="1009"/>
      <c r="Q4" s="1009"/>
      <c r="R4" s="1009"/>
      <c r="S4" s="1009"/>
      <c r="T4" s="1009"/>
      <c r="U4" s="1009"/>
      <c r="V4" s="1009"/>
      <c r="W4" s="1009"/>
      <c r="X4" s="1010" t="s">
        <v>312</v>
      </c>
      <c r="Y4" s="1010"/>
      <c r="Z4" s="1010"/>
    </row>
    <row r="5" spans="1:30" ht="33" customHeight="1">
      <c r="A5" s="1004"/>
      <c r="B5" s="1006"/>
      <c r="C5" s="1006"/>
      <c r="D5" s="1006"/>
      <c r="E5" s="1006"/>
      <c r="F5" s="998" t="s">
        <v>528</v>
      </c>
      <c r="G5" s="998"/>
      <c r="H5" s="999"/>
      <c r="I5" s="999"/>
      <c r="J5" s="997" t="s">
        <v>529</v>
      </c>
      <c r="K5" s="996" t="s">
        <v>533</v>
      </c>
      <c r="L5" s="999" t="s">
        <v>580</v>
      </c>
      <c r="M5" s="999" t="s">
        <v>527</v>
      </c>
      <c r="N5" s="999"/>
      <c r="O5" s="999"/>
      <c r="P5" s="999"/>
      <c r="Q5" s="999"/>
      <c r="R5" s="999" t="s">
        <v>526</v>
      </c>
      <c r="S5" s="999"/>
      <c r="T5" s="999"/>
      <c r="U5" s="999"/>
      <c r="V5" s="999"/>
      <c r="W5" s="999"/>
      <c r="X5" s="1010"/>
      <c r="Y5" s="1010"/>
      <c r="Z5" s="1010"/>
    </row>
    <row r="6" spans="1:30" ht="42" customHeight="1">
      <c r="A6" s="1004"/>
      <c r="B6" s="1006"/>
      <c r="C6" s="1006"/>
      <c r="D6" s="1006"/>
      <c r="E6" s="1006"/>
      <c r="F6" s="157" t="s">
        <v>530</v>
      </c>
      <c r="G6" s="157" t="s">
        <v>313</v>
      </c>
      <c r="H6" s="156" t="s">
        <v>531</v>
      </c>
      <c r="I6" s="156" t="s">
        <v>532</v>
      </c>
      <c r="J6" s="997"/>
      <c r="K6" s="996"/>
      <c r="L6" s="999"/>
      <c r="M6" s="156" t="s">
        <v>534</v>
      </c>
      <c r="N6" s="156" t="s">
        <v>536</v>
      </c>
      <c r="O6" s="156" t="s">
        <v>532</v>
      </c>
      <c r="P6" s="342" t="s">
        <v>533</v>
      </c>
      <c r="Q6" s="156" t="s">
        <v>558</v>
      </c>
      <c r="R6" s="156" t="s">
        <v>534</v>
      </c>
      <c r="S6" s="156" t="s">
        <v>536</v>
      </c>
      <c r="T6" s="156" t="s">
        <v>535</v>
      </c>
      <c r="U6" s="156" t="s">
        <v>619</v>
      </c>
      <c r="V6" s="342" t="s">
        <v>533</v>
      </c>
      <c r="W6" s="156" t="s">
        <v>558</v>
      </c>
      <c r="X6" s="156" t="s">
        <v>581</v>
      </c>
      <c r="Y6" s="156" t="s">
        <v>582</v>
      </c>
      <c r="Z6" s="143" t="s">
        <v>583</v>
      </c>
    </row>
    <row r="7" spans="1:30" ht="15" customHeight="1">
      <c r="A7" s="155">
        <v>1</v>
      </c>
      <c r="B7" s="993" t="s">
        <v>537</v>
      </c>
      <c r="C7" s="993"/>
      <c r="D7" s="993"/>
      <c r="E7" s="993"/>
      <c r="F7" s="401"/>
      <c r="G7" s="402"/>
      <c r="H7" s="401"/>
      <c r="I7" s="224">
        <f t="shared" ref="I7:I35" si="0">SUM(F7:H7)</f>
        <v>0</v>
      </c>
      <c r="J7" s="225"/>
      <c r="K7" s="401"/>
      <c r="L7" s="49">
        <f>(I7+J7)-K7</f>
        <v>0</v>
      </c>
      <c r="M7" s="401"/>
      <c r="N7" s="401"/>
      <c r="O7" s="224">
        <f t="shared" ref="O7:O35" si="1">SUM(M7:N7)</f>
        <v>0</v>
      </c>
      <c r="P7" s="401"/>
      <c r="Q7" s="49">
        <f t="shared" ref="Q7:Q35" si="2">O7-P7</f>
        <v>0</v>
      </c>
      <c r="R7" s="223"/>
      <c r="S7" s="223"/>
      <c r="T7" s="223"/>
      <c r="U7" s="224">
        <f t="shared" ref="U7:U22" si="3">SUM(R7:T7)</f>
        <v>0</v>
      </c>
      <c r="V7" s="226"/>
      <c r="W7" s="49">
        <f t="shared" ref="W7:W35" si="4">U7-V7</f>
        <v>0</v>
      </c>
      <c r="X7" s="227"/>
      <c r="Y7" s="227"/>
      <c r="Z7" s="228"/>
    </row>
    <row r="8" spans="1:30" ht="15" customHeight="1">
      <c r="A8" s="140" t="s">
        <v>286</v>
      </c>
      <c r="B8" s="993" t="s">
        <v>538</v>
      </c>
      <c r="C8" s="993"/>
      <c r="D8" s="993"/>
      <c r="E8" s="993"/>
      <c r="F8" s="401"/>
      <c r="G8" s="402"/>
      <c r="H8" s="401"/>
      <c r="I8" s="224">
        <f t="shared" si="0"/>
        <v>0</v>
      </c>
      <c r="J8" s="229"/>
      <c r="K8" s="401"/>
      <c r="L8" s="49">
        <f t="shared" ref="L8:L35" si="5">(I8+J8)-K8</f>
        <v>0</v>
      </c>
      <c r="M8" s="401"/>
      <c r="N8" s="401"/>
      <c r="O8" s="224">
        <f t="shared" si="1"/>
        <v>0</v>
      </c>
      <c r="P8" s="401"/>
      <c r="Q8" s="49">
        <f t="shared" si="2"/>
        <v>0</v>
      </c>
      <c r="R8" s="227"/>
      <c r="S8" s="227"/>
      <c r="T8" s="231"/>
      <c r="U8" s="224">
        <f t="shared" si="3"/>
        <v>0</v>
      </c>
      <c r="V8" s="230"/>
      <c r="W8" s="49">
        <f t="shared" si="4"/>
        <v>0</v>
      </c>
      <c r="X8" s="50"/>
      <c r="Y8" s="50"/>
      <c r="Z8" s="232"/>
    </row>
    <row r="9" spans="1:30" ht="15" customHeight="1">
      <c r="A9" s="155">
        <v>2</v>
      </c>
      <c r="B9" s="994" t="s">
        <v>539</v>
      </c>
      <c r="C9" s="994"/>
      <c r="D9" s="994"/>
      <c r="E9" s="994"/>
      <c r="F9" s="401"/>
      <c r="G9" s="402"/>
      <c r="H9" s="401"/>
      <c r="I9" s="224">
        <f t="shared" si="0"/>
        <v>0</v>
      </c>
      <c r="J9" s="229"/>
      <c r="K9" s="401"/>
      <c r="L9" s="49">
        <f t="shared" si="5"/>
        <v>0</v>
      </c>
      <c r="M9" s="401"/>
      <c r="N9" s="401"/>
      <c r="O9" s="224">
        <f t="shared" si="1"/>
        <v>0</v>
      </c>
      <c r="P9" s="401"/>
      <c r="Q9" s="49">
        <f t="shared" si="2"/>
        <v>0</v>
      </c>
      <c r="R9" s="227"/>
      <c r="S9" s="227"/>
      <c r="T9" s="227"/>
      <c r="U9" s="224">
        <f t="shared" si="3"/>
        <v>0</v>
      </c>
      <c r="V9" s="230"/>
      <c r="W9" s="49">
        <f t="shared" si="4"/>
        <v>0</v>
      </c>
      <c r="X9" s="50"/>
      <c r="Y9" s="50"/>
      <c r="Z9" s="232"/>
    </row>
    <row r="10" spans="1:30" ht="25.5" customHeight="1">
      <c r="A10" s="155" t="s">
        <v>287</v>
      </c>
      <c r="B10" s="994" t="s">
        <v>540</v>
      </c>
      <c r="C10" s="994"/>
      <c r="D10" s="994"/>
      <c r="E10" s="994"/>
      <c r="F10" s="401"/>
      <c r="G10" s="402"/>
      <c r="H10" s="401"/>
      <c r="I10" s="224">
        <f t="shared" si="0"/>
        <v>0</v>
      </c>
      <c r="J10" s="229"/>
      <c r="K10" s="401"/>
      <c r="L10" s="49">
        <f t="shared" si="5"/>
        <v>0</v>
      </c>
      <c r="M10" s="401"/>
      <c r="N10" s="401"/>
      <c r="O10" s="224">
        <f t="shared" si="1"/>
        <v>0</v>
      </c>
      <c r="P10" s="401"/>
      <c r="Q10" s="49">
        <f t="shared" si="2"/>
        <v>0</v>
      </c>
      <c r="R10" s="227"/>
      <c r="S10" s="227"/>
      <c r="T10" s="227"/>
      <c r="U10" s="224">
        <f t="shared" si="3"/>
        <v>0</v>
      </c>
      <c r="V10" s="230"/>
      <c r="W10" s="49">
        <f t="shared" si="4"/>
        <v>0</v>
      </c>
      <c r="X10" s="50"/>
      <c r="Y10" s="50"/>
      <c r="Z10" s="232"/>
    </row>
    <row r="11" spans="1:30" ht="15" customHeight="1">
      <c r="A11" s="155">
        <v>3</v>
      </c>
      <c r="B11" s="994" t="s">
        <v>541</v>
      </c>
      <c r="C11" s="994"/>
      <c r="D11" s="994"/>
      <c r="E11" s="994"/>
      <c r="F11" s="401"/>
      <c r="G11" s="402"/>
      <c r="H11" s="401">
        <v>6</v>
      </c>
      <c r="I11" s="224">
        <f t="shared" si="0"/>
        <v>6</v>
      </c>
      <c r="J11" s="229"/>
      <c r="K11" s="401">
        <v>8</v>
      </c>
      <c r="L11" s="49">
        <f t="shared" si="5"/>
        <v>-2</v>
      </c>
      <c r="M11" s="401">
        <v>9</v>
      </c>
      <c r="N11" s="401"/>
      <c r="O11" s="224">
        <f t="shared" si="1"/>
        <v>9</v>
      </c>
      <c r="P11" s="401">
        <v>11</v>
      </c>
      <c r="Q11" s="49">
        <f t="shared" si="2"/>
        <v>-2</v>
      </c>
      <c r="R11" s="227"/>
      <c r="S11" s="227"/>
      <c r="T11" s="227"/>
      <c r="U11" s="224">
        <f t="shared" si="3"/>
        <v>0</v>
      </c>
      <c r="V11" s="230"/>
      <c r="W11" s="49">
        <f t="shared" si="4"/>
        <v>0</v>
      </c>
      <c r="X11" s="50"/>
      <c r="Y11" s="50"/>
      <c r="Z11" s="232"/>
    </row>
    <row r="12" spans="1:30" ht="15" customHeight="1">
      <c r="A12" s="155">
        <v>4</v>
      </c>
      <c r="B12" s="994" t="s">
        <v>542</v>
      </c>
      <c r="C12" s="994"/>
      <c r="D12" s="994"/>
      <c r="E12" s="994"/>
      <c r="F12" s="401">
        <v>4</v>
      </c>
      <c r="G12" s="402">
        <v>1</v>
      </c>
      <c r="H12" s="401">
        <v>8</v>
      </c>
      <c r="I12" s="224">
        <f t="shared" si="0"/>
        <v>13</v>
      </c>
      <c r="J12" s="229"/>
      <c r="K12" s="401">
        <v>14</v>
      </c>
      <c r="L12" s="49">
        <f t="shared" si="5"/>
        <v>-1</v>
      </c>
      <c r="M12" s="401">
        <v>18</v>
      </c>
      <c r="N12" s="401">
        <v>3</v>
      </c>
      <c r="O12" s="224">
        <f t="shared" si="1"/>
        <v>21</v>
      </c>
      <c r="P12" s="401">
        <v>18</v>
      </c>
      <c r="Q12" s="49">
        <f t="shared" si="2"/>
        <v>3</v>
      </c>
      <c r="R12" s="227"/>
      <c r="S12" s="227"/>
      <c r="T12" s="227"/>
      <c r="U12" s="224">
        <f t="shared" si="3"/>
        <v>0</v>
      </c>
      <c r="V12" s="230"/>
      <c r="W12" s="49">
        <f t="shared" si="4"/>
        <v>0</v>
      </c>
      <c r="X12" s="50"/>
      <c r="Y12" s="50"/>
      <c r="Z12" s="232"/>
    </row>
    <row r="13" spans="1:30" ht="15" customHeight="1">
      <c r="A13" s="155">
        <v>5</v>
      </c>
      <c r="B13" s="994" t="s">
        <v>543</v>
      </c>
      <c r="C13" s="994"/>
      <c r="D13" s="994"/>
      <c r="E13" s="994"/>
      <c r="F13" s="401"/>
      <c r="G13" s="402"/>
      <c r="H13" s="401"/>
      <c r="I13" s="224">
        <f t="shared" si="0"/>
        <v>0</v>
      </c>
      <c r="J13" s="229"/>
      <c r="K13" s="401"/>
      <c r="L13" s="49">
        <f t="shared" si="5"/>
        <v>0</v>
      </c>
      <c r="M13" s="401"/>
      <c r="N13" s="401"/>
      <c r="O13" s="224">
        <f t="shared" si="1"/>
        <v>0</v>
      </c>
      <c r="P13" s="401"/>
      <c r="Q13" s="49">
        <f t="shared" si="2"/>
        <v>0</v>
      </c>
      <c r="R13" s="227"/>
      <c r="S13" s="227"/>
      <c r="T13" s="227"/>
      <c r="U13" s="224">
        <f t="shared" si="3"/>
        <v>0</v>
      </c>
      <c r="V13" s="230"/>
      <c r="W13" s="49">
        <f t="shared" si="4"/>
        <v>0</v>
      </c>
      <c r="X13" s="50"/>
      <c r="Y13" s="50"/>
      <c r="Z13" s="232"/>
    </row>
    <row r="14" spans="1:30" ht="15" customHeight="1">
      <c r="A14" s="155">
        <v>6</v>
      </c>
      <c r="B14" s="994" t="s">
        <v>544</v>
      </c>
      <c r="C14" s="994"/>
      <c r="D14" s="994"/>
      <c r="E14" s="994"/>
      <c r="F14" s="401"/>
      <c r="G14" s="402"/>
      <c r="H14" s="401"/>
      <c r="I14" s="224">
        <f t="shared" si="0"/>
        <v>0</v>
      </c>
      <c r="J14" s="229"/>
      <c r="K14" s="403"/>
      <c r="L14" s="49">
        <f t="shared" si="5"/>
        <v>0</v>
      </c>
      <c r="M14" s="401"/>
      <c r="N14" s="401"/>
      <c r="O14" s="224">
        <f t="shared" si="1"/>
        <v>0</v>
      </c>
      <c r="P14" s="401"/>
      <c r="Q14" s="49">
        <f t="shared" si="2"/>
        <v>0</v>
      </c>
      <c r="R14" s="227"/>
      <c r="S14" s="227"/>
      <c r="T14" s="227"/>
      <c r="U14" s="224">
        <f t="shared" si="3"/>
        <v>0</v>
      </c>
      <c r="V14" s="230"/>
      <c r="W14" s="49">
        <f t="shared" si="4"/>
        <v>0</v>
      </c>
      <c r="X14" s="50"/>
      <c r="Y14" s="50"/>
      <c r="Z14" s="232"/>
    </row>
    <row r="15" spans="1:30" ht="15" customHeight="1">
      <c r="A15" s="155">
        <v>7</v>
      </c>
      <c r="B15" s="994" t="s">
        <v>545</v>
      </c>
      <c r="C15" s="994"/>
      <c r="D15" s="994"/>
      <c r="E15" s="994"/>
      <c r="F15" s="401"/>
      <c r="G15" s="402"/>
      <c r="H15" s="401"/>
      <c r="I15" s="224">
        <f t="shared" si="0"/>
        <v>0</v>
      </c>
      <c r="J15" s="229"/>
      <c r="K15" s="403"/>
      <c r="L15" s="49">
        <f t="shared" si="5"/>
        <v>0</v>
      </c>
      <c r="M15" s="401"/>
      <c r="N15" s="401"/>
      <c r="O15" s="224">
        <f t="shared" si="1"/>
        <v>0</v>
      </c>
      <c r="P15" s="401"/>
      <c r="Q15" s="49">
        <f t="shared" si="2"/>
        <v>0</v>
      </c>
      <c r="R15" s="227"/>
      <c r="S15" s="227"/>
      <c r="T15" s="227"/>
      <c r="U15" s="224">
        <f t="shared" si="3"/>
        <v>0</v>
      </c>
      <c r="V15" s="230"/>
      <c r="W15" s="49">
        <f t="shared" si="4"/>
        <v>0</v>
      </c>
      <c r="X15" s="50"/>
      <c r="Y15" s="50"/>
      <c r="Z15" s="232"/>
    </row>
    <row r="16" spans="1:30" ht="15" customHeight="1">
      <c r="A16" s="155">
        <v>8</v>
      </c>
      <c r="B16" s="994" t="s">
        <v>546</v>
      </c>
      <c r="C16" s="994"/>
      <c r="D16" s="994"/>
      <c r="E16" s="994"/>
      <c r="F16" s="401"/>
      <c r="G16" s="402"/>
      <c r="H16" s="401">
        <v>1</v>
      </c>
      <c r="I16" s="224">
        <f t="shared" si="0"/>
        <v>1</v>
      </c>
      <c r="J16" s="229"/>
      <c r="K16" s="401">
        <v>1</v>
      </c>
      <c r="L16" s="49">
        <f t="shared" si="5"/>
        <v>0</v>
      </c>
      <c r="M16" s="401">
        <v>1</v>
      </c>
      <c r="N16" s="401">
        <v>1</v>
      </c>
      <c r="O16" s="224">
        <f t="shared" si="1"/>
        <v>2</v>
      </c>
      <c r="P16" s="401">
        <v>2</v>
      </c>
      <c r="Q16" s="49">
        <f t="shared" si="2"/>
        <v>0</v>
      </c>
      <c r="R16" s="227"/>
      <c r="S16" s="227"/>
      <c r="T16" s="227"/>
      <c r="U16" s="224">
        <f t="shared" si="3"/>
        <v>0</v>
      </c>
      <c r="V16" s="230"/>
      <c r="W16" s="49">
        <f t="shared" si="4"/>
        <v>0</v>
      </c>
      <c r="X16" s="50"/>
      <c r="Y16" s="50"/>
      <c r="Z16" s="232"/>
    </row>
    <row r="17" spans="1:30" s="136" customFormat="1" ht="15" customHeight="1">
      <c r="A17" s="155">
        <v>9</v>
      </c>
      <c r="B17" s="994" t="s">
        <v>584</v>
      </c>
      <c r="C17" s="994"/>
      <c r="D17" s="994"/>
      <c r="E17" s="994"/>
      <c r="F17" s="402"/>
      <c r="G17" s="402"/>
      <c r="H17" s="402"/>
      <c r="I17" s="224">
        <f t="shared" si="0"/>
        <v>0</v>
      </c>
      <c r="J17" s="233">
        <v>2</v>
      </c>
      <c r="K17" s="402">
        <v>2</v>
      </c>
      <c r="L17" s="49">
        <f t="shared" si="5"/>
        <v>0</v>
      </c>
      <c r="M17" s="404">
        <v>3</v>
      </c>
      <c r="N17" s="404">
        <v>2</v>
      </c>
      <c r="O17" s="224">
        <f t="shared" si="1"/>
        <v>5</v>
      </c>
      <c r="P17" s="402">
        <v>5</v>
      </c>
      <c r="Q17" s="49">
        <f t="shared" si="2"/>
        <v>0</v>
      </c>
      <c r="R17" s="48"/>
      <c r="S17" s="48"/>
      <c r="T17" s="48"/>
      <c r="U17" s="224">
        <f t="shared" si="3"/>
        <v>0</v>
      </c>
      <c r="V17" s="234"/>
      <c r="W17" s="49">
        <f t="shared" si="4"/>
        <v>0</v>
      </c>
      <c r="X17" s="235"/>
      <c r="Y17" s="235"/>
      <c r="Z17" s="236"/>
      <c r="AA17" s="131"/>
      <c r="AB17" s="131"/>
      <c r="AC17" s="131"/>
      <c r="AD17" s="131"/>
    </row>
    <row r="18" spans="1:30" ht="15" customHeight="1">
      <c r="A18" s="155" t="s">
        <v>288</v>
      </c>
      <c r="B18" s="1001" t="s">
        <v>548</v>
      </c>
      <c r="C18" s="995" t="s">
        <v>549</v>
      </c>
      <c r="D18" s="995"/>
      <c r="E18" s="1000"/>
      <c r="F18" s="401"/>
      <c r="G18" s="402"/>
      <c r="H18" s="401">
        <v>1</v>
      </c>
      <c r="I18" s="224">
        <f t="shared" si="0"/>
        <v>1</v>
      </c>
      <c r="J18" s="229"/>
      <c r="K18" s="401">
        <v>2</v>
      </c>
      <c r="L18" s="49">
        <f t="shared" si="5"/>
        <v>-1</v>
      </c>
      <c r="M18" s="401">
        <v>1</v>
      </c>
      <c r="N18" s="401">
        <v>1</v>
      </c>
      <c r="O18" s="224">
        <f t="shared" si="1"/>
        <v>2</v>
      </c>
      <c r="P18" s="401">
        <v>4</v>
      </c>
      <c r="Q18" s="49">
        <f t="shared" si="2"/>
        <v>-2</v>
      </c>
      <c r="R18" s="227"/>
      <c r="S18" s="227"/>
      <c r="T18" s="227"/>
      <c r="U18" s="224">
        <f t="shared" si="3"/>
        <v>0</v>
      </c>
      <c r="V18" s="230"/>
      <c r="W18" s="49">
        <f t="shared" si="4"/>
        <v>0</v>
      </c>
      <c r="X18" s="50"/>
      <c r="Y18" s="50"/>
      <c r="Z18" s="232"/>
    </row>
    <row r="19" spans="1:30" ht="15" customHeight="1">
      <c r="A19" s="155" t="s">
        <v>289</v>
      </c>
      <c r="B19" s="1001"/>
      <c r="C19" s="995" t="s">
        <v>550</v>
      </c>
      <c r="D19" s="995"/>
      <c r="E19" s="995"/>
      <c r="F19" s="401"/>
      <c r="G19" s="402"/>
      <c r="H19" s="401"/>
      <c r="I19" s="224">
        <f t="shared" si="0"/>
        <v>0</v>
      </c>
      <c r="J19" s="229"/>
      <c r="K19" s="401"/>
      <c r="L19" s="49">
        <f t="shared" si="5"/>
        <v>0</v>
      </c>
      <c r="M19" s="401"/>
      <c r="N19" s="401"/>
      <c r="O19" s="224">
        <f t="shared" si="1"/>
        <v>0</v>
      </c>
      <c r="P19" s="401"/>
      <c r="Q19" s="49">
        <f t="shared" si="2"/>
        <v>0</v>
      </c>
      <c r="R19" s="227"/>
      <c r="S19" s="227"/>
      <c r="T19" s="227"/>
      <c r="U19" s="224">
        <f t="shared" si="3"/>
        <v>0</v>
      </c>
      <c r="V19" s="230"/>
      <c r="W19" s="49">
        <f t="shared" si="4"/>
        <v>0</v>
      </c>
      <c r="X19" s="50"/>
      <c r="Y19" s="50"/>
      <c r="Z19" s="232"/>
    </row>
    <row r="20" spans="1:30" ht="15" customHeight="1">
      <c r="A20" s="155" t="s">
        <v>290</v>
      </c>
      <c r="B20" s="1001"/>
      <c r="C20" s="995" t="s">
        <v>551</v>
      </c>
      <c r="D20" s="995"/>
      <c r="E20" s="995"/>
      <c r="F20" s="401"/>
      <c r="G20" s="402"/>
      <c r="H20" s="401">
        <v>3</v>
      </c>
      <c r="I20" s="224">
        <f t="shared" si="0"/>
        <v>3</v>
      </c>
      <c r="J20" s="229"/>
      <c r="K20" s="401">
        <v>3</v>
      </c>
      <c r="L20" s="49">
        <f t="shared" si="5"/>
        <v>0</v>
      </c>
      <c r="M20" s="404">
        <v>2</v>
      </c>
      <c r="N20" s="401"/>
      <c r="O20" s="224">
        <f t="shared" si="1"/>
        <v>2</v>
      </c>
      <c r="P20" s="401">
        <v>3</v>
      </c>
      <c r="Q20" s="49">
        <f t="shared" si="2"/>
        <v>-1</v>
      </c>
      <c r="R20" s="227"/>
      <c r="S20" s="227"/>
      <c r="T20" s="227"/>
      <c r="U20" s="224">
        <f t="shared" si="3"/>
        <v>0</v>
      </c>
      <c r="V20" s="230"/>
      <c r="W20" s="49">
        <f t="shared" si="4"/>
        <v>0</v>
      </c>
      <c r="X20" s="50"/>
      <c r="Y20" s="50"/>
      <c r="Z20" s="232"/>
    </row>
    <row r="21" spans="1:30" ht="15" customHeight="1">
      <c r="A21" s="155" t="s">
        <v>291</v>
      </c>
      <c r="B21" s="1001"/>
      <c r="C21" s="995" t="s">
        <v>552</v>
      </c>
      <c r="D21" s="995"/>
      <c r="E21" s="995"/>
      <c r="F21" s="401"/>
      <c r="G21" s="402"/>
      <c r="H21" s="401">
        <v>1</v>
      </c>
      <c r="I21" s="224">
        <f t="shared" si="0"/>
        <v>1</v>
      </c>
      <c r="J21" s="229"/>
      <c r="K21" s="401">
        <v>2</v>
      </c>
      <c r="L21" s="49">
        <f t="shared" si="5"/>
        <v>-1</v>
      </c>
      <c r="M21" s="401">
        <v>2</v>
      </c>
      <c r="N21" s="401"/>
      <c r="O21" s="224">
        <f t="shared" si="1"/>
        <v>2</v>
      </c>
      <c r="P21" s="401">
        <v>3</v>
      </c>
      <c r="Q21" s="49">
        <f t="shared" si="2"/>
        <v>-1</v>
      </c>
      <c r="R21" s="227"/>
      <c r="S21" s="227"/>
      <c r="T21" s="227">
        <v>1</v>
      </c>
      <c r="U21" s="224">
        <f t="shared" si="3"/>
        <v>1</v>
      </c>
      <c r="V21" s="401">
        <v>1</v>
      </c>
      <c r="W21" s="49">
        <f t="shared" si="4"/>
        <v>0</v>
      </c>
      <c r="X21" s="50"/>
      <c r="Y21" s="50"/>
      <c r="Z21" s="232"/>
    </row>
    <row r="22" spans="1:30" ht="15" customHeight="1">
      <c r="A22" s="155" t="s">
        <v>292</v>
      </c>
      <c r="B22" s="1001"/>
      <c r="C22" s="995" t="s">
        <v>553</v>
      </c>
      <c r="D22" s="995"/>
      <c r="E22" s="995"/>
      <c r="F22" s="401"/>
      <c r="G22" s="402"/>
      <c r="H22" s="401">
        <v>3</v>
      </c>
      <c r="I22" s="224">
        <f t="shared" si="0"/>
        <v>3</v>
      </c>
      <c r="J22" s="229"/>
      <c r="K22" s="401">
        <v>3</v>
      </c>
      <c r="L22" s="49">
        <f t="shared" si="5"/>
        <v>0</v>
      </c>
      <c r="M22" s="401">
        <v>2</v>
      </c>
      <c r="N22" s="401">
        <v>1</v>
      </c>
      <c r="O22" s="224">
        <f t="shared" si="1"/>
        <v>3</v>
      </c>
      <c r="P22" s="401">
        <v>3</v>
      </c>
      <c r="Q22" s="49">
        <f t="shared" si="2"/>
        <v>0</v>
      </c>
      <c r="R22" s="227"/>
      <c r="S22" s="227"/>
      <c r="T22" s="227">
        <v>2</v>
      </c>
      <c r="U22" s="224">
        <f t="shared" si="3"/>
        <v>2</v>
      </c>
      <c r="V22" s="401">
        <v>4</v>
      </c>
      <c r="W22" s="49">
        <f t="shared" si="4"/>
        <v>-2</v>
      </c>
      <c r="X22" s="50"/>
      <c r="Y22" s="50"/>
      <c r="Z22" s="232"/>
    </row>
    <row r="23" spans="1:30" ht="20.25" customHeight="1">
      <c r="A23" s="155" t="s">
        <v>293</v>
      </c>
      <c r="B23" s="1001"/>
      <c r="C23" s="995" t="s">
        <v>547</v>
      </c>
      <c r="D23" s="995"/>
      <c r="E23" s="995"/>
      <c r="F23" s="401"/>
      <c r="G23" s="402"/>
      <c r="H23" s="401">
        <v>3</v>
      </c>
      <c r="I23" s="224">
        <f>SUM(F23:H23)</f>
        <v>3</v>
      </c>
      <c r="J23" s="229"/>
      <c r="K23" s="401">
        <v>3</v>
      </c>
      <c r="L23" s="49">
        <f t="shared" si="5"/>
        <v>0</v>
      </c>
      <c r="M23" s="401">
        <v>2</v>
      </c>
      <c r="N23" s="401">
        <v>3</v>
      </c>
      <c r="O23" s="224">
        <f>SUM(M23:N23)</f>
        <v>5</v>
      </c>
      <c r="P23" s="401">
        <v>5</v>
      </c>
      <c r="Q23" s="49">
        <f>O23-P23</f>
        <v>0</v>
      </c>
      <c r="R23" s="227"/>
      <c r="S23" s="227"/>
      <c r="T23" s="227"/>
      <c r="U23" s="224">
        <f>SUM(R23:T23)</f>
        <v>0</v>
      </c>
      <c r="V23" s="401"/>
      <c r="W23" s="49">
        <f>U23-V23</f>
        <v>0</v>
      </c>
      <c r="X23" s="50"/>
      <c r="Y23" s="50"/>
      <c r="Z23" s="232"/>
    </row>
    <row r="24" spans="1:30" ht="15" customHeight="1">
      <c r="A24" s="155" t="s">
        <v>294</v>
      </c>
      <c r="B24" s="1001"/>
      <c r="C24" s="995" t="s">
        <v>620</v>
      </c>
      <c r="D24" s="995"/>
      <c r="E24" s="995"/>
      <c r="F24" s="401"/>
      <c r="G24" s="402"/>
      <c r="H24" s="401">
        <v>2</v>
      </c>
      <c r="I24" s="224">
        <f t="shared" si="0"/>
        <v>2</v>
      </c>
      <c r="J24" s="229"/>
      <c r="K24" s="401">
        <v>2</v>
      </c>
      <c r="L24" s="49">
        <f t="shared" si="5"/>
        <v>0</v>
      </c>
      <c r="M24" s="401">
        <v>0</v>
      </c>
      <c r="N24" s="401">
        <v>2</v>
      </c>
      <c r="O24" s="224">
        <f t="shared" si="1"/>
        <v>2</v>
      </c>
      <c r="P24" s="401">
        <v>3</v>
      </c>
      <c r="Q24" s="49">
        <f t="shared" si="2"/>
        <v>-1</v>
      </c>
      <c r="R24" s="227"/>
      <c r="S24" s="227"/>
      <c r="T24" s="227"/>
      <c r="U24" s="351">
        <f>SUM(R24:T24)</f>
        <v>0</v>
      </c>
      <c r="V24" s="401"/>
      <c r="W24" s="49">
        <f t="shared" si="4"/>
        <v>0</v>
      </c>
      <c r="X24" s="50"/>
      <c r="Y24" s="50"/>
      <c r="Z24" s="232"/>
    </row>
    <row r="25" spans="1:30" ht="15" customHeight="1">
      <c r="A25" s="155">
        <v>11</v>
      </c>
      <c r="B25" s="994" t="s">
        <v>554</v>
      </c>
      <c r="C25" s="994"/>
      <c r="D25" s="994"/>
      <c r="E25" s="994"/>
      <c r="F25" s="401"/>
      <c r="G25" s="402"/>
      <c r="H25" s="401">
        <v>1</v>
      </c>
      <c r="I25" s="224">
        <f t="shared" si="0"/>
        <v>1</v>
      </c>
      <c r="J25" s="229"/>
      <c r="K25" s="401">
        <v>1</v>
      </c>
      <c r="L25" s="49">
        <f t="shared" si="5"/>
        <v>0</v>
      </c>
      <c r="M25" s="401">
        <v>1</v>
      </c>
      <c r="N25" s="401">
        <v>1</v>
      </c>
      <c r="O25" s="224">
        <f t="shared" si="1"/>
        <v>2</v>
      </c>
      <c r="P25" s="401">
        <v>2</v>
      </c>
      <c r="Q25" s="49">
        <f t="shared" si="2"/>
        <v>0</v>
      </c>
      <c r="R25" s="231"/>
      <c r="S25" s="227"/>
      <c r="T25" s="227"/>
      <c r="U25" s="351">
        <f>SUM(R25:T25)</f>
        <v>0</v>
      </c>
      <c r="V25" s="401">
        <v>1</v>
      </c>
      <c r="W25" s="49">
        <f t="shared" si="4"/>
        <v>-1</v>
      </c>
      <c r="X25" s="50"/>
      <c r="Y25" s="50"/>
      <c r="Z25" s="232"/>
    </row>
    <row r="26" spans="1:30" ht="15" customHeight="1">
      <c r="A26" s="155">
        <v>12</v>
      </c>
      <c r="B26" s="1018" t="s">
        <v>585</v>
      </c>
      <c r="C26" s="1018"/>
      <c r="D26" s="1018"/>
      <c r="E26" s="1018"/>
      <c r="F26" s="401"/>
      <c r="G26" s="402">
        <v>1</v>
      </c>
      <c r="H26" s="401">
        <v>1</v>
      </c>
      <c r="I26" s="224">
        <f t="shared" si="0"/>
        <v>2</v>
      </c>
      <c r="J26" s="229"/>
      <c r="K26" s="401">
        <v>2</v>
      </c>
      <c r="L26" s="49">
        <f t="shared" si="5"/>
        <v>0</v>
      </c>
      <c r="M26" s="401">
        <v>1</v>
      </c>
      <c r="N26" s="401">
        <v>2</v>
      </c>
      <c r="O26" s="224">
        <f t="shared" si="1"/>
        <v>3</v>
      </c>
      <c r="P26" s="401">
        <v>3</v>
      </c>
      <c r="Q26" s="49">
        <f t="shared" si="2"/>
        <v>0</v>
      </c>
      <c r="R26" s="227"/>
      <c r="S26" s="227"/>
      <c r="T26" s="227"/>
      <c r="U26" s="351">
        <f>SUM(R26:T26)</f>
        <v>0</v>
      </c>
      <c r="V26" s="401"/>
      <c r="W26" s="49">
        <f t="shared" si="4"/>
        <v>0</v>
      </c>
      <c r="X26" s="50"/>
      <c r="Y26" s="50"/>
      <c r="Z26" s="232"/>
    </row>
    <row r="27" spans="1:30" ht="22.9" customHeight="1">
      <c r="A27" s="155"/>
      <c r="B27" s="1019" t="s">
        <v>1381</v>
      </c>
      <c r="C27" s="1019"/>
      <c r="D27" s="343" t="s">
        <v>624</v>
      </c>
      <c r="E27" s="343" t="s">
        <v>625</v>
      </c>
      <c r="F27" s="402"/>
      <c r="G27" s="402"/>
      <c r="H27" s="402"/>
      <c r="I27" s="237"/>
      <c r="J27" s="237"/>
      <c r="K27" s="402"/>
      <c r="L27" s="237"/>
      <c r="M27" s="402"/>
      <c r="N27" s="402"/>
      <c r="O27" s="237"/>
      <c r="P27" s="402"/>
      <c r="Q27" s="237"/>
      <c r="R27" s="48"/>
      <c r="S27" s="48"/>
      <c r="T27" s="48"/>
      <c r="U27" s="351"/>
      <c r="V27" s="402"/>
      <c r="W27" s="237"/>
      <c r="X27" s="235"/>
      <c r="Y27" s="235"/>
      <c r="Z27" s="236"/>
    </row>
    <row r="28" spans="1:30" ht="15" customHeight="1">
      <c r="A28" s="155">
        <v>13</v>
      </c>
      <c r="B28" s="344" t="s">
        <v>626</v>
      </c>
      <c r="C28" s="345"/>
      <c r="D28" s="345"/>
      <c r="E28" s="345"/>
      <c r="F28" s="401"/>
      <c r="G28" s="402"/>
      <c r="H28" s="401"/>
      <c r="I28" s="224">
        <f t="shared" si="0"/>
        <v>0</v>
      </c>
      <c r="J28" s="229"/>
      <c r="K28" s="401"/>
      <c r="L28" s="49">
        <f t="shared" si="5"/>
        <v>0</v>
      </c>
      <c r="M28" s="401"/>
      <c r="N28" s="401"/>
      <c r="O28" s="224">
        <f t="shared" si="1"/>
        <v>0</v>
      </c>
      <c r="P28" s="401"/>
      <c r="Q28" s="49">
        <f t="shared" si="2"/>
        <v>0</v>
      </c>
      <c r="R28" s="227"/>
      <c r="S28" s="227"/>
      <c r="T28" s="227"/>
      <c r="U28" s="351">
        <f t="shared" ref="U28:U35" si="6">SUM(R28:T28)</f>
        <v>0</v>
      </c>
      <c r="V28" s="401"/>
      <c r="W28" s="49">
        <f t="shared" si="4"/>
        <v>0</v>
      </c>
      <c r="X28" s="50"/>
      <c r="Y28" s="50"/>
      <c r="Z28" s="232"/>
    </row>
    <row r="29" spans="1:30" ht="15" customHeight="1">
      <c r="A29" s="155">
        <v>14</v>
      </c>
      <c r="B29" s="158" t="s">
        <v>555</v>
      </c>
      <c r="C29" s="154"/>
      <c r="D29" s="154"/>
      <c r="E29" s="154"/>
      <c r="F29" s="401">
        <v>2</v>
      </c>
      <c r="G29" s="402">
        <v>1</v>
      </c>
      <c r="H29" s="401">
        <v>2</v>
      </c>
      <c r="I29" s="224">
        <f t="shared" si="0"/>
        <v>5</v>
      </c>
      <c r="J29" s="229"/>
      <c r="K29" s="401">
        <v>6</v>
      </c>
      <c r="L29" s="49">
        <f t="shared" si="5"/>
        <v>-1</v>
      </c>
      <c r="M29" s="401">
        <v>7</v>
      </c>
      <c r="N29" s="401">
        <v>2</v>
      </c>
      <c r="O29" s="224">
        <f t="shared" si="1"/>
        <v>9</v>
      </c>
      <c r="P29" s="401">
        <v>9</v>
      </c>
      <c r="Q29" s="49">
        <f t="shared" si="2"/>
        <v>0</v>
      </c>
      <c r="R29" s="227"/>
      <c r="S29" s="227"/>
      <c r="T29" s="227"/>
      <c r="U29" s="351">
        <f t="shared" si="6"/>
        <v>0</v>
      </c>
      <c r="V29" s="401"/>
      <c r="W29" s="49">
        <f t="shared" si="4"/>
        <v>0</v>
      </c>
      <c r="X29" s="50"/>
      <c r="Y29" s="50"/>
      <c r="Z29" s="232"/>
    </row>
    <row r="30" spans="1:30" ht="15" customHeight="1">
      <c r="A30" s="155">
        <v>15</v>
      </c>
      <c r="B30" s="158" t="s">
        <v>556</v>
      </c>
      <c r="C30" s="154"/>
      <c r="D30" s="154"/>
      <c r="E30" s="154"/>
      <c r="F30" s="401"/>
      <c r="G30" s="402"/>
      <c r="H30" s="401"/>
      <c r="I30" s="224">
        <f t="shared" si="0"/>
        <v>0</v>
      </c>
      <c r="J30" s="229"/>
      <c r="K30" s="401"/>
      <c r="L30" s="49">
        <f t="shared" si="5"/>
        <v>0</v>
      </c>
      <c r="M30" s="401"/>
      <c r="N30" s="401"/>
      <c r="O30" s="224">
        <f t="shared" si="1"/>
        <v>0</v>
      </c>
      <c r="P30" s="401"/>
      <c r="Q30" s="49">
        <f t="shared" si="2"/>
        <v>0</v>
      </c>
      <c r="R30" s="227"/>
      <c r="S30" s="227"/>
      <c r="T30" s="227"/>
      <c r="U30" s="351">
        <f t="shared" si="6"/>
        <v>0</v>
      </c>
      <c r="V30" s="230"/>
      <c r="W30" s="49">
        <f t="shared" si="4"/>
        <v>0</v>
      </c>
      <c r="X30" s="50"/>
      <c r="Y30" s="50"/>
      <c r="Z30" s="232"/>
    </row>
    <row r="31" spans="1:30" ht="15" customHeight="1">
      <c r="A31" s="155">
        <v>16</v>
      </c>
      <c r="B31" s="994" t="s">
        <v>586</v>
      </c>
      <c r="C31" s="994"/>
      <c r="D31" s="994"/>
      <c r="E31" s="994"/>
      <c r="F31" s="401"/>
      <c r="G31" s="402"/>
      <c r="H31" s="401">
        <v>1</v>
      </c>
      <c r="I31" s="224">
        <f t="shared" si="0"/>
        <v>1</v>
      </c>
      <c r="J31" s="229"/>
      <c r="K31" s="401">
        <v>1</v>
      </c>
      <c r="L31" s="49">
        <f t="shared" si="5"/>
        <v>0</v>
      </c>
      <c r="M31" s="401"/>
      <c r="N31" s="401">
        <v>1</v>
      </c>
      <c r="O31" s="224">
        <f t="shared" si="1"/>
        <v>1</v>
      </c>
      <c r="P31" s="401">
        <v>1</v>
      </c>
      <c r="Q31" s="49">
        <f t="shared" si="2"/>
        <v>0</v>
      </c>
      <c r="R31" s="227"/>
      <c r="S31" s="227"/>
      <c r="T31" s="227"/>
      <c r="U31" s="224">
        <f t="shared" si="6"/>
        <v>0</v>
      </c>
      <c r="V31" s="230"/>
      <c r="W31" s="49">
        <f t="shared" si="4"/>
        <v>0</v>
      </c>
      <c r="X31" s="50"/>
      <c r="Y31" s="50"/>
      <c r="Z31" s="232"/>
    </row>
    <row r="32" spans="1:30" ht="15" customHeight="1">
      <c r="A32" s="156" t="s">
        <v>314</v>
      </c>
      <c r="B32" s="1001" t="s">
        <v>587</v>
      </c>
      <c r="C32" s="141" t="s">
        <v>557</v>
      </c>
      <c r="D32" s="141"/>
      <c r="E32" s="141"/>
      <c r="F32" s="401"/>
      <c r="G32" s="402"/>
      <c r="H32" s="401"/>
      <c r="I32" s="224">
        <f t="shared" si="0"/>
        <v>0</v>
      </c>
      <c r="J32" s="229"/>
      <c r="K32" s="401"/>
      <c r="L32" s="49">
        <f t="shared" si="5"/>
        <v>0</v>
      </c>
      <c r="M32" s="401"/>
      <c r="N32" s="401"/>
      <c r="O32" s="224">
        <f t="shared" si="1"/>
        <v>0</v>
      </c>
      <c r="P32" s="401"/>
      <c r="Q32" s="49">
        <f t="shared" si="2"/>
        <v>0</v>
      </c>
      <c r="R32" s="227"/>
      <c r="S32" s="227"/>
      <c r="T32" s="227"/>
      <c r="U32" s="224">
        <f t="shared" si="6"/>
        <v>0</v>
      </c>
      <c r="V32" s="230"/>
      <c r="W32" s="49">
        <f t="shared" si="4"/>
        <v>0</v>
      </c>
      <c r="X32" s="50"/>
      <c r="Y32" s="50"/>
      <c r="Z32" s="232"/>
    </row>
    <row r="33" spans="1:26" ht="15" customHeight="1">
      <c r="A33" s="156" t="s">
        <v>315</v>
      </c>
      <c r="B33" s="1001"/>
      <c r="C33" s="995" t="s">
        <v>551</v>
      </c>
      <c r="D33" s="995"/>
      <c r="E33" s="995"/>
      <c r="F33" s="401"/>
      <c r="G33" s="402"/>
      <c r="H33" s="401"/>
      <c r="I33" s="224">
        <f t="shared" si="0"/>
        <v>0</v>
      </c>
      <c r="J33" s="229"/>
      <c r="K33" s="401"/>
      <c r="L33" s="49">
        <f t="shared" si="5"/>
        <v>0</v>
      </c>
      <c r="M33" s="401"/>
      <c r="N33" s="401"/>
      <c r="O33" s="224">
        <f t="shared" si="1"/>
        <v>0</v>
      </c>
      <c r="P33" s="401"/>
      <c r="Q33" s="49">
        <f t="shared" si="2"/>
        <v>0</v>
      </c>
      <c r="R33" s="227"/>
      <c r="S33" s="227"/>
      <c r="T33" s="227"/>
      <c r="U33" s="224">
        <f t="shared" si="6"/>
        <v>0</v>
      </c>
      <c r="V33" s="230"/>
      <c r="W33" s="49">
        <f t="shared" si="4"/>
        <v>0</v>
      </c>
      <c r="X33" s="50"/>
      <c r="Y33" s="50"/>
      <c r="Z33" s="232"/>
    </row>
    <row r="34" spans="1:26" ht="15" customHeight="1">
      <c r="A34" s="156" t="s">
        <v>316</v>
      </c>
      <c r="B34" s="1001"/>
      <c r="C34" s="995" t="s">
        <v>552</v>
      </c>
      <c r="D34" s="995"/>
      <c r="E34" s="995"/>
      <c r="F34" s="401"/>
      <c r="G34" s="402"/>
      <c r="H34" s="401"/>
      <c r="I34" s="224">
        <f t="shared" si="0"/>
        <v>0</v>
      </c>
      <c r="J34" s="229"/>
      <c r="K34" s="401"/>
      <c r="L34" s="49">
        <f t="shared" si="5"/>
        <v>0</v>
      </c>
      <c r="M34" s="401"/>
      <c r="N34" s="401"/>
      <c r="O34" s="224">
        <f t="shared" si="1"/>
        <v>0</v>
      </c>
      <c r="P34" s="401"/>
      <c r="Q34" s="49">
        <f t="shared" si="2"/>
        <v>0</v>
      </c>
      <c r="R34" s="227"/>
      <c r="S34" s="227"/>
      <c r="T34" s="227"/>
      <c r="U34" s="224">
        <f t="shared" si="6"/>
        <v>0</v>
      </c>
      <c r="V34" s="230"/>
      <c r="W34" s="49">
        <f t="shared" si="4"/>
        <v>0</v>
      </c>
      <c r="X34" s="50"/>
      <c r="Y34" s="50"/>
      <c r="Z34" s="232"/>
    </row>
    <row r="35" spans="1:26" ht="15" customHeight="1">
      <c r="A35" s="156" t="s">
        <v>317</v>
      </c>
      <c r="B35" s="1001"/>
      <c r="C35" s="995" t="s">
        <v>553</v>
      </c>
      <c r="D35" s="995"/>
      <c r="E35" s="995"/>
      <c r="F35" s="401"/>
      <c r="G35" s="402"/>
      <c r="H35" s="401"/>
      <c r="I35" s="224">
        <f t="shared" si="0"/>
        <v>0</v>
      </c>
      <c r="J35" s="229"/>
      <c r="K35" s="401"/>
      <c r="L35" s="49">
        <f t="shared" si="5"/>
        <v>0</v>
      </c>
      <c r="M35" s="401"/>
      <c r="N35" s="401"/>
      <c r="O35" s="224">
        <f t="shared" si="1"/>
        <v>0</v>
      </c>
      <c r="P35" s="401"/>
      <c r="Q35" s="49">
        <f t="shared" si="2"/>
        <v>0</v>
      </c>
      <c r="R35" s="227"/>
      <c r="S35" s="227"/>
      <c r="T35" s="227"/>
      <c r="U35" s="224">
        <f t="shared" si="6"/>
        <v>0</v>
      </c>
      <c r="V35" s="230"/>
      <c r="W35" s="49">
        <f t="shared" si="4"/>
        <v>0</v>
      </c>
      <c r="X35" s="50"/>
      <c r="Y35" s="50"/>
      <c r="Z35" s="232"/>
    </row>
    <row r="36" spans="1:26" ht="15" customHeight="1">
      <c r="A36" s="1015" t="s">
        <v>525</v>
      </c>
      <c r="B36" s="1016"/>
      <c r="C36" s="1016"/>
      <c r="D36" s="1016"/>
      <c r="E36" s="1017"/>
      <c r="F36" s="238">
        <f t="shared" ref="F36:Z36" si="7">SUM(F7:F35)</f>
        <v>6</v>
      </c>
      <c r="G36" s="239">
        <f t="shared" si="7"/>
        <v>3</v>
      </c>
      <c r="H36" s="240">
        <f t="shared" si="7"/>
        <v>33</v>
      </c>
      <c r="I36" s="240">
        <f t="shared" si="7"/>
        <v>42</v>
      </c>
      <c r="J36" s="240">
        <f t="shared" si="7"/>
        <v>2</v>
      </c>
      <c r="K36" s="341">
        <f t="shared" si="7"/>
        <v>50</v>
      </c>
      <c r="L36" s="241">
        <f t="shared" si="7"/>
        <v>-6</v>
      </c>
      <c r="M36" s="240">
        <f t="shared" si="7"/>
        <v>49</v>
      </c>
      <c r="N36" s="240">
        <f t="shared" si="7"/>
        <v>19</v>
      </c>
      <c r="O36" s="240">
        <f t="shared" si="7"/>
        <v>68</v>
      </c>
      <c r="P36" s="341">
        <f t="shared" si="7"/>
        <v>72</v>
      </c>
      <c r="Q36" s="241">
        <f t="shared" si="7"/>
        <v>-4</v>
      </c>
      <c r="R36" s="240">
        <f t="shared" si="7"/>
        <v>0</v>
      </c>
      <c r="S36" s="240">
        <f t="shared" si="7"/>
        <v>0</v>
      </c>
      <c r="T36" s="240">
        <f t="shared" si="7"/>
        <v>3</v>
      </c>
      <c r="U36" s="240">
        <f t="shared" si="7"/>
        <v>3</v>
      </c>
      <c r="V36" s="341">
        <f t="shared" si="7"/>
        <v>6</v>
      </c>
      <c r="W36" s="241">
        <f t="shared" si="7"/>
        <v>-3</v>
      </c>
      <c r="X36" s="240">
        <f t="shared" si="7"/>
        <v>0</v>
      </c>
      <c r="Y36" s="240">
        <f t="shared" si="7"/>
        <v>0</v>
      </c>
      <c r="Z36" s="240">
        <f t="shared" si="7"/>
        <v>0</v>
      </c>
    </row>
    <row r="37" spans="1:26" ht="27" customHeight="1">
      <c r="A37" s="1013" t="s">
        <v>588</v>
      </c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1014"/>
      <c r="S37" s="1014"/>
      <c r="T37" s="1014"/>
      <c r="U37" s="1014"/>
      <c r="V37" s="1014"/>
      <c r="W37" s="1014"/>
      <c r="X37" s="1014"/>
      <c r="Y37" s="1014"/>
      <c r="Z37" s="1014"/>
    </row>
    <row r="38" spans="1:26" ht="13.9" customHeight="1">
      <c r="A38" s="135" t="s">
        <v>318</v>
      </c>
      <c r="B38" s="135"/>
      <c r="C38" s="135"/>
      <c r="D38" s="135"/>
      <c r="E38" s="135"/>
      <c r="F38" s="142"/>
      <c r="G38" s="135"/>
      <c r="H38" s="135"/>
      <c r="I38" s="135"/>
      <c r="J38" s="135"/>
      <c r="K38" s="135"/>
      <c r="L38" s="135"/>
    </row>
    <row r="39" spans="1:26" ht="16.899999999999999" customHeight="1">
      <c r="C39" s="153"/>
      <c r="F39" s="135"/>
    </row>
    <row r="40" spans="1:26" ht="33" customHeight="1">
      <c r="F40" s="135"/>
    </row>
    <row r="41" spans="1:26" ht="33" customHeight="1">
      <c r="F41" s="135"/>
    </row>
    <row r="42" spans="1:26" ht="33" customHeight="1">
      <c r="F42" s="135"/>
    </row>
  </sheetData>
  <sheetProtection formatCells="0" formatColumns="0" formatRows="0" insertColumns="0" insertRows="0"/>
  <mergeCells count="41">
    <mergeCell ref="A37:Z37"/>
    <mergeCell ref="C24:E24"/>
    <mergeCell ref="A36:E36"/>
    <mergeCell ref="B25:E25"/>
    <mergeCell ref="B26:E26"/>
    <mergeCell ref="C35:E35"/>
    <mergeCell ref="C33:E33"/>
    <mergeCell ref="C34:E34"/>
    <mergeCell ref="B32:B35"/>
    <mergeCell ref="B31:E31"/>
    <mergeCell ref="B27:C27"/>
    <mergeCell ref="B8:E8"/>
    <mergeCell ref="B12:E12"/>
    <mergeCell ref="B9:E9"/>
    <mergeCell ref="C20:E20"/>
    <mergeCell ref="C22:E22"/>
    <mergeCell ref="A1:Z1"/>
    <mergeCell ref="A4:A6"/>
    <mergeCell ref="B4:E6"/>
    <mergeCell ref="F4:W4"/>
    <mergeCell ref="X4:Z5"/>
    <mergeCell ref="R5:W5"/>
    <mergeCell ref="M5:Q5"/>
    <mergeCell ref="A2:N2"/>
    <mergeCell ref="L5:L6"/>
    <mergeCell ref="B7:E7"/>
    <mergeCell ref="B17:E17"/>
    <mergeCell ref="C19:E19"/>
    <mergeCell ref="B10:E10"/>
    <mergeCell ref="K5:K6"/>
    <mergeCell ref="J5:J6"/>
    <mergeCell ref="F5:I5"/>
    <mergeCell ref="C18:E18"/>
    <mergeCell ref="B18:B24"/>
    <mergeCell ref="C23:E23"/>
    <mergeCell ref="B11:E11"/>
    <mergeCell ref="C21:E21"/>
    <mergeCell ref="B15:E15"/>
    <mergeCell ref="B13:E13"/>
    <mergeCell ref="B14:E14"/>
    <mergeCell ref="B16:E16"/>
  </mergeCells>
  <phoneticPr fontId="31" type="noConversion"/>
  <pageMargins left="0.23622047244094499" right="0.23622047244094499" top="0.23622047244094499" bottom="0.23622047244094499" header="0.511811023622047" footer="0.511811023622047"/>
  <pageSetup paperSize="9" scale="81" orientation="landscape" r:id="rId1"/>
  <headerFooter alignWithMargins="0"/>
  <colBreaks count="1" manualBreakCount="1">
    <brk id="26" max="3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D1" zoomScaleNormal="100" workbookViewId="0">
      <selection activeCell="H7" sqref="H7:I14"/>
    </sheetView>
  </sheetViews>
  <sheetFormatPr defaultColWidth="9.140625" defaultRowHeight="12.75"/>
  <cols>
    <col min="1" max="1" width="23.140625" style="56" customWidth="1"/>
    <col min="2" max="2" width="6.5703125" style="56" bestFit="1" customWidth="1"/>
    <col min="3" max="3" width="7.42578125" style="56" customWidth="1"/>
    <col min="4" max="4" width="6.7109375" style="56" customWidth="1"/>
    <col min="5" max="5" width="6.28515625" style="56" bestFit="1" customWidth="1"/>
    <col min="6" max="6" width="8.28515625" style="56" customWidth="1"/>
    <col min="7" max="7" width="6.28515625" style="56" bestFit="1" customWidth="1"/>
    <col min="8" max="8" width="8" style="56" customWidth="1"/>
    <col min="9" max="9" width="7.5703125" style="56" customWidth="1"/>
    <col min="10" max="10" width="7.5703125" style="56" bestFit="1" customWidth="1"/>
    <col min="11" max="11" width="7.7109375" style="56" customWidth="1"/>
    <col min="12" max="12" width="7" style="56" customWidth="1"/>
    <col min="13" max="13" width="6.42578125" style="56" customWidth="1"/>
    <col min="14" max="14" width="7" style="56" customWidth="1"/>
    <col min="15" max="15" width="8" style="56" customWidth="1"/>
    <col min="16" max="16" width="7.85546875" style="56" customWidth="1"/>
    <col min="17" max="16384" width="9.140625" style="56"/>
  </cols>
  <sheetData>
    <row r="1" spans="1:16" ht="16.5" customHeight="1">
      <c r="A1" s="55" t="s">
        <v>1513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6" ht="15" customHeight="1">
      <c r="A2" s="43" t="s">
        <v>1387</v>
      </c>
      <c r="C2" s="62"/>
      <c r="D2" s="95"/>
      <c r="E2" s="95"/>
      <c r="F2" s="95"/>
      <c r="G2" s="95"/>
      <c r="J2" s="57"/>
      <c r="K2" s="57"/>
      <c r="M2" s="58"/>
    </row>
    <row r="3" spans="1:16" ht="16.5" customHeight="1">
      <c r="A3" s="59"/>
      <c r="B3" s="59"/>
      <c r="C3" s="59"/>
      <c r="D3" s="59"/>
      <c r="E3" s="59"/>
      <c r="F3" s="60"/>
      <c r="J3" s="61"/>
      <c r="K3" s="61"/>
      <c r="L3" s="61"/>
      <c r="P3" s="58" t="s">
        <v>621</v>
      </c>
    </row>
    <row r="4" spans="1:16" ht="18.75" customHeight="1">
      <c r="A4" s="1020" t="s">
        <v>665</v>
      </c>
      <c r="B4" s="1022" t="s">
        <v>311</v>
      </c>
      <c r="C4" s="1003"/>
      <c r="D4" s="1003"/>
      <c r="E4" s="1023"/>
      <c r="F4" s="1024"/>
      <c r="G4" s="1025"/>
      <c r="H4" s="1026"/>
      <c r="I4" s="1026"/>
      <c r="J4" s="1026"/>
      <c r="K4" s="1026"/>
      <c r="L4" s="1026"/>
      <c r="M4" s="1026"/>
      <c r="N4" s="999" t="s">
        <v>312</v>
      </c>
      <c r="O4" s="999"/>
      <c r="P4" s="999"/>
    </row>
    <row r="5" spans="1:16" ht="22.5" customHeight="1">
      <c r="A5" s="1021"/>
      <c r="B5" s="1027" t="s">
        <v>590</v>
      </c>
      <c r="C5" s="1028"/>
      <c r="D5" s="1028"/>
      <c r="E5" s="1029"/>
      <c r="F5" s="1030" t="s">
        <v>533</v>
      </c>
      <c r="G5" s="1027" t="s">
        <v>580</v>
      </c>
      <c r="H5" s="1031" t="s">
        <v>319</v>
      </c>
      <c r="I5" s="1031" t="s">
        <v>320</v>
      </c>
      <c r="J5" s="1030" t="s">
        <v>533</v>
      </c>
      <c r="K5" s="1030"/>
      <c r="L5" s="1031" t="s">
        <v>295</v>
      </c>
      <c r="M5" s="1031" t="s">
        <v>296</v>
      </c>
      <c r="N5" s="999"/>
      <c r="O5" s="999"/>
      <c r="P5" s="999"/>
    </row>
    <row r="6" spans="1:16" ht="56.25">
      <c r="A6" s="1021"/>
      <c r="B6" s="115" t="s">
        <v>590</v>
      </c>
      <c r="C6" s="159" t="s">
        <v>313</v>
      </c>
      <c r="D6" s="159" t="s">
        <v>531</v>
      </c>
      <c r="E6" s="116" t="s">
        <v>532</v>
      </c>
      <c r="F6" s="1030"/>
      <c r="G6" s="1027"/>
      <c r="H6" s="1031"/>
      <c r="I6" s="1031"/>
      <c r="J6" s="337" t="s">
        <v>319</v>
      </c>
      <c r="K6" s="337" t="s">
        <v>320</v>
      </c>
      <c r="L6" s="1031"/>
      <c r="M6" s="1031"/>
      <c r="N6" s="159" t="s">
        <v>590</v>
      </c>
      <c r="O6" s="159" t="s">
        <v>319</v>
      </c>
      <c r="P6" s="159" t="s">
        <v>320</v>
      </c>
    </row>
    <row r="7" spans="1:16" ht="25.15" customHeight="1">
      <c r="A7" s="257" t="s">
        <v>591</v>
      </c>
      <c r="B7" s="405"/>
      <c r="C7" s="406"/>
      <c r="D7" s="405"/>
      <c r="E7" s="324">
        <f>SUM(B7:D7)</f>
        <v>0</v>
      </c>
      <c r="F7" s="405"/>
      <c r="G7" s="325">
        <f>E7-F7</f>
        <v>0</v>
      </c>
      <c r="H7" s="405"/>
      <c r="I7" s="405"/>
      <c r="J7" s="407"/>
      <c r="K7" s="407"/>
      <c r="L7" s="326">
        <f>H7-J7</f>
        <v>0</v>
      </c>
      <c r="M7" s="326">
        <f>I7-K7</f>
        <v>0</v>
      </c>
      <c r="N7" s="327"/>
      <c r="O7" s="327"/>
      <c r="P7" s="328"/>
    </row>
    <row r="8" spans="1:16" ht="25.15" customHeight="1">
      <c r="A8" s="257" t="s">
        <v>559</v>
      </c>
      <c r="B8" s="405">
        <v>1</v>
      </c>
      <c r="C8" s="406"/>
      <c r="D8" s="405"/>
      <c r="E8" s="324">
        <f t="shared" ref="E8:E15" si="0">SUM(B8:D8)</f>
        <v>1</v>
      </c>
      <c r="F8" s="405">
        <v>1</v>
      </c>
      <c r="G8" s="325">
        <f t="shared" ref="G8:G14" si="1">E8-F8</f>
        <v>0</v>
      </c>
      <c r="H8" s="405">
        <v>0</v>
      </c>
      <c r="I8" s="405"/>
      <c r="J8" s="407">
        <v>1</v>
      </c>
      <c r="K8" s="407">
        <v>2</v>
      </c>
      <c r="L8" s="326">
        <f t="shared" ref="L8:L14" si="2">H8-J8</f>
        <v>-1</v>
      </c>
      <c r="M8" s="350">
        <f t="shared" ref="M8:M14" si="3">I8-K8</f>
        <v>-2</v>
      </c>
      <c r="N8" s="327"/>
      <c r="O8" s="327"/>
      <c r="P8" s="328"/>
    </row>
    <row r="9" spans="1:16" ht="25.15" customHeight="1">
      <c r="A9" s="257" t="s">
        <v>666</v>
      </c>
      <c r="B9" s="405">
        <v>6</v>
      </c>
      <c r="C9" s="406"/>
      <c r="D9" s="405">
        <v>1</v>
      </c>
      <c r="E9" s="324">
        <f t="shared" si="0"/>
        <v>7</v>
      </c>
      <c r="F9" s="405">
        <v>8</v>
      </c>
      <c r="G9" s="325">
        <f t="shared" si="1"/>
        <v>-1</v>
      </c>
      <c r="H9" s="405">
        <v>7</v>
      </c>
      <c r="I9" s="405"/>
      <c r="J9" s="407">
        <v>8</v>
      </c>
      <c r="K9" s="407">
        <v>2</v>
      </c>
      <c r="L9" s="326">
        <f t="shared" si="2"/>
        <v>-1</v>
      </c>
      <c r="M9" s="350">
        <f t="shared" si="3"/>
        <v>-2</v>
      </c>
      <c r="N9" s="327"/>
      <c r="O9" s="327"/>
      <c r="P9" s="328"/>
    </row>
    <row r="10" spans="1:16" ht="25.5" customHeight="1">
      <c r="A10" s="257" t="s">
        <v>560</v>
      </c>
      <c r="B10" s="405"/>
      <c r="C10" s="406"/>
      <c r="D10" s="405">
        <v>1</v>
      </c>
      <c r="E10" s="324">
        <f t="shared" si="0"/>
        <v>1</v>
      </c>
      <c r="F10" s="405">
        <v>1</v>
      </c>
      <c r="G10" s="325">
        <f t="shared" si="1"/>
        <v>0</v>
      </c>
      <c r="H10" s="405">
        <v>1</v>
      </c>
      <c r="I10" s="405">
        <v>2</v>
      </c>
      <c r="J10" s="407">
        <v>1</v>
      </c>
      <c r="K10" s="407">
        <v>2</v>
      </c>
      <c r="L10" s="326">
        <f t="shared" si="2"/>
        <v>0</v>
      </c>
      <c r="M10" s="350">
        <f t="shared" si="3"/>
        <v>0</v>
      </c>
      <c r="N10" s="327"/>
      <c r="O10" s="327"/>
      <c r="P10" s="328"/>
    </row>
    <row r="11" spans="1:16" ht="25.15" customHeight="1">
      <c r="A11" s="257" t="s">
        <v>299</v>
      </c>
      <c r="B11" s="405"/>
      <c r="C11" s="406"/>
      <c r="D11" s="405">
        <v>1</v>
      </c>
      <c r="E11" s="324">
        <f t="shared" si="0"/>
        <v>1</v>
      </c>
      <c r="F11" s="405">
        <v>1</v>
      </c>
      <c r="G11" s="325">
        <f t="shared" si="1"/>
        <v>0</v>
      </c>
      <c r="H11" s="405">
        <v>1</v>
      </c>
      <c r="I11" s="405"/>
      <c r="J11" s="407">
        <v>1</v>
      </c>
      <c r="K11" s="407"/>
      <c r="L11" s="326">
        <f t="shared" si="2"/>
        <v>0</v>
      </c>
      <c r="M11" s="350">
        <f t="shared" si="3"/>
        <v>0</v>
      </c>
      <c r="N11" s="327"/>
      <c r="O11" s="327"/>
      <c r="P11" s="328"/>
    </row>
    <row r="12" spans="1:16" ht="25.15" customHeight="1">
      <c r="A12" s="257" t="s">
        <v>667</v>
      </c>
      <c r="B12" s="405"/>
      <c r="C12" s="406"/>
      <c r="D12" s="405">
        <v>1</v>
      </c>
      <c r="E12" s="324">
        <f t="shared" si="0"/>
        <v>1</v>
      </c>
      <c r="F12" s="405">
        <v>1</v>
      </c>
      <c r="G12" s="325">
        <f t="shared" si="1"/>
        <v>0</v>
      </c>
      <c r="H12" s="405">
        <v>1</v>
      </c>
      <c r="I12" s="405"/>
      <c r="J12" s="407">
        <v>1</v>
      </c>
      <c r="K12" s="407"/>
      <c r="L12" s="326">
        <f t="shared" si="2"/>
        <v>0</v>
      </c>
      <c r="M12" s="350">
        <f t="shared" si="3"/>
        <v>0</v>
      </c>
      <c r="N12" s="327"/>
      <c r="O12" s="327"/>
      <c r="P12" s="328"/>
    </row>
    <row r="13" spans="1:16" ht="25.15" customHeight="1">
      <c r="A13" s="257" t="s">
        <v>561</v>
      </c>
      <c r="B13" s="405"/>
      <c r="C13" s="406"/>
      <c r="D13" s="405">
        <v>1</v>
      </c>
      <c r="E13" s="324">
        <f t="shared" si="0"/>
        <v>1</v>
      </c>
      <c r="F13" s="405">
        <v>1</v>
      </c>
      <c r="G13" s="325">
        <f t="shared" si="1"/>
        <v>0</v>
      </c>
      <c r="H13" s="405">
        <v>1</v>
      </c>
      <c r="I13" s="405"/>
      <c r="J13" s="407">
        <v>1</v>
      </c>
      <c r="K13" s="407"/>
      <c r="L13" s="326">
        <f t="shared" si="2"/>
        <v>0</v>
      </c>
      <c r="M13" s="350">
        <f t="shared" si="3"/>
        <v>0</v>
      </c>
      <c r="N13" s="327"/>
      <c r="O13" s="327"/>
      <c r="P13" s="328"/>
    </row>
    <row r="14" spans="1:16" ht="25.15" customHeight="1">
      <c r="A14" s="329" t="s">
        <v>546</v>
      </c>
      <c r="B14" s="405"/>
      <c r="C14" s="406"/>
      <c r="D14" s="405"/>
      <c r="E14" s="324">
        <f t="shared" si="0"/>
        <v>0</v>
      </c>
      <c r="F14" s="405"/>
      <c r="G14" s="325">
        <f t="shared" si="1"/>
        <v>0</v>
      </c>
      <c r="H14" s="405">
        <v>1</v>
      </c>
      <c r="I14" s="405"/>
      <c r="J14" s="407">
        <v>1</v>
      </c>
      <c r="K14" s="407"/>
      <c r="L14" s="326">
        <f t="shared" si="2"/>
        <v>0</v>
      </c>
      <c r="M14" s="350">
        <f t="shared" si="3"/>
        <v>0</v>
      </c>
      <c r="N14" s="327"/>
      <c r="O14" s="327"/>
      <c r="P14" s="328"/>
    </row>
    <row r="15" spans="1:16" ht="19.149999999999999" customHeight="1">
      <c r="A15" s="330" t="s">
        <v>577</v>
      </c>
      <c r="B15" s="331">
        <f>SUM(B7:B14)</f>
        <v>7</v>
      </c>
      <c r="C15" s="332">
        <f>SUM(C7:C14)</f>
        <v>0</v>
      </c>
      <c r="D15" s="332">
        <f>SUM(D7:D14)</f>
        <v>5</v>
      </c>
      <c r="E15" s="333">
        <f t="shared" si="0"/>
        <v>12</v>
      </c>
      <c r="F15" s="336">
        <f t="shared" ref="F15:P15" si="4">SUM(F7:F14)</f>
        <v>13</v>
      </c>
      <c r="G15" s="334">
        <f t="shared" si="4"/>
        <v>-1</v>
      </c>
      <c r="H15" s="332">
        <f t="shared" si="4"/>
        <v>12</v>
      </c>
      <c r="I15" s="332">
        <f t="shared" si="4"/>
        <v>2</v>
      </c>
      <c r="J15" s="336">
        <f t="shared" si="4"/>
        <v>14</v>
      </c>
      <c r="K15" s="336">
        <f t="shared" si="4"/>
        <v>6</v>
      </c>
      <c r="L15" s="335">
        <f t="shared" si="4"/>
        <v>-2</v>
      </c>
      <c r="M15" s="335">
        <f t="shared" si="4"/>
        <v>-4</v>
      </c>
      <c r="N15" s="332">
        <f t="shared" si="4"/>
        <v>0</v>
      </c>
      <c r="O15" s="332">
        <f t="shared" si="4"/>
        <v>0</v>
      </c>
      <c r="P15" s="332">
        <f t="shared" si="4"/>
        <v>0</v>
      </c>
    </row>
    <row r="16" spans="1:16">
      <c r="E16" s="62"/>
      <c r="F16" s="62"/>
      <c r="G16" s="62"/>
    </row>
    <row r="17" spans="5:7">
      <c r="E17" s="62"/>
      <c r="F17" s="62"/>
      <c r="G17" s="62"/>
    </row>
    <row r="18" spans="5:7">
      <c r="E18" s="63"/>
      <c r="F18" s="63"/>
      <c r="G18" s="63"/>
    </row>
    <row r="19" spans="5:7">
      <c r="E19" s="63"/>
      <c r="F19" s="63"/>
      <c r="G19" s="63"/>
    </row>
    <row r="20" spans="5:7">
      <c r="E20" s="63"/>
      <c r="F20" s="63"/>
      <c r="G20" s="63"/>
    </row>
    <row r="21" spans="5:7">
      <c r="E21" s="63"/>
      <c r="F21" s="63"/>
      <c r="G21" s="63"/>
    </row>
    <row r="22" spans="5:7">
      <c r="E22" s="63"/>
      <c r="F22" s="63"/>
      <c r="G22" s="63"/>
    </row>
    <row r="23" spans="5:7">
      <c r="E23" s="63"/>
      <c r="F23" s="63"/>
      <c r="G23" s="63"/>
    </row>
    <row r="24" spans="5:7">
      <c r="E24" s="63"/>
      <c r="F24" s="63"/>
      <c r="G24" s="63"/>
    </row>
    <row r="25" spans="5:7">
      <c r="E25" s="63"/>
      <c r="F25" s="63"/>
      <c r="G25" s="63"/>
    </row>
    <row r="26" spans="5:7">
      <c r="E26" s="63"/>
      <c r="F26" s="63"/>
      <c r="G26" s="63"/>
    </row>
    <row r="27" spans="5:7">
      <c r="E27" s="63"/>
      <c r="F27" s="63"/>
      <c r="G27" s="63"/>
    </row>
    <row r="28" spans="5:7">
      <c r="E28" s="63"/>
      <c r="F28" s="63"/>
      <c r="G28" s="63"/>
    </row>
    <row r="29" spans="5:7">
      <c r="E29" s="63"/>
      <c r="F29" s="63"/>
      <c r="G29" s="63"/>
    </row>
    <row r="30" spans="5:7">
      <c r="E30" s="62"/>
      <c r="F30" s="62"/>
      <c r="G30" s="62"/>
    </row>
    <row r="31" spans="5:7">
      <c r="E31" s="62"/>
      <c r="F31" s="62"/>
      <c r="G31" s="62"/>
    </row>
    <row r="32" spans="5:7">
      <c r="E32" s="62"/>
      <c r="F32" s="62"/>
      <c r="G32" s="62"/>
    </row>
    <row r="33" spans="5:7">
      <c r="E33" s="62"/>
      <c r="F33" s="62"/>
      <c r="G33" s="62"/>
    </row>
    <row r="34" spans="5:7">
      <c r="E34" s="62"/>
      <c r="F34" s="62"/>
      <c r="G34" s="62"/>
    </row>
    <row r="35" spans="5:7">
      <c r="E35" s="62"/>
      <c r="F35" s="62"/>
      <c r="G35" s="62"/>
    </row>
    <row r="36" spans="5:7">
      <c r="E36" s="62"/>
      <c r="F36" s="62"/>
      <c r="G36" s="62"/>
    </row>
    <row r="37" spans="5:7">
      <c r="E37" s="62"/>
      <c r="F37" s="62"/>
      <c r="G37" s="62"/>
    </row>
    <row r="38" spans="5:7">
      <c r="E38" s="62"/>
      <c r="F38" s="62"/>
      <c r="G38" s="62"/>
    </row>
    <row r="39" spans="5:7">
      <c r="E39" s="62"/>
      <c r="F39" s="62"/>
      <c r="G39" s="62"/>
    </row>
    <row r="40" spans="5:7">
      <c r="E40" s="62"/>
      <c r="F40" s="62"/>
      <c r="G40" s="62"/>
    </row>
    <row r="41" spans="5:7">
      <c r="E41" s="62"/>
      <c r="F41" s="62"/>
      <c r="G41" s="62"/>
    </row>
    <row r="42" spans="5:7">
      <c r="E42" s="62"/>
      <c r="F42" s="62"/>
      <c r="G42" s="62"/>
    </row>
    <row r="43" spans="5:7">
      <c r="E43" s="62"/>
      <c r="F43" s="62"/>
      <c r="G43" s="62"/>
    </row>
    <row r="44" spans="5:7">
      <c r="E44" s="62"/>
      <c r="F44" s="62"/>
      <c r="G44" s="62"/>
    </row>
    <row r="45" spans="5:7">
      <c r="E45" s="62"/>
      <c r="F45" s="62"/>
      <c r="G45" s="62"/>
    </row>
    <row r="46" spans="5:7">
      <c r="E46" s="62"/>
      <c r="F46" s="62"/>
      <c r="G46" s="62"/>
    </row>
    <row r="47" spans="5:7">
      <c r="E47" s="62"/>
      <c r="F47" s="62"/>
      <c r="G47" s="62"/>
    </row>
  </sheetData>
  <sheetProtection formatCells="0" formatColumns="0" formatRows="0" insertColumns="0" insertRows="0"/>
  <mergeCells count="11">
    <mergeCell ref="A4:A6"/>
    <mergeCell ref="B4:M4"/>
    <mergeCell ref="N4:P5"/>
    <mergeCell ref="B5:E5"/>
    <mergeCell ref="F5:F6"/>
    <mergeCell ref="G5:G6"/>
    <mergeCell ref="H5:H6"/>
    <mergeCell ref="I5:I6"/>
    <mergeCell ref="J5:K5"/>
    <mergeCell ref="L5:L6"/>
    <mergeCell ref="M5:M6"/>
  </mergeCells>
  <phoneticPr fontId="31" type="noConversion"/>
  <printOptions horizontalCentered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10" zoomScaleNormal="100" workbookViewId="0">
      <selection activeCell="A2" sqref="A2"/>
    </sheetView>
  </sheetViews>
  <sheetFormatPr defaultColWidth="9.140625" defaultRowHeight="12.75"/>
  <cols>
    <col min="1" max="1" width="19.140625" style="54" customWidth="1"/>
    <col min="2" max="2" width="9.28515625" style="54" customWidth="1"/>
    <col min="3" max="3" width="10.28515625" style="54" customWidth="1"/>
    <col min="4" max="4" width="8.7109375" style="54" customWidth="1"/>
    <col min="5" max="5" width="7.85546875" style="54" customWidth="1"/>
    <col min="6" max="6" width="7.42578125" style="54" customWidth="1"/>
    <col min="7" max="7" width="8.85546875" style="54" customWidth="1"/>
    <col min="8" max="8" width="8.28515625" style="54" customWidth="1"/>
    <col min="9" max="9" width="7" style="54" bestFit="1" customWidth="1"/>
    <col min="10" max="10" width="8.7109375" style="54" customWidth="1"/>
    <col min="11" max="12" width="8.28515625" style="54" customWidth="1"/>
    <col min="13" max="13" width="8.140625" style="86" customWidth="1"/>
    <col min="14" max="14" width="9.42578125" style="56" customWidth="1"/>
    <col min="15" max="16384" width="9.140625" style="56"/>
  </cols>
  <sheetData>
    <row r="1" spans="1:14">
      <c r="A1" s="55" t="s">
        <v>1448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4" ht="18" customHeight="1">
      <c r="A2" s="43"/>
      <c r="B2" s="95"/>
      <c r="C2" s="95"/>
      <c r="D2" s="95"/>
      <c r="E2" s="95"/>
      <c r="F2" s="95"/>
      <c r="G2" s="95"/>
      <c r="H2" s="84"/>
      <c r="I2" s="84"/>
      <c r="J2" s="84"/>
      <c r="K2" s="84"/>
      <c r="L2" s="84"/>
      <c r="M2" s="84"/>
    </row>
    <row r="3" spans="1:14" ht="13.5" customHeight="1">
      <c r="F3" s="85"/>
      <c r="N3" s="58" t="s">
        <v>622</v>
      </c>
    </row>
    <row r="4" spans="1:14" ht="12.75" customHeight="1">
      <c r="A4" s="1033" t="s">
        <v>623</v>
      </c>
      <c r="B4" s="1033" t="s">
        <v>685</v>
      </c>
      <c r="C4" s="1033" t="s">
        <v>686</v>
      </c>
      <c r="D4" s="1033"/>
      <c r="E4" s="1035"/>
      <c r="F4" s="1036"/>
      <c r="G4" s="1037"/>
      <c r="H4" s="1034"/>
      <c r="I4" s="1034"/>
      <c r="J4" s="1034"/>
      <c r="K4" s="1034"/>
      <c r="L4" s="1034"/>
      <c r="M4" s="1034"/>
      <c r="N4" s="1034"/>
    </row>
    <row r="5" spans="1:14" ht="12.75" customHeight="1">
      <c r="A5" s="1034"/>
      <c r="B5" s="1034"/>
      <c r="C5" s="1034" t="s">
        <v>687</v>
      </c>
      <c r="D5" s="1034"/>
      <c r="E5" s="1038"/>
      <c r="F5" s="1034"/>
      <c r="G5" s="1037"/>
      <c r="H5" s="1034"/>
      <c r="I5" s="1034" t="s">
        <v>688</v>
      </c>
      <c r="J5" s="1034"/>
      <c r="K5" s="1034"/>
      <c r="L5" s="1034"/>
      <c r="M5" s="1034"/>
      <c r="N5" s="1034"/>
    </row>
    <row r="6" spans="1:14" ht="96">
      <c r="A6" s="1034"/>
      <c r="B6" s="1034"/>
      <c r="C6" s="160" t="s">
        <v>689</v>
      </c>
      <c r="D6" s="160" t="s">
        <v>533</v>
      </c>
      <c r="E6" s="162" t="s">
        <v>580</v>
      </c>
      <c r="F6" s="160" t="s">
        <v>690</v>
      </c>
      <c r="G6" s="161" t="s">
        <v>533</v>
      </c>
      <c r="H6" s="258" t="s">
        <v>580</v>
      </c>
      <c r="I6" s="160" t="s">
        <v>691</v>
      </c>
      <c r="J6" s="160" t="s">
        <v>533</v>
      </c>
      <c r="K6" s="160" t="s">
        <v>558</v>
      </c>
      <c r="L6" s="160" t="s">
        <v>0</v>
      </c>
      <c r="M6" s="160" t="s">
        <v>533</v>
      </c>
      <c r="N6" s="258" t="s">
        <v>580</v>
      </c>
    </row>
    <row r="7" spans="1:14">
      <c r="A7" s="10"/>
      <c r="B7" s="10"/>
      <c r="C7" s="87"/>
      <c r="D7" s="83"/>
      <c r="E7" s="88">
        <f t="shared" ref="E7:E27" si="0">C7-D7</f>
        <v>0</v>
      </c>
      <c r="F7" s="87"/>
      <c r="G7" s="89"/>
      <c r="H7" s="90">
        <f t="shared" ref="H7:H27" si="1">F7-G7</f>
        <v>0</v>
      </c>
      <c r="I7" s="91"/>
      <c r="J7" s="83"/>
      <c r="K7" s="90">
        <f t="shared" ref="K7:K27" si="2">I7-J7</f>
        <v>0</v>
      </c>
      <c r="L7" s="91"/>
      <c r="M7" s="83"/>
      <c r="N7" s="90">
        <f t="shared" ref="N7:N27" si="3">L7-M7</f>
        <v>0</v>
      </c>
    </row>
    <row r="8" spans="1:14">
      <c r="A8" s="10"/>
      <c r="B8" s="10"/>
      <c r="C8" s="87"/>
      <c r="D8" s="83"/>
      <c r="E8" s="88">
        <f t="shared" si="0"/>
        <v>0</v>
      </c>
      <c r="F8" s="87"/>
      <c r="G8" s="89"/>
      <c r="H8" s="90">
        <f t="shared" si="1"/>
        <v>0</v>
      </c>
      <c r="I8" s="91"/>
      <c r="J8" s="83"/>
      <c r="K8" s="90">
        <f t="shared" si="2"/>
        <v>0</v>
      </c>
      <c r="L8" s="91"/>
      <c r="M8" s="83"/>
      <c r="N8" s="90">
        <f t="shared" si="3"/>
        <v>0</v>
      </c>
    </row>
    <row r="9" spans="1:14">
      <c r="A9" s="10"/>
      <c r="B9" s="10"/>
      <c r="C9" s="87"/>
      <c r="D9" s="83"/>
      <c r="E9" s="88">
        <f t="shared" si="0"/>
        <v>0</v>
      </c>
      <c r="F9" s="87"/>
      <c r="G9" s="89"/>
      <c r="H9" s="90">
        <f t="shared" si="1"/>
        <v>0</v>
      </c>
      <c r="I9" s="91"/>
      <c r="J9" s="83"/>
      <c r="K9" s="90">
        <f t="shared" si="2"/>
        <v>0</v>
      </c>
      <c r="L9" s="91"/>
      <c r="M9" s="83"/>
      <c r="N9" s="90">
        <f t="shared" si="3"/>
        <v>0</v>
      </c>
    </row>
    <row r="10" spans="1:14" ht="25.5" customHeight="1">
      <c r="A10" s="10"/>
      <c r="B10" s="10"/>
      <c r="C10" s="87"/>
      <c r="D10" s="83"/>
      <c r="E10" s="88">
        <f t="shared" si="0"/>
        <v>0</v>
      </c>
      <c r="F10" s="87"/>
      <c r="G10" s="89"/>
      <c r="H10" s="90">
        <f t="shared" si="1"/>
        <v>0</v>
      </c>
      <c r="I10" s="91"/>
      <c r="J10" s="83"/>
      <c r="K10" s="90">
        <f t="shared" si="2"/>
        <v>0</v>
      </c>
      <c r="L10" s="91"/>
      <c r="M10" s="83"/>
      <c r="N10" s="90">
        <f t="shared" si="3"/>
        <v>0</v>
      </c>
    </row>
    <row r="11" spans="1:14">
      <c r="A11" s="10"/>
      <c r="B11" s="10"/>
      <c r="C11" s="87"/>
      <c r="D11" s="83"/>
      <c r="E11" s="88">
        <f t="shared" si="0"/>
        <v>0</v>
      </c>
      <c r="F11" s="87"/>
      <c r="G11" s="89"/>
      <c r="H11" s="90">
        <f t="shared" si="1"/>
        <v>0</v>
      </c>
      <c r="I11" s="91"/>
      <c r="J11" s="83"/>
      <c r="K11" s="90">
        <f t="shared" si="2"/>
        <v>0</v>
      </c>
      <c r="L11" s="91"/>
      <c r="M11" s="83"/>
      <c r="N11" s="90">
        <f t="shared" si="3"/>
        <v>0</v>
      </c>
    </row>
    <row r="12" spans="1:14">
      <c r="A12" s="10"/>
      <c r="B12" s="10"/>
      <c r="C12" s="87"/>
      <c r="D12" s="83"/>
      <c r="E12" s="88">
        <f t="shared" si="0"/>
        <v>0</v>
      </c>
      <c r="F12" s="87"/>
      <c r="G12" s="89"/>
      <c r="H12" s="90">
        <f t="shared" si="1"/>
        <v>0</v>
      </c>
      <c r="I12" s="91"/>
      <c r="J12" s="83"/>
      <c r="K12" s="90">
        <f t="shared" si="2"/>
        <v>0</v>
      </c>
      <c r="L12" s="91"/>
      <c r="M12" s="83"/>
      <c r="N12" s="90">
        <f t="shared" si="3"/>
        <v>0</v>
      </c>
    </row>
    <row r="13" spans="1:14">
      <c r="A13" s="10"/>
      <c r="B13" s="10"/>
      <c r="C13" s="87"/>
      <c r="D13" s="83"/>
      <c r="E13" s="88">
        <f t="shared" si="0"/>
        <v>0</v>
      </c>
      <c r="F13" s="87"/>
      <c r="G13" s="89"/>
      <c r="H13" s="90">
        <f t="shared" si="1"/>
        <v>0</v>
      </c>
      <c r="I13" s="91"/>
      <c r="J13" s="83"/>
      <c r="K13" s="90">
        <f t="shared" si="2"/>
        <v>0</v>
      </c>
      <c r="L13" s="91"/>
      <c r="M13" s="83"/>
      <c r="N13" s="90">
        <f t="shared" si="3"/>
        <v>0</v>
      </c>
    </row>
    <row r="14" spans="1:14">
      <c r="A14" s="10"/>
      <c r="B14" s="10"/>
      <c r="C14" s="87"/>
      <c r="D14" s="83"/>
      <c r="E14" s="88">
        <f t="shared" si="0"/>
        <v>0</v>
      </c>
      <c r="F14" s="87"/>
      <c r="G14" s="89"/>
      <c r="H14" s="90">
        <f t="shared" si="1"/>
        <v>0</v>
      </c>
      <c r="I14" s="91"/>
      <c r="J14" s="83"/>
      <c r="K14" s="90">
        <f t="shared" si="2"/>
        <v>0</v>
      </c>
      <c r="L14" s="91"/>
      <c r="M14" s="83"/>
      <c r="N14" s="90">
        <f t="shared" si="3"/>
        <v>0</v>
      </c>
    </row>
    <row r="15" spans="1:14">
      <c r="A15" s="10"/>
      <c r="B15" s="10"/>
      <c r="C15" s="87"/>
      <c r="D15" s="83"/>
      <c r="E15" s="88">
        <f t="shared" si="0"/>
        <v>0</v>
      </c>
      <c r="F15" s="87"/>
      <c r="G15" s="89"/>
      <c r="H15" s="90">
        <f t="shared" si="1"/>
        <v>0</v>
      </c>
      <c r="I15" s="91"/>
      <c r="J15" s="83"/>
      <c r="K15" s="90">
        <f t="shared" si="2"/>
        <v>0</v>
      </c>
      <c r="L15" s="91"/>
      <c r="M15" s="83"/>
      <c r="N15" s="90">
        <f t="shared" si="3"/>
        <v>0</v>
      </c>
    </row>
    <row r="16" spans="1:14">
      <c r="A16" s="10"/>
      <c r="B16" s="10"/>
      <c r="C16" s="87"/>
      <c r="D16" s="83"/>
      <c r="E16" s="88">
        <f t="shared" si="0"/>
        <v>0</v>
      </c>
      <c r="F16" s="87"/>
      <c r="G16" s="89"/>
      <c r="H16" s="90">
        <f t="shared" si="1"/>
        <v>0</v>
      </c>
      <c r="I16" s="91"/>
      <c r="J16" s="83"/>
      <c r="K16" s="90">
        <f t="shared" si="2"/>
        <v>0</v>
      </c>
      <c r="L16" s="91"/>
      <c r="M16" s="83"/>
      <c r="N16" s="90">
        <f t="shared" si="3"/>
        <v>0</v>
      </c>
    </row>
    <row r="17" spans="1:14">
      <c r="A17" s="10"/>
      <c r="B17" s="10"/>
      <c r="C17" s="87"/>
      <c r="D17" s="83"/>
      <c r="E17" s="88">
        <f t="shared" si="0"/>
        <v>0</v>
      </c>
      <c r="F17" s="87"/>
      <c r="G17" s="89"/>
      <c r="H17" s="90">
        <f t="shared" si="1"/>
        <v>0</v>
      </c>
      <c r="I17" s="91"/>
      <c r="J17" s="83"/>
      <c r="K17" s="90">
        <f t="shared" si="2"/>
        <v>0</v>
      </c>
      <c r="L17" s="91"/>
      <c r="M17" s="83"/>
      <c r="N17" s="90">
        <f t="shared" si="3"/>
        <v>0</v>
      </c>
    </row>
    <row r="18" spans="1:14">
      <c r="A18" s="10"/>
      <c r="B18" s="10"/>
      <c r="C18" s="87"/>
      <c r="D18" s="83"/>
      <c r="E18" s="92">
        <f t="shared" si="0"/>
        <v>0</v>
      </c>
      <c r="F18" s="91"/>
      <c r="G18" s="89"/>
      <c r="H18" s="90">
        <f t="shared" si="1"/>
        <v>0</v>
      </c>
      <c r="I18" s="91"/>
      <c r="J18" s="83"/>
      <c r="K18" s="90">
        <f t="shared" si="2"/>
        <v>0</v>
      </c>
      <c r="L18" s="91"/>
      <c r="M18" s="83"/>
      <c r="N18" s="90">
        <f t="shared" si="3"/>
        <v>0</v>
      </c>
    </row>
    <row r="19" spans="1:14">
      <c r="A19" s="10"/>
      <c r="B19" s="10"/>
      <c r="C19" s="87"/>
      <c r="D19" s="83"/>
      <c r="E19" s="88">
        <f t="shared" si="0"/>
        <v>0</v>
      </c>
      <c r="F19" s="87"/>
      <c r="G19" s="89"/>
      <c r="H19" s="90">
        <f t="shared" si="1"/>
        <v>0</v>
      </c>
      <c r="I19" s="91"/>
      <c r="J19" s="83"/>
      <c r="K19" s="90">
        <f t="shared" si="2"/>
        <v>0</v>
      </c>
      <c r="L19" s="91"/>
      <c r="M19" s="83"/>
      <c r="N19" s="90">
        <f t="shared" si="3"/>
        <v>0</v>
      </c>
    </row>
    <row r="20" spans="1:14">
      <c r="A20" s="10"/>
      <c r="B20" s="10"/>
      <c r="C20" s="87"/>
      <c r="D20" s="83"/>
      <c r="E20" s="88">
        <f t="shared" si="0"/>
        <v>0</v>
      </c>
      <c r="F20" s="87"/>
      <c r="G20" s="89"/>
      <c r="H20" s="90">
        <f t="shared" si="1"/>
        <v>0</v>
      </c>
      <c r="I20" s="91"/>
      <c r="J20" s="83"/>
      <c r="K20" s="90">
        <f t="shared" si="2"/>
        <v>0</v>
      </c>
      <c r="L20" s="91"/>
      <c r="M20" s="83"/>
      <c r="N20" s="90">
        <f t="shared" si="3"/>
        <v>0</v>
      </c>
    </row>
    <row r="21" spans="1:14">
      <c r="A21" s="10"/>
      <c r="B21" s="10"/>
      <c r="C21" s="87"/>
      <c r="D21" s="83"/>
      <c r="E21" s="88">
        <f t="shared" si="0"/>
        <v>0</v>
      </c>
      <c r="F21" s="87"/>
      <c r="G21" s="89"/>
      <c r="H21" s="90">
        <f t="shared" si="1"/>
        <v>0</v>
      </c>
      <c r="I21" s="91"/>
      <c r="J21" s="83"/>
      <c r="K21" s="90">
        <f t="shared" si="2"/>
        <v>0</v>
      </c>
      <c r="L21" s="91"/>
      <c r="M21" s="83"/>
      <c r="N21" s="90">
        <f t="shared" si="3"/>
        <v>0</v>
      </c>
    </row>
    <row r="22" spans="1:14">
      <c r="A22" s="10"/>
      <c r="B22" s="10"/>
      <c r="C22" s="87"/>
      <c r="D22" s="83"/>
      <c r="E22" s="88">
        <f t="shared" si="0"/>
        <v>0</v>
      </c>
      <c r="F22" s="87"/>
      <c r="G22" s="89"/>
      <c r="H22" s="90">
        <f t="shared" si="1"/>
        <v>0</v>
      </c>
      <c r="I22" s="91"/>
      <c r="J22" s="83"/>
      <c r="K22" s="90">
        <f t="shared" si="2"/>
        <v>0</v>
      </c>
      <c r="L22" s="91"/>
      <c r="M22" s="83"/>
      <c r="N22" s="90">
        <f t="shared" si="3"/>
        <v>0</v>
      </c>
    </row>
    <row r="23" spans="1:14">
      <c r="A23" s="10"/>
      <c r="B23" s="10"/>
      <c r="C23" s="87"/>
      <c r="D23" s="83"/>
      <c r="E23" s="88">
        <f t="shared" si="0"/>
        <v>0</v>
      </c>
      <c r="F23" s="87"/>
      <c r="G23" s="89"/>
      <c r="H23" s="90">
        <f t="shared" si="1"/>
        <v>0</v>
      </c>
      <c r="I23" s="91"/>
      <c r="J23" s="83"/>
      <c r="K23" s="90">
        <f t="shared" si="2"/>
        <v>0</v>
      </c>
      <c r="L23" s="91"/>
      <c r="M23" s="83"/>
      <c r="N23" s="90">
        <f t="shared" si="3"/>
        <v>0</v>
      </c>
    </row>
    <row r="24" spans="1:14">
      <c r="A24" s="10"/>
      <c r="B24" s="10"/>
      <c r="C24" s="87"/>
      <c r="D24" s="83"/>
      <c r="E24" s="88">
        <f t="shared" si="0"/>
        <v>0</v>
      </c>
      <c r="F24" s="87"/>
      <c r="G24" s="89"/>
      <c r="H24" s="90">
        <f t="shared" si="1"/>
        <v>0</v>
      </c>
      <c r="I24" s="91"/>
      <c r="J24" s="83"/>
      <c r="K24" s="90">
        <f t="shared" si="2"/>
        <v>0</v>
      </c>
      <c r="L24" s="91"/>
      <c r="M24" s="83"/>
      <c r="N24" s="90">
        <f t="shared" si="3"/>
        <v>0</v>
      </c>
    </row>
    <row r="25" spans="1:14">
      <c r="A25" s="10"/>
      <c r="B25" s="10"/>
      <c r="C25" s="87"/>
      <c r="D25" s="83"/>
      <c r="E25" s="88">
        <f t="shared" si="0"/>
        <v>0</v>
      </c>
      <c r="F25" s="87"/>
      <c r="G25" s="89"/>
      <c r="H25" s="90">
        <f t="shared" si="1"/>
        <v>0</v>
      </c>
      <c r="I25" s="91"/>
      <c r="J25" s="83"/>
      <c r="K25" s="90">
        <f t="shared" si="2"/>
        <v>0</v>
      </c>
      <c r="L25" s="91"/>
      <c r="M25" s="83"/>
      <c r="N25" s="90">
        <f t="shared" si="3"/>
        <v>0</v>
      </c>
    </row>
    <row r="26" spans="1:14">
      <c r="A26" s="10"/>
      <c r="B26" s="10"/>
      <c r="C26" s="87"/>
      <c r="D26" s="83"/>
      <c r="E26" s="88">
        <f t="shared" si="0"/>
        <v>0</v>
      </c>
      <c r="F26" s="87"/>
      <c r="G26" s="89"/>
      <c r="H26" s="90">
        <f t="shared" si="1"/>
        <v>0</v>
      </c>
      <c r="I26" s="91"/>
      <c r="J26" s="83"/>
      <c r="K26" s="90">
        <f t="shared" si="2"/>
        <v>0</v>
      </c>
      <c r="L26" s="91"/>
      <c r="M26" s="83"/>
      <c r="N26" s="90">
        <f t="shared" si="3"/>
        <v>0</v>
      </c>
    </row>
    <row r="27" spans="1:14">
      <c r="A27" s="10"/>
      <c r="B27" s="10"/>
      <c r="C27" s="87"/>
      <c r="D27" s="83"/>
      <c r="E27" s="88">
        <f t="shared" si="0"/>
        <v>0</v>
      </c>
      <c r="F27" s="87"/>
      <c r="G27" s="89"/>
      <c r="H27" s="90">
        <f t="shared" si="1"/>
        <v>0</v>
      </c>
      <c r="I27" s="91"/>
      <c r="J27" s="83"/>
      <c r="K27" s="90">
        <f t="shared" si="2"/>
        <v>0</v>
      </c>
      <c r="L27" s="91"/>
      <c r="M27" s="83"/>
      <c r="N27" s="90">
        <f t="shared" si="3"/>
        <v>0</v>
      </c>
    </row>
    <row r="28" spans="1:14">
      <c r="A28" s="96" t="s">
        <v>525</v>
      </c>
      <c r="B28" s="93"/>
      <c r="C28" s="125">
        <f t="shared" ref="C28:N28" si="4">SUM(C7:C27)</f>
        <v>0</v>
      </c>
      <c r="D28" s="126">
        <f t="shared" si="4"/>
        <v>0</v>
      </c>
      <c r="E28" s="127">
        <f t="shared" si="4"/>
        <v>0</v>
      </c>
      <c r="F28" s="128">
        <f t="shared" si="4"/>
        <v>0</v>
      </c>
      <c r="G28" s="129">
        <f t="shared" si="4"/>
        <v>0</v>
      </c>
      <c r="H28" s="130">
        <f t="shared" si="4"/>
        <v>0</v>
      </c>
      <c r="I28" s="128">
        <f t="shared" si="4"/>
        <v>0</v>
      </c>
      <c r="J28" s="126">
        <f t="shared" si="4"/>
        <v>0</v>
      </c>
      <c r="K28" s="130">
        <f t="shared" si="4"/>
        <v>0</v>
      </c>
      <c r="L28" s="128">
        <f t="shared" si="4"/>
        <v>0</v>
      </c>
      <c r="M28" s="126">
        <f t="shared" si="4"/>
        <v>0</v>
      </c>
      <c r="N28" s="130">
        <f t="shared" si="4"/>
        <v>0</v>
      </c>
    </row>
    <row r="29" spans="1:14">
      <c r="F29" s="94"/>
    </row>
    <row r="30" spans="1:14">
      <c r="F30" s="94"/>
    </row>
    <row r="31" spans="1:14">
      <c r="F31" s="94"/>
      <c r="K31" s="1032" t="s">
        <v>589</v>
      </c>
      <c r="L31" s="1032"/>
      <c r="M31" s="1032"/>
      <c r="N31" s="1032"/>
    </row>
    <row r="32" spans="1:14">
      <c r="F32" s="94"/>
    </row>
    <row r="33" spans="6:6">
      <c r="F33" s="94"/>
    </row>
    <row r="34" spans="6:6">
      <c r="F34" s="94"/>
    </row>
    <row r="35" spans="6:6">
      <c r="F35" s="94"/>
    </row>
    <row r="36" spans="6:6">
      <c r="F36" s="94"/>
    </row>
    <row r="37" spans="6:6">
      <c r="F37" s="94"/>
    </row>
    <row r="38" spans="6:6">
      <c r="F38" s="94"/>
    </row>
    <row r="39" spans="6:6">
      <c r="F39" s="94"/>
    </row>
    <row r="40" spans="6:6">
      <c r="F40" s="94"/>
    </row>
    <row r="41" spans="6:6">
      <c r="F41" s="94"/>
    </row>
    <row r="42" spans="6:6">
      <c r="F42" s="94"/>
    </row>
    <row r="43" spans="6:6">
      <c r="F43" s="94"/>
    </row>
    <row r="44" spans="6:6">
      <c r="F44" s="94"/>
    </row>
    <row r="45" spans="6:6">
      <c r="F45" s="94"/>
    </row>
    <row r="46" spans="6:6">
      <c r="F46" s="94"/>
    </row>
    <row r="47" spans="6:6">
      <c r="F47" s="94"/>
    </row>
  </sheetData>
  <sheetProtection formatCells="0" formatColumns="0" formatRows="0" insertColumns="0" insertRows="0"/>
  <mergeCells count="6">
    <mergeCell ref="K31:N31"/>
    <mergeCell ref="A4:A6"/>
    <mergeCell ref="B4:B6"/>
    <mergeCell ref="C4:N4"/>
    <mergeCell ref="C5:H5"/>
    <mergeCell ref="I5:N5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7" zoomScaleNormal="100" workbookViewId="0">
      <selection activeCell="I22" sqref="I22"/>
    </sheetView>
  </sheetViews>
  <sheetFormatPr defaultColWidth="9.140625" defaultRowHeight="12.75"/>
  <cols>
    <col min="1" max="1" width="25.28515625" style="42" customWidth="1"/>
    <col min="2" max="2" width="7.7109375" style="44" customWidth="1"/>
    <col min="3" max="3" width="8.7109375" style="44" customWidth="1"/>
    <col min="4" max="5" width="7.7109375" style="44" customWidth="1"/>
    <col min="6" max="6" width="8.5703125" style="123" customWidth="1"/>
    <col min="7" max="8" width="7.7109375" style="44" customWidth="1"/>
    <col min="9" max="9" width="8.85546875" style="44" customWidth="1"/>
    <col min="10" max="10" width="7.7109375" style="44" customWidth="1"/>
    <col min="11" max="13" width="7.7109375" style="42" customWidth="1"/>
    <col min="14" max="16384" width="9.140625" style="42"/>
  </cols>
  <sheetData>
    <row r="1" spans="1:13">
      <c r="A1" s="1042" t="s">
        <v>1514</v>
      </c>
      <c r="B1" s="1042"/>
      <c r="C1" s="1042"/>
      <c r="D1" s="1042"/>
      <c r="E1" s="1042"/>
      <c r="F1" s="1042"/>
      <c r="G1" s="1042"/>
      <c r="H1" s="1042"/>
      <c r="I1" s="1042"/>
      <c r="J1" s="1042"/>
    </row>
    <row r="2" spans="1:13">
      <c r="A2" s="1012" t="s">
        <v>1387</v>
      </c>
      <c r="B2" s="1012"/>
      <c r="C2" s="1012"/>
      <c r="D2" s="1012"/>
      <c r="E2" s="1012"/>
      <c r="F2" s="1012"/>
      <c r="G2" s="1012"/>
      <c r="H2" s="1012"/>
      <c r="I2" s="1012"/>
    </row>
    <row r="3" spans="1:13">
      <c r="F3" s="45"/>
    </row>
    <row r="4" spans="1:13" ht="54" customHeight="1">
      <c r="A4" s="64" t="s">
        <v>592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3">
      <c r="A5" s="46"/>
      <c r="F5" s="45"/>
      <c r="M5" s="47"/>
    </row>
    <row r="6" spans="1:13" ht="13.5" thickBot="1">
      <c r="F6" s="45"/>
      <c r="M6" s="47" t="s">
        <v>326</v>
      </c>
    </row>
    <row r="7" spans="1:13" ht="54" customHeight="1">
      <c r="A7" s="1043" t="s">
        <v>593</v>
      </c>
      <c r="B7" s="1045" t="s">
        <v>311</v>
      </c>
      <c r="C7" s="1045"/>
      <c r="D7" s="1045"/>
      <c r="E7" s="1046"/>
      <c r="F7" s="1045"/>
      <c r="G7" s="1047"/>
      <c r="H7" s="1045"/>
      <c r="I7" s="1045"/>
      <c r="J7" s="1045"/>
      <c r="K7" s="1045" t="s">
        <v>312</v>
      </c>
      <c r="L7" s="1045"/>
      <c r="M7" s="1048"/>
    </row>
    <row r="8" spans="1:13" ht="50.45" customHeight="1">
      <c r="A8" s="1044"/>
      <c r="B8" s="242" t="s">
        <v>594</v>
      </c>
      <c r="C8" s="338" t="s">
        <v>533</v>
      </c>
      <c r="D8" s="242" t="s">
        <v>558</v>
      </c>
      <c r="E8" s="243" t="s">
        <v>595</v>
      </c>
      <c r="F8" s="338" t="s">
        <v>533</v>
      </c>
      <c r="G8" s="244" t="s">
        <v>558</v>
      </c>
      <c r="H8" s="242" t="s">
        <v>321</v>
      </c>
      <c r="I8" s="338" t="s">
        <v>533</v>
      </c>
      <c r="J8" s="245" t="s">
        <v>558</v>
      </c>
      <c r="K8" s="242" t="s">
        <v>594</v>
      </c>
      <c r="L8" s="242" t="s">
        <v>597</v>
      </c>
      <c r="M8" s="246" t="s">
        <v>598</v>
      </c>
    </row>
    <row r="9" spans="1:13" ht="25.15" customHeight="1">
      <c r="A9" s="408" t="s">
        <v>627</v>
      </c>
      <c r="B9" s="402"/>
      <c r="C9" s="402"/>
      <c r="D9" s="304">
        <f>B9-C9</f>
        <v>0</v>
      </c>
      <c r="E9" s="305"/>
      <c r="F9" s="306"/>
      <c r="G9" s="307">
        <f t="shared" ref="G9:G19" si="0">E9-F9</f>
        <v>0</v>
      </c>
      <c r="H9" s="305"/>
      <c r="I9" s="308"/>
      <c r="J9" s="304">
        <f>H9-I9</f>
        <v>0</v>
      </c>
      <c r="K9" s="309"/>
      <c r="L9" s="310"/>
      <c r="M9" s="311"/>
    </row>
    <row r="10" spans="1:13" ht="25.5" customHeight="1">
      <c r="A10" s="409" t="s">
        <v>596</v>
      </c>
      <c r="B10" s="402"/>
      <c r="C10" s="402"/>
      <c r="D10" s="304">
        <f t="shared" ref="D10:D17" si="1">B10-C10</f>
        <v>0</v>
      </c>
      <c r="E10" s="305"/>
      <c r="F10" s="306"/>
      <c r="G10" s="307">
        <f t="shared" si="0"/>
        <v>0</v>
      </c>
      <c r="H10" s="305"/>
      <c r="I10" s="308"/>
      <c r="J10" s="304">
        <f t="shared" ref="J10:J18" si="2">H10-I10</f>
        <v>0</v>
      </c>
      <c r="K10" s="309"/>
      <c r="L10" s="310"/>
      <c r="M10" s="311"/>
    </row>
    <row r="11" spans="1:13" ht="25.15" customHeight="1">
      <c r="A11" s="409" t="s">
        <v>1406</v>
      </c>
      <c r="B11" s="402">
        <v>4</v>
      </c>
      <c r="C11" s="402">
        <v>3</v>
      </c>
      <c r="D11" s="304">
        <f t="shared" si="1"/>
        <v>1</v>
      </c>
      <c r="E11" s="305"/>
      <c r="F11" s="306"/>
      <c r="G11" s="307">
        <f t="shared" si="0"/>
        <v>0</v>
      </c>
      <c r="H11" s="305"/>
      <c r="I11" s="308"/>
      <c r="J11" s="304">
        <f t="shared" si="2"/>
        <v>0</v>
      </c>
      <c r="K11" s="309"/>
      <c r="L11" s="310"/>
      <c r="M11" s="311"/>
    </row>
    <row r="12" spans="1:13" ht="25.15" customHeight="1">
      <c r="A12" s="409" t="s">
        <v>1407</v>
      </c>
      <c r="B12" s="402">
        <v>5</v>
      </c>
      <c r="C12" s="402">
        <v>5</v>
      </c>
      <c r="D12" s="304">
        <f t="shared" si="1"/>
        <v>0</v>
      </c>
      <c r="E12" s="411"/>
      <c r="F12" s="412"/>
      <c r="G12" s="307">
        <f t="shared" si="0"/>
        <v>0</v>
      </c>
      <c r="H12" s="309"/>
      <c r="I12" s="315"/>
      <c r="J12" s="304">
        <f t="shared" si="2"/>
        <v>0</v>
      </c>
      <c r="K12" s="309"/>
      <c r="L12" s="310"/>
      <c r="M12" s="311"/>
    </row>
    <row r="13" spans="1:13" ht="25.15" customHeight="1">
      <c r="A13" s="409" t="s">
        <v>1408</v>
      </c>
      <c r="B13" s="402"/>
      <c r="C13" s="402"/>
      <c r="D13" s="304">
        <f t="shared" si="1"/>
        <v>0</v>
      </c>
      <c r="E13" s="411">
        <v>11</v>
      </c>
      <c r="F13" s="412">
        <v>19</v>
      </c>
      <c r="G13" s="307">
        <f t="shared" si="0"/>
        <v>-8</v>
      </c>
      <c r="H13" s="309"/>
      <c r="I13" s="315"/>
      <c r="J13" s="304">
        <f t="shared" si="2"/>
        <v>0</v>
      </c>
      <c r="K13" s="309"/>
      <c r="L13" s="310"/>
      <c r="M13" s="311"/>
    </row>
    <row r="14" spans="1:13" ht="25.15" customHeight="1">
      <c r="A14" s="409" t="s">
        <v>1409</v>
      </c>
      <c r="B14" s="402">
        <v>0</v>
      </c>
      <c r="C14" s="402">
        <v>2</v>
      </c>
      <c r="D14" s="304">
        <f t="shared" si="1"/>
        <v>-2</v>
      </c>
      <c r="E14" s="411"/>
      <c r="F14" s="412"/>
      <c r="G14" s="307">
        <f t="shared" si="0"/>
        <v>0</v>
      </c>
      <c r="H14" s="309"/>
      <c r="I14" s="315"/>
      <c r="J14" s="304">
        <f t="shared" si="2"/>
        <v>0</v>
      </c>
      <c r="K14" s="309"/>
      <c r="L14" s="310"/>
      <c r="M14" s="311"/>
    </row>
    <row r="15" spans="1:13" ht="25.15" customHeight="1">
      <c r="A15" s="410" t="s">
        <v>1410</v>
      </c>
      <c r="B15" s="402"/>
      <c r="C15" s="402"/>
      <c r="D15" s="304">
        <f t="shared" si="1"/>
        <v>0</v>
      </c>
      <c r="E15" s="411">
        <v>2</v>
      </c>
      <c r="F15" s="412">
        <v>2</v>
      </c>
      <c r="G15" s="307">
        <f t="shared" si="0"/>
        <v>0</v>
      </c>
      <c r="H15" s="309"/>
      <c r="I15" s="315"/>
      <c r="J15" s="304">
        <f t="shared" si="2"/>
        <v>0</v>
      </c>
      <c r="K15" s="309"/>
      <c r="L15" s="310"/>
      <c r="M15" s="311"/>
    </row>
    <row r="16" spans="1:13" ht="25.15" customHeight="1">
      <c r="A16" s="51"/>
      <c r="B16" s="312"/>
      <c r="C16" s="339"/>
      <c r="D16" s="304">
        <f t="shared" si="1"/>
        <v>0</v>
      </c>
      <c r="E16" s="411"/>
      <c r="F16" s="412"/>
      <c r="G16" s="307">
        <f t="shared" si="0"/>
        <v>0</v>
      </c>
      <c r="H16" s="309"/>
      <c r="I16" s="315"/>
      <c r="J16" s="304">
        <f t="shared" si="2"/>
        <v>0</v>
      </c>
      <c r="K16" s="309"/>
      <c r="L16" s="310"/>
      <c r="M16" s="311"/>
    </row>
    <row r="17" spans="1:13" ht="25.15" customHeight="1">
      <c r="A17" s="51"/>
      <c r="B17" s="312"/>
      <c r="C17" s="339"/>
      <c r="D17" s="304">
        <f t="shared" si="1"/>
        <v>0</v>
      </c>
      <c r="E17" s="313"/>
      <c r="F17" s="316"/>
      <c r="G17" s="307">
        <f t="shared" si="0"/>
        <v>0</v>
      </c>
      <c r="H17" s="309"/>
      <c r="I17" s="315"/>
      <c r="J17" s="304">
        <f t="shared" si="2"/>
        <v>0</v>
      </c>
      <c r="K17" s="309"/>
      <c r="L17" s="310"/>
      <c r="M17" s="311"/>
    </row>
    <row r="18" spans="1:13" s="52" customFormat="1" ht="25.15" customHeight="1">
      <c r="A18" s="317"/>
      <c r="B18" s="312"/>
      <c r="C18" s="339"/>
      <c r="D18" s="304">
        <f>B18-C18</f>
        <v>0</v>
      </c>
      <c r="E18" s="318"/>
      <c r="F18" s="314"/>
      <c r="G18" s="307">
        <f t="shared" si="0"/>
        <v>0</v>
      </c>
      <c r="H18" s="309"/>
      <c r="I18" s="315"/>
      <c r="J18" s="304">
        <f t="shared" si="2"/>
        <v>0</v>
      </c>
      <c r="K18" s="309"/>
      <c r="L18" s="310"/>
      <c r="M18" s="311"/>
    </row>
    <row r="19" spans="1:13" s="52" customFormat="1" ht="25.15" customHeight="1" thickBot="1">
      <c r="A19" s="97" t="s">
        <v>525</v>
      </c>
      <c r="B19" s="319">
        <f>SUM(B9:B18)</f>
        <v>9</v>
      </c>
      <c r="C19" s="340">
        <f>SUM(C9:C18)</f>
        <v>10</v>
      </c>
      <c r="D19" s="320">
        <f>B19-C19</f>
        <v>-1</v>
      </c>
      <c r="E19" s="321">
        <f>SUM(E9:E18)</f>
        <v>13</v>
      </c>
      <c r="F19" s="340">
        <f>SUM(F9:F18)</f>
        <v>21</v>
      </c>
      <c r="G19" s="322">
        <f t="shared" si="0"/>
        <v>-8</v>
      </c>
      <c r="H19" s="319">
        <f>SUM(H9:H18)</f>
        <v>0</v>
      </c>
      <c r="I19" s="340">
        <f>SUM(I9:I18)</f>
        <v>0</v>
      </c>
      <c r="J19" s="320">
        <f>H19-I19</f>
        <v>0</v>
      </c>
      <c r="K19" s="319">
        <f>SUM(K9:K18)</f>
        <v>0</v>
      </c>
      <c r="L19" s="319">
        <f>SUM(L9:L18)</f>
        <v>0</v>
      </c>
      <c r="M19" s="323">
        <f>SUM(M9:M18)</f>
        <v>0</v>
      </c>
    </row>
    <row r="20" spans="1:13">
      <c r="A20" s="1039"/>
      <c r="B20" s="1039"/>
      <c r="C20" s="1039"/>
      <c r="D20" s="1039"/>
      <c r="E20" s="1039"/>
      <c r="F20" s="1040"/>
      <c r="G20" s="1039"/>
      <c r="H20" s="1039"/>
      <c r="I20" s="1039"/>
      <c r="J20" s="1039"/>
      <c r="K20" s="1039"/>
      <c r="L20" s="1039"/>
      <c r="M20" s="1039"/>
    </row>
    <row r="21" spans="1:13">
      <c r="A21" s="53"/>
      <c r="C21" s="120"/>
      <c r="F21" s="121"/>
      <c r="G21" s="122"/>
      <c r="K21" s="53"/>
      <c r="L21" s="53"/>
      <c r="M21" s="53"/>
    </row>
    <row r="22" spans="1:13">
      <c r="F22" s="121"/>
      <c r="G22" s="122"/>
      <c r="K22" s="1041"/>
      <c r="L22" s="1041"/>
      <c r="M22" s="1041"/>
    </row>
    <row r="23" spans="1:13">
      <c r="F23" s="121"/>
      <c r="G23" s="122"/>
    </row>
    <row r="24" spans="1:13">
      <c r="F24" s="121"/>
      <c r="G24" s="122"/>
    </row>
    <row r="25" spans="1:13">
      <c r="F25" s="121"/>
      <c r="G25" s="122"/>
    </row>
    <row r="26" spans="1:13">
      <c r="F26" s="121"/>
      <c r="G26" s="122"/>
    </row>
    <row r="27" spans="1:13">
      <c r="F27" s="121"/>
      <c r="G27" s="122"/>
    </row>
    <row r="28" spans="1:13">
      <c r="F28" s="121"/>
      <c r="G28" s="122"/>
    </row>
    <row r="29" spans="1:13">
      <c r="F29" s="121"/>
      <c r="G29" s="122"/>
    </row>
    <row r="30" spans="1:13">
      <c r="F30" s="121"/>
      <c r="G30" s="122"/>
    </row>
    <row r="31" spans="1:13">
      <c r="F31" s="121"/>
      <c r="G31" s="122"/>
    </row>
    <row r="32" spans="1:13">
      <c r="F32" s="121"/>
      <c r="G32" s="122"/>
    </row>
    <row r="33" spans="6:7">
      <c r="F33" s="121"/>
      <c r="G33" s="122"/>
    </row>
    <row r="34" spans="6:7">
      <c r="F34" s="121"/>
      <c r="G34" s="122"/>
    </row>
    <row r="35" spans="6:7">
      <c r="F35" s="121"/>
      <c r="G35" s="122"/>
    </row>
    <row r="36" spans="6:7">
      <c r="F36" s="121"/>
      <c r="G36" s="122"/>
    </row>
    <row r="37" spans="6:7">
      <c r="F37" s="121"/>
      <c r="G37" s="122"/>
    </row>
    <row r="38" spans="6:7">
      <c r="F38" s="121"/>
      <c r="G38" s="122"/>
    </row>
    <row r="39" spans="6:7">
      <c r="F39" s="121"/>
      <c r="G39" s="122"/>
    </row>
    <row r="40" spans="6:7">
      <c r="F40" s="121"/>
      <c r="G40" s="122"/>
    </row>
    <row r="41" spans="6:7">
      <c r="F41" s="121"/>
      <c r="G41" s="122"/>
    </row>
    <row r="42" spans="6:7">
      <c r="F42" s="121"/>
      <c r="G42" s="122"/>
    </row>
    <row r="43" spans="6:7">
      <c r="F43" s="121"/>
      <c r="G43" s="122"/>
    </row>
    <row r="44" spans="6:7">
      <c r="F44" s="121"/>
      <c r="G44" s="122"/>
    </row>
    <row r="45" spans="6:7">
      <c r="F45" s="121"/>
      <c r="G45" s="122"/>
    </row>
    <row r="46" spans="6:7">
      <c r="F46" s="121"/>
      <c r="G46" s="122"/>
    </row>
    <row r="47" spans="6:7">
      <c r="F47" s="121"/>
      <c r="G47" s="122"/>
    </row>
    <row r="48" spans="6:7">
      <c r="F48" s="121"/>
      <c r="G48" s="122"/>
    </row>
  </sheetData>
  <sheetProtection formatCells="0" formatColumns="0" formatRows="0" insertColumns="0" insertRows="0"/>
  <mergeCells count="7">
    <mergeCell ref="A20:M20"/>
    <mergeCell ref="K22:M22"/>
    <mergeCell ref="A1:J1"/>
    <mergeCell ref="A7:A8"/>
    <mergeCell ref="B7:J7"/>
    <mergeCell ref="K7:M7"/>
    <mergeCell ref="A2:I2"/>
  </mergeCells>
  <phoneticPr fontId="31" type="noConversion"/>
  <pageMargins left="0" right="0" top="0" bottom="0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4" zoomScaleNormal="100" workbookViewId="0">
      <selection activeCell="Q19" sqref="Q19"/>
    </sheetView>
  </sheetViews>
  <sheetFormatPr defaultColWidth="9.140625" defaultRowHeight="12.75"/>
  <cols>
    <col min="1" max="1" width="47.28515625" style="36" customWidth="1"/>
    <col min="2" max="2" width="14.85546875" style="36" customWidth="1"/>
    <col min="3" max="3" width="10.42578125" style="36" customWidth="1"/>
    <col min="4" max="5" width="9.140625" style="36"/>
    <col min="6" max="6" width="12.85546875" style="36" customWidth="1"/>
    <col min="7" max="16384" width="9.140625" style="36"/>
  </cols>
  <sheetData>
    <row r="1" spans="1:11">
      <c r="A1" s="43" t="s">
        <v>1387</v>
      </c>
      <c r="B1" s="82"/>
      <c r="C1" s="82"/>
      <c r="D1" s="82"/>
      <c r="E1" s="82"/>
    </row>
    <row r="2" spans="1:11">
      <c r="B2" s="37"/>
      <c r="C2" s="37"/>
      <c r="D2" s="37"/>
      <c r="E2" s="37"/>
      <c r="F2" s="38"/>
    </row>
    <row r="3" spans="1:11">
      <c r="B3" s="37"/>
      <c r="C3" s="37"/>
      <c r="D3" s="37"/>
      <c r="E3" s="37"/>
      <c r="F3" s="38"/>
    </row>
    <row r="4" spans="1:11">
      <c r="A4" s="109" t="s">
        <v>1515</v>
      </c>
      <c r="B4" s="38"/>
      <c r="C4" s="38"/>
      <c r="D4" s="38"/>
      <c r="E4" s="38"/>
      <c r="F4" s="38"/>
    </row>
    <row r="5" spans="1:11" ht="13.5" thickBot="1">
      <c r="A5" s="39"/>
      <c r="B5" s="39"/>
      <c r="C5" s="39"/>
      <c r="D5" s="39"/>
      <c r="E5" s="39"/>
      <c r="F5" s="38"/>
      <c r="G5" s="39"/>
      <c r="H5" s="39"/>
      <c r="I5" s="39"/>
      <c r="J5" s="39"/>
      <c r="K5" s="40" t="s">
        <v>327</v>
      </c>
    </row>
    <row r="6" spans="1:11" ht="191.25">
      <c r="A6" s="290"/>
      <c r="B6" s="291" t="s">
        <v>322</v>
      </c>
      <c r="C6" s="291" t="s">
        <v>533</v>
      </c>
      <c r="D6" s="291" t="s">
        <v>580</v>
      </c>
      <c r="E6" s="291" t="s">
        <v>323</v>
      </c>
      <c r="F6" s="291" t="s">
        <v>324</v>
      </c>
      <c r="G6" s="292" t="s">
        <v>325</v>
      </c>
      <c r="H6" s="293" t="s">
        <v>331</v>
      </c>
      <c r="I6" s="293" t="s">
        <v>332</v>
      </c>
      <c r="J6" s="294" t="s">
        <v>1382</v>
      </c>
      <c r="K6" s="295" t="s">
        <v>1383</v>
      </c>
    </row>
    <row r="7" spans="1:11" ht="9.75" customHeight="1">
      <c r="A7" s="296"/>
      <c r="B7" s="287"/>
      <c r="C7" s="287"/>
      <c r="D7" s="287"/>
      <c r="E7" s="287"/>
      <c r="F7" s="287"/>
      <c r="G7" s="287"/>
      <c r="H7" s="287"/>
      <c r="I7" s="287"/>
      <c r="J7" s="288"/>
      <c r="K7" s="297"/>
    </row>
    <row r="8" spans="1:11">
      <c r="A8" s="296" t="s">
        <v>628</v>
      </c>
      <c r="B8" s="287">
        <f>'ЗДР.РАД. И САРАД.'!I36</f>
        <v>42</v>
      </c>
      <c r="C8" s="287">
        <f>'ЗДР.РАД. И САРАД.'!K36-'ЗДР.РАД. И САРАД.'!J17</f>
        <v>48</v>
      </c>
      <c r="D8" s="287">
        <f>B8-C8</f>
        <v>-6</v>
      </c>
      <c r="E8" s="287"/>
      <c r="F8" s="287">
        <f>'ЗДР.РАД. И САРАД.'!X36</f>
        <v>0</v>
      </c>
      <c r="G8" s="287">
        <f>SUM(B8,E8,F8)</f>
        <v>42</v>
      </c>
      <c r="H8" s="615"/>
      <c r="I8" s="615">
        <v>2</v>
      </c>
      <c r="J8" s="615">
        <v>2</v>
      </c>
      <c r="K8" s="297">
        <f>SUM(B8,J8)</f>
        <v>44</v>
      </c>
    </row>
    <row r="9" spans="1:11">
      <c r="A9" s="296" t="s">
        <v>629</v>
      </c>
      <c r="B9" s="349">
        <f>СТОМАТОЛОГИЈА!E15</f>
        <v>12</v>
      </c>
      <c r="C9" s="287">
        <f>СТОМАТОЛОГИЈА!F15</f>
        <v>13</v>
      </c>
      <c r="D9" s="287">
        <f>B9-C9</f>
        <v>-1</v>
      </c>
      <c r="E9" s="287"/>
      <c r="F9" s="287">
        <f>СТОМАТОЛОГИЈА!N15</f>
        <v>0</v>
      </c>
      <c r="G9" s="287">
        <f t="shared" ref="G9:G18" si="0">SUM(B9,E9,F9)</f>
        <v>12</v>
      </c>
      <c r="H9" s="615"/>
      <c r="I9" s="615"/>
      <c r="J9" s="615"/>
      <c r="K9" s="297">
        <f t="shared" ref="K9:K18" si="1">SUM(B9,J9)</f>
        <v>12</v>
      </c>
    </row>
    <row r="10" spans="1:11" ht="25.5" customHeight="1">
      <c r="A10" s="296" t="s">
        <v>630</v>
      </c>
      <c r="B10" s="349">
        <f>'ЗДР.РАД. И САРАД.'!J36</f>
        <v>2</v>
      </c>
      <c r="C10" s="287">
        <f>'ЗДР.РАД. И САРАД.'!K17-'ЗДР.РАД. И САРАД.'!I17</f>
        <v>2</v>
      </c>
      <c r="D10" s="287">
        <f t="shared" ref="D10:D18" si="2">B10-C10</f>
        <v>0</v>
      </c>
      <c r="E10" s="287">
        <f>АПОТЕКА!C28</f>
        <v>0</v>
      </c>
      <c r="F10" s="287"/>
      <c r="G10" s="287">
        <f t="shared" si="0"/>
        <v>2</v>
      </c>
      <c r="H10" s="615"/>
      <c r="I10" s="615"/>
      <c r="J10" s="615"/>
      <c r="K10" s="297">
        <f t="shared" si="1"/>
        <v>2</v>
      </c>
    </row>
    <row r="11" spans="1:11">
      <c r="A11" s="296" t="s">
        <v>631</v>
      </c>
      <c r="B11" s="287">
        <f>'ЗДР.РАД. И САРАД.'!O36</f>
        <v>68</v>
      </c>
      <c r="C11" s="287">
        <f>'ЗДР.РАД. И САРАД.'!P36</f>
        <v>72</v>
      </c>
      <c r="D11" s="287">
        <f t="shared" si="2"/>
        <v>-4</v>
      </c>
      <c r="E11" s="287"/>
      <c r="F11" s="287">
        <f>'ЗДР.РАД. И САРАД.'!Y36</f>
        <v>0</v>
      </c>
      <c r="G11" s="287">
        <f t="shared" si="0"/>
        <v>68</v>
      </c>
      <c r="H11" s="615">
        <v>2</v>
      </c>
      <c r="I11" s="615">
        <v>2</v>
      </c>
      <c r="J11" s="615">
        <v>4</v>
      </c>
      <c r="K11" s="297">
        <f t="shared" si="1"/>
        <v>72</v>
      </c>
    </row>
    <row r="12" spans="1:11">
      <c r="A12" s="296" t="s">
        <v>297</v>
      </c>
      <c r="B12" s="287">
        <f>СТОМАТОЛОГИЈА!H15</f>
        <v>12</v>
      </c>
      <c r="C12" s="287">
        <f>СТОМАТОЛОГИЈА!J15</f>
        <v>14</v>
      </c>
      <c r="D12" s="287">
        <f t="shared" si="2"/>
        <v>-2</v>
      </c>
      <c r="E12" s="287"/>
      <c r="F12" s="287">
        <f>СТОМАТОЛОГИЈА!O15</f>
        <v>0</v>
      </c>
      <c r="G12" s="287">
        <f t="shared" si="0"/>
        <v>12</v>
      </c>
      <c r="H12" s="615"/>
      <c r="I12" s="615"/>
      <c r="J12" s="615"/>
      <c r="K12" s="297">
        <f t="shared" si="1"/>
        <v>12</v>
      </c>
    </row>
    <row r="13" spans="1:11">
      <c r="A13" s="296" t="s">
        <v>298</v>
      </c>
      <c r="B13" s="287">
        <f>СТОМАТОЛОГИЈА!I15</f>
        <v>2</v>
      </c>
      <c r="C13" s="287">
        <f>СТОМАТОЛОГИЈА!K15</f>
        <v>6</v>
      </c>
      <c r="D13" s="287">
        <f t="shared" si="2"/>
        <v>-4</v>
      </c>
      <c r="E13" s="287"/>
      <c r="F13" s="287">
        <f>СТОМАТОЛОГИЈА!P15</f>
        <v>0</v>
      </c>
      <c r="G13" s="287">
        <f t="shared" si="0"/>
        <v>2</v>
      </c>
      <c r="H13" s="615"/>
      <c r="I13" s="615"/>
      <c r="J13" s="615"/>
      <c r="K13" s="297">
        <f t="shared" si="1"/>
        <v>2</v>
      </c>
    </row>
    <row r="14" spans="1:11">
      <c r="A14" s="296" t="s">
        <v>632</v>
      </c>
      <c r="B14" s="287"/>
      <c r="C14" s="287"/>
      <c r="D14" s="287">
        <f t="shared" si="2"/>
        <v>0</v>
      </c>
      <c r="E14" s="287">
        <f>АПОТЕКА!F28</f>
        <v>0</v>
      </c>
      <c r="F14" s="287"/>
      <c r="G14" s="287">
        <f t="shared" si="0"/>
        <v>0</v>
      </c>
      <c r="H14" s="615"/>
      <c r="I14" s="615"/>
      <c r="J14" s="615"/>
      <c r="K14" s="297">
        <f t="shared" si="1"/>
        <v>0</v>
      </c>
    </row>
    <row r="15" spans="1:11">
      <c r="A15" s="296" t="s">
        <v>633</v>
      </c>
      <c r="B15" s="287">
        <f>'ЗДР.РАД. И САРАД.'!U36</f>
        <v>3</v>
      </c>
      <c r="C15" s="287">
        <f>'ЗДР.РАД. И САРАД.'!V36</f>
        <v>6</v>
      </c>
      <c r="D15" s="287">
        <f t="shared" si="2"/>
        <v>-3</v>
      </c>
      <c r="E15" s="287"/>
      <c r="F15" s="287">
        <f>'ЗДР.РАД. И САРАД.'!Z36</f>
        <v>0</v>
      </c>
      <c r="G15" s="287">
        <f t="shared" si="0"/>
        <v>3</v>
      </c>
      <c r="H15" s="615"/>
      <c r="I15" s="615"/>
      <c r="J15" s="615"/>
      <c r="K15" s="297">
        <f t="shared" si="1"/>
        <v>3</v>
      </c>
    </row>
    <row r="16" spans="1:11">
      <c r="A16" s="296" t="s">
        <v>634</v>
      </c>
      <c r="B16" s="287">
        <f>НЕМЕД.РАДНИЦИ!B19</f>
        <v>9</v>
      </c>
      <c r="C16" s="287">
        <f>НЕМЕД.РАДНИЦИ!C19</f>
        <v>10</v>
      </c>
      <c r="D16" s="287">
        <f t="shared" si="2"/>
        <v>-1</v>
      </c>
      <c r="E16" s="287">
        <f>АПОТЕКА!I28</f>
        <v>0</v>
      </c>
      <c r="F16" s="287">
        <f>НЕМЕД.РАДНИЦИ!K19</f>
        <v>0</v>
      </c>
      <c r="G16" s="287">
        <f t="shared" si="0"/>
        <v>9</v>
      </c>
      <c r="H16" s="615"/>
      <c r="I16" s="615">
        <v>1</v>
      </c>
      <c r="J16" s="615">
        <v>1</v>
      </c>
      <c r="K16" s="297">
        <f t="shared" si="1"/>
        <v>10</v>
      </c>
    </row>
    <row r="17" spans="1:11" ht="13.5" thickBot="1">
      <c r="A17" s="298" t="s">
        <v>635</v>
      </c>
      <c r="B17" s="289">
        <f>НЕМЕД.РАДНИЦИ!E19+НЕМЕД.РАДНИЦИ!H19</f>
        <v>13</v>
      </c>
      <c r="C17" s="289">
        <f>НЕМЕД.РАДНИЦИ!F19+НЕМЕД.РАДНИЦИ!I19</f>
        <v>21</v>
      </c>
      <c r="D17" s="289">
        <f t="shared" si="2"/>
        <v>-8</v>
      </c>
      <c r="E17" s="289">
        <f>АПОТЕКА!L28</f>
        <v>0</v>
      </c>
      <c r="F17" s="289">
        <f>НЕМЕД.РАДНИЦИ!L19+НЕМЕД.РАДНИЦИ!M19</f>
        <v>0</v>
      </c>
      <c r="G17" s="289">
        <f t="shared" si="0"/>
        <v>13</v>
      </c>
      <c r="H17" s="616"/>
      <c r="I17" s="616">
        <v>1</v>
      </c>
      <c r="J17" s="616">
        <v>1</v>
      </c>
      <c r="K17" s="299">
        <f t="shared" si="1"/>
        <v>14</v>
      </c>
    </row>
    <row r="18" spans="1:11" ht="25.5" customHeight="1" thickTop="1" thickBot="1">
      <c r="A18" s="300" t="s">
        <v>525</v>
      </c>
      <c r="B18" s="301">
        <f>SUM(B8:B17)</f>
        <v>163</v>
      </c>
      <c r="C18" s="301">
        <f>SUM(C8:C17)</f>
        <v>192</v>
      </c>
      <c r="D18" s="301">
        <f t="shared" si="2"/>
        <v>-29</v>
      </c>
      <c r="E18" s="301">
        <f>SUM(E8:E17)</f>
        <v>0</v>
      </c>
      <c r="F18" s="301">
        <f>SUM(F8:F17)</f>
        <v>0</v>
      </c>
      <c r="G18" s="301">
        <f t="shared" si="0"/>
        <v>163</v>
      </c>
      <c r="H18" s="301">
        <f>SUM(H8:H17)</f>
        <v>2</v>
      </c>
      <c r="I18" s="301">
        <f>SUM(I8:I17)</f>
        <v>6</v>
      </c>
      <c r="J18" s="302">
        <f>SUM(J8:J17)</f>
        <v>8</v>
      </c>
      <c r="K18" s="303">
        <f t="shared" si="1"/>
        <v>171</v>
      </c>
    </row>
    <row r="19" spans="1:11">
      <c r="A19" s="41"/>
      <c r="B19" s="41"/>
      <c r="C19" s="41"/>
      <c r="D19" s="41"/>
      <c r="E19" s="38"/>
      <c r="F19" s="38"/>
      <c r="G19" s="38"/>
    </row>
    <row r="20" spans="1:11">
      <c r="A20" s="41"/>
      <c r="B20" s="41"/>
      <c r="C20" s="41"/>
      <c r="D20" s="41"/>
      <c r="E20" s="38"/>
      <c r="F20" s="38"/>
      <c r="G20" s="38"/>
    </row>
    <row r="21" spans="1:11">
      <c r="A21" s="41"/>
      <c r="B21" s="41"/>
      <c r="C21" s="41"/>
      <c r="D21" s="41"/>
      <c r="E21" s="38"/>
      <c r="F21" s="38"/>
      <c r="G21" s="38"/>
    </row>
    <row r="22" spans="1:11">
      <c r="A22" s="41"/>
      <c r="B22" s="41"/>
      <c r="C22" s="41"/>
      <c r="D22" s="41"/>
      <c r="E22" s="38"/>
      <c r="F22" s="38"/>
      <c r="G22" s="38"/>
    </row>
    <row r="23" spans="1:11">
      <c r="A23" s="41"/>
      <c r="B23" s="41"/>
      <c r="C23" s="41"/>
      <c r="D23" s="41"/>
      <c r="E23" s="38"/>
      <c r="F23" s="38"/>
      <c r="G23" s="38"/>
    </row>
    <row r="24" spans="1:11">
      <c r="A24" s="41"/>
      <c r="B24" s="41"/>
      <c r="C24" s="41"/>
      <c r="D24" s="41"/>
      <c r="E24" s="38"/>
      <c r="F24" s="38"/>
      <c r="G24" s="38"/>
    </row>
    <row r="25" spans="1:11">
      <c r="A25" s="41"/>
      <c r="B25" s="41"/>
      <c r="C25" s="41"/>
      <c r="D25" s="41"/>
      <c r="E25" s="38"/>
      <c r="F25" s="38"/>
      <c r="G25" s="38"/>
    </row>
    <row r="26" spans="1:11">
      <c r="A26" s="41"/>
      <c r="B26" s="41"/>
      <c r="C26" s="41"/>
      <c r="D26" s="41"/>
      <c r="E26" s="38"/>
      <c r="F26" s="38"/>
      <c r="G26" s="38"/>
    </row>
    <row r="27" spans="1:11">
      <c r="A27" s="41"/>
      <c r="B27" s="41"/>
      <c r="C27" s="41"/>
      <c r="D27" s="41"/>
      <c r="E27" s="38"/>
      <c r="F27" s="38"/>
      <c r="G27" s="38"/>
    </row>
    <row r="28" spans="1:11">
      <c r="E28" s="38"/>
      <c r="F28" s="38"/>
      <c r="G28" s="38"/>
    </row>
    <row r="29" spans="1:11">
      <c r="E29" s="38"/>
      <c r="F29" s="38"/>
      <c r="G29" s="38"/>
    </row>
    <row r="30" spans="1:11">
      <c r="E30" s="38"/>
      <c r="F30" s="38"/>
      <c r="G30" s="38"/>
    </row>
    <row r="31" spans="1:11">
      <c r="E31" s="38"/>
      <c r="F31" s="38"/>
      <c r="G31" s="38"/>
    </row>
    <row r="32" spans="1:11">
      <c r="E32" s="38"/>
      <c r="F32" s="38"/>
      <c r="G32" s="38"/>
    </row>
    <row r="33" spans="5:7">
      <c r="E33" s="38"/>
      <c r="F33" s="38"/>
      <c r="G33" s="38"/>
    </row>
    <row r="34" spans="5:7">
      <c r="E34" s="38"/>
      <c r="F34" s="38"/>
      <c r="G34" s="38"/>
    </row>
    <row r="35" spans="5:7">
      <c r="E35" s="38"/>
      <c r="F35" s="38"/>
      <c r="G35" s="38"/>
    </row>
    <row r="36" spans="5:7">
      <c r="E36" s="38"/>
      <c r="F36" s="38"/>
      <c r="G36" s="38"/>
    </row>
    <row r="37" spans="5:7">
      <c r="E37" s="38"/>
      <c r="F37" s="38"/>
      <c r="G37" s="38"/>
    </row>
    <row r="38" spans="5:7">
      <c r="E38" s="38"/>
      <c r="F38" s="38"/>
      <c r="G38" s="38"/>
    </row>
    <row r="39" spans="5:7">
      <c r="E39" s="38"/>
      <c r="F39" s="38"/>
      <c r="G39" s="38"/>
    </row>
    <row r="40" spans="5:7">
      <c r="E40" s="38"/>
      <c r="F40" s="38"/>
      <c r="G40" s="38"/>
    </row>
    <row r="41" spans="5:7">
      <c r="E41" s="38"/>
      <c r="F41" s="38"/>
      <c r="G41" s="38"/>
    </row>
    <row r="42" spans="5:7">
      <c r="E42" s="38"/>
      <c r="F42" s="38"/>
      <c r="G42" s="38"/>
    </row>
    <row r="43" spans="5:7">
      <c r="E43" s="38"/>
      <c r="F43" s="38"/>
      <c r="G43" s="38"/>
    </row>
    <row r="44" spans="5:7">
      <c r="E44" s="38"/>
      <c r="F44" s="38"/>
      <c r="G44" s="38"/>
    </row>
    <row r="45" spans="5:7">
      <c r="E45" s="38"/>
      <c r="F45" s="38"/>
      <c r="G45" s="38"/>
    </row>
    <row r="46" spans="5:7">
      <c r="E46" s="38"/>
      <c r="F46" s="38"/>
      <c r="G46" s="38"/>
    </row>
    <row r="47" spans="5:7">
      <c r="E47" s="38"/>
      <c r="F47" s="38"/>
      <c r="G47" s="38"/>
    </row>
    <row r="48" spans="5:7">
      <c r="E48" s="38"/>
      <c r="F48" s="38"/>
      <c r="G48" s="38"/>
    </row>
    <row r="49" spans="5:7">
      <c r="E49" s="38"/>
      <c r="F49" s="38"/>
      <c r="G49" s="38"/>
    </row>
    <row r="50" spans="5:7">
      <c r="E50" s="38"/>
      <c r="F50" s="38"/>
      <c r="G50" s="38"/>
    </row>
    <row r="51" spans="5:7">
      <c r="E51" s="38"/>
      <c r="F51" s="38"/>
      <c r="G51" s="38"/>
    </row>
    <row r="52" spans="5:7">
      <c r="E52" s="38"/>
      <c r="F52" s="38"/>
      <c r="G52" s="38"/>
    </row>
    <row r="53" spans="5:7">
      <c r="E53" s="38"/>
      <c r="F53" s="38"/>
      <c r="G53" s="38"/>
    </row>
    <row r="54" spans="5:7">
      <c r="E54" s="38"/>
      <c r="F54" s="38"/>
      <c r="G54" s="38"/>
    </row>
    <row r="55" spans="5:7">
      <c r="E55" s="38"/>
      <c r="F55" s="38"/>
      <c r="G55" s="38"/>
    </row>
    <row r="56" spans="5:7">
      <c r="E56" s="38"/>
      <c r="F56" s="38"/>
      <c r="G56" s="38"/>
    </row>
    <row r="57" spans="5:7">
      <c r="E57" s="38"/>
      <c r="F57" s="38"/>
      <c r="G57" s="38"/>
    </row>
    <row r="58" spans="5:7">
      <c r="E58" s="38"/>
      <c r="F58" s="38"/>
      <c r="G58" s="38"/>
    </row>
    <row r="59" spans="5:7">
      <c r="E59" s="38"/>
      <c r="F59" s="38"/>
      <c r="G59" s="38"/>
    </row>
    <row r="60" spans="5:7">
      <c r="E60" s="38"/>
      <c r="F60" s="38"/>
      <c r="G60" s="38"/>
    </row>
    <row r="61" spans="5:7">
      <c r="E61" s="38"/>
      <c r="F61" s="38"/>
      <c r="G61" s="38"/>
    </row>
    <row r="62" spans="5:7">
      <c r="E62" s="38"/>
      <c r="F62" s="38"/>
      <c r="G62" s="38"/>
    </row>
  </sheetData>
  <phoneticPr fontId="31" type="noConversion"/>
  <pageMargins left="0.7" right="0.7" top="0.75" bottom="0.75" header="0.3" footer="0.3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7"/>
  <sheetViews>
    <sheetView topLeftCell="A42" zoomScaleNormal="100" workbookViewId="0">
      <selection activeCell="I19" sqref="I19"/>
    </sheetView>
  </sheetViews>
  <sheetFormatPr defaultColWidth="9.140625" defaultRowHeight="12.75"/>
  <cols>
    <col min="1" max="1" width="8.7109375" style="114" customWidth="1"/>
    <col min="2" max="2" width="9.28515625" style="114" customWidth="1"/>
    <col min="3" max="3" width="51" style="114" customWidth="1"/>
    <col min="4" max="4" width="11.140625" style="114" customWidth="1"/>
    <col min="5" max="5" width="10.28515625" style="114" customWidth="1"/>
    <col min="6" max="6" width="10" style="114" customWidth="1"/>
    <col min="7" max="16384" width="9.140625" style="114"/>
  </cols>
  <sheetData>
    <row r="1" spans="1:7">
      <c r="A1" s="359" t="s">
        <v>564</v>
      </c>
      <c r="B1" s="380"/>
      <c r="C1" s="352"/>
      <c r="D1" s="381"/>
      <c r="E1" s="381"/>
    </row>
    <row r="2" spans="1:7">
      <c r="A2" s="359" t="s">
        <v>1399</v>
      </c>
      <c r="B2" s="382"/>
      <c r="C2" s="352"/>
      <c r="D2" s="352"/>
      <c r="F2" s="353" t="s">
        <v>478</v>
      </c>
    </row>
    <row r="3" spans="1:7" ht="65.25" customHeight="1">
      <c r="A3" s="443" t="s">
        <v>641</v>
      </c>
      <c r="B3" s="360" t="s">
        <v>642</v>
      </c>
      <c r="C3" s="361" t="s">
        <v>384</v>
      </c>
      <c r="D3" s="485" t="s">
        <v>1516</v>
      </c>
      <c r="E3" s="486" t="s">
        <v>1421</v>
      </c>
      <c r="F3" s="487" t="s">
        <v>714</v>
      </c>
    </row>
    <row r="4" spans="1:7" ht="20.100000000000001" customHeight="1">
      <c r="A4" s="488"/>
      <c r="B4" s="383"/>
      <c r="C4" s="355" t="s">
        <v>713</v>
      </c>
      <c r="D4" s="384">
        <f>D5+D7+D8+D9+D10+D11+D12+D13+D14+D17+D18+D19+D20+D23</f>
        <v>6303</v>
      </c>
      <c r="E4" s="384">
        <f>E5+E7+E8+E9+E10+E11+E12+E13+E14+E17+E18+E19+E20+E23</f>
        <v>9555</v>
      </c>
      <c r="F4" s="489">
        <f>D4/E4*100</f>
        <v>65.96546310832025</v>
      </c>
    </row>
    <row r="5" spans="1:7" ht="20.100000000000001" customHeight="1">
      <c r="A5" s="443" t="s">
        <v>358</v>
      </c>
      <c r="B5" s="360"/>
      <c r="C5" s="361" t="s">
        <v>614</v>
      </c>
      <c r="D5" s="433">
        <v>3514</v>
      </c>
      <c r="E5" s="433">
        <v>5775</v>
      </c>
      <c r="F5" s="490">
        <f>D5/E5*100</f>
        <v>60.848484848484851</v>
      </c>
    </row>
    <row r="6" spans="1:7" ht="29.25" customHeight="1">
      <c r="A6" s="443">
        <v>1300047</v>
      </c>
      <c r="B6" s="360"/>
      <c r="C6" s="385" t="s">
        <v>740</v>
      </c>
      <c r="D6" s="433"/>
      <c r="E6" s="433"/>
      <c r="F6" s="490" t="e">
        <f>D6/E6*100</f>
        <v>#DIV/0!</v>
      </c>
      <c r="G6" s="352"/>
    </row>
    <row r="7" spans="1:7" ht="29.25" customHeight="1">
      <c r="A7" s="443">
        <v>1300029</v>
      </c>
      <c r="B7" s="360"/>
      <c r="C7" s="361" t="s">
        <v>733</v>
      </c>
      <c r="D7" s="433"/>
      <c r="E7" s="433"/>
      <c r="F7" s="490" t="e">
        <f t="shared" ref="F7:F57" si="0">D7/E7*100</f>
        <v>#DIV/0!</v>
      </c>
      <c r="G7" s="352"/>
    </row>
    <row r="8" spans="1:7" ht="29.25" customHeight="1">
      <c r="A8" s="443">
        <v>1300044</v>
      </c>
      <c r="B8" s="360"/>
      <c r="C8" s="361" t="s">
        <v>744</v>
      </c>
      <c r="D8" s="433"/>
      <c r="E8" s="433"/>
      <c r="F8" s="490" t="e">
        <f t="shared" si="0"/>
        <v>#DIV/0!</v>
      </c>
      <c r="G8" s="352"/>
    </row>
    <row r="9" spans="1:7" ht="29.25" customHeight="1">
      <c r="A9" s="443">
        <v>2200127</v>
      </c>
      <c r="B9" s="360"/>
      <c r="C9" s="361" t="s">
        <v>770</v>
      </c>
      <c r="D9" s="433"/>
      <c r="E9" s="433"/>
      <c r="F9" s="490" t="e">
        <f t="shared" si="0"/>
        <v>#DIV/0!</v>
      </c>
      <c r="G9" s="352"/>
    </row>
    <row r="10" spans="1:7" ht="37.15" customHeight="1">
      <c r="A10" s="443">
        <v>1300046</v>
      </c>
      <c r="B10" s="360"/>
      <c r="C10" s="361" t="s">
        <v>741</v>
      </c>
      <c r="D10" s="433"/>
      <c r="E10" s="433"/>
      <c r="F10" s="490" t="e">
        <f t="shared" si="0"/>
        <v>#DIV/0!</v>
      </c>
      <c r="G10" s="352"/>
    </row>
    <row r="11" spans="1:7" ht="37.15" customHeight="1">
      <c r="A11" s="35">
        <v>2200131</v>
      </c>
      <c r="B11" s="18"/>
      <c r="C11" s="15" t="s">
        <v>1398</v>
      </c>
      <c r="D11" s="433"/>
      <c r="E11" s="433"/>
      <c r="F11" s="490" t="e">
        <f t="shared" si="0"/>
        <v>#DIV/0!</v>
      </c>
      <c r="G11" s="352"/>
    </row>
    <row r="12" spans="1:7" ht="24" customHeight="1">
      <c r="A12" s="491" t="s">
        <v>359</v>
      </c>
      <c r="B12" s="366"/>
      <c r="C12" s="370" t="s">
        <v>491</v>
      </c>
      <c r="D12" s="433">
        <v>2116</v>
      </c>
      <c r="E12" s="433">
        <v>3020</v>
      </c>
      <c r="F12" s="490">
        <f t="shared" si="0"/>
        <v>70.066225165562912</v>
      </c>
    </row>
    <row r="13" spans="1:7" ht="24" customHeight="1">
      <c r="A13" s="443">
        <v>1300040</v>
      </c>
      <c r="B13" s="360"/>
      <c r="C13" s="386" t="s">
        <v>737</v>
      </c>
      <c r="D13" s="433">
        <v>276</v>
      </c>
      <c r="E13" s="433">
        <v>209</v>
      </c>
      <c r="F13" s="490">
        <f t="shared" si="0"/>
        <v>132.05741626794259</v>
      </c>
    </row>
    <row r="14" spans="1:7" ht="20.100000000000001" customHeight="1">
      <c r="A14" s="492" t="s">
        <v>360</v>
      </c>
      <c r="B14" s="387"/>
      <c r="C14" s="388" t="s">
        <v>662</v>
      </c>
      <c r="D14" s="389">
        <f>D15+D16</f>
        <v>75</v>
      </c>
      <c r="E14" s="389">
        <f>E15+E16</f>
        <v>89</v>
      </c>
      <c r="F14" s="493">
        <f t="shared" si="0"/>
        <v>84.269662921348313</v>
      </c>
    </row>
    <row r="15" spans="1:7" ht="20.100000000000001" customHeight="1">
      <c r="A15" s="491">
        <v>1300037</v>
      </c>
      <c r="B15" s="366" t="s">
        <v>612</v>
      </c>
      <c r="C15" s="370" t="s">
        <v>390</v>
      </c>
      <c r="D15" s="433">
        <v>62</v>
      </c>
      <c r="E15" s="433">
        <v>73</v>
      </c>
      <c r="F15" s="490">
        <f t="shared" si="0"/>
        <v>84.93150684931507</v>
      </c>
    </row>
    <row r="16" spans="1:7" ht="25.5" customHeight="1">
      <c r="A16" s="491">
        <v>1300037</v>
      </c>
      <c r="B16" s="366" t="s">
        <v>605</v>
      </c>
      <c r="C16" s="370" t="s">
        <v>391</v>
      </c>
      <c r="D16" s="433">
        <v>13</v>
      </c>
      <c r="E16" s="433">
        <v>16</v>
      </c>
      <c r="F16" s="490">
        <f t="shared" si="0"/>
        <v>81.25</v>
      </c>
    </row>
    <row r="17" spans="1:7" ht="20.100000000000001" customHeight="1">
      <c r="A17" s="491" t="s">
        <v>362</v>
      </c>
      <c r="B17" s="366"/>
      <c r="C17" s="370" t="s">
        <v>361</v>
      </c>
      <c r="D17" s="437">
        <v>192</v>
      </c>
      <c r="E17" s="437">
        <v>300</v>
      </c>
      <c r="F17" s="490">
        <f t="shared" si="0"/>
        <v>64</v>
      </c>
      <c r="G17" s="352"/>
    </row>
    <row r="18" spans="1:7" ht="35.25" customHeight="1">
      <c r="A18" s="491">
        <v>1300038</v>
      </c>
      <c r="B18" s="366"/>
      <c r="C18" s="370" t="s">
        <v>734</v>
      </c>
      <c r="D18" s="433">
        <v>12</v>
      </c>
      <c r="E18" s="433">
        <v>2</v>
      </c>
      <c r="F18" s="490">
        <f t="shared" si="0"/>
        <v>600</v>
      </c>
      <c r="G18" s="352"/>
    </row>
    <row r="19" spans="1:7" ht="39" customHeight="1">
      <c r="A19" s="491">
        <v>1300039</v>
      </c>
      <c r="B19" s="366"/>
      <c r="C19" s="370" t="s">
        <v>735</v>
      </c>
      <c r="D19" s="433">
        <v>13</v>
      </c>
      <c r="E19" s="433">
        <v>1</v>
      </c>
      <c r="F19" s="490">
        <f t="shared" si="0"/>
        <v>1300</v>
      </c>
      <c r="G19" s="352"/>
    </row>
    <row r="20" spans="1:7" ht="20.100000000000001" customHeight="1">
      <c r="A20" s="492">
        <v>1300169</v>
      </c>
      <c r="B20" s="390"/>
      <c r="C20" s="388" t="s">
        <v>663</v>
      </c>
      <c r="D20" s="570">
        <f>D21+D22</f>
        <v>5</v>
      </c>
      <c r="E20" s="389">
        <f>E21+E22</f>
        <v>5</v>
      </c>
      <c r="F20" s="493">
        <f t="shared" si="0"/>
        <v>100</v>
      </c>
    </row>
    <row r="21" spans="1:7" ht="20.100000000000001" customHeight="1">
      <c r="A21" s="491">
        <v>1300169</v>
      </c>
      <c r="B21" s="366" t="s">
        <v>605</v>
      </c>
      <c r="C21" s="370" t="s">
        <v>392</v>
      </c>
      <c r="D21" s="433">
        <v>4</v>
      </c>
      <c r="E21" s="433">
        <v>4</v>
      </c>
      <c r="F21" s="490">
        <f t="shared" si="0"/>
        <v>100</v>
      </c>
    </row>
    <row r="22" spans="1:7" ht="20.100000000000001" customHeight="1">
      <c r="A22" s="491">
        <v>1300169</v>
      </c>
      <c r="B22" s="366" t="s">
        <v>613</v>
      </c>
      <c r="C22" s="370" t="s">
        <v>393</v>
      </c>
      <c r="D22" s="433">
        <v>1</v>
      </c>
      <c r="E22" s="433">
        <v>1</v>
      </c>
      <c r="F22" s="490">
        <f t="shared" si="0"/>
        <v>100</v>
      </c>
    </row>
    <row r="23" spans="1:7" ht="20.100000000000001" customHeight="1">
      <c r="A23" s="491">
        <v>1300041</v>
      </c>
      <c r="B23" s="366"/>
      <c r="C23" s="370" t="s">
        <v>736</v>
      </c>
      <c r="D23" s="433">
        <v>100</v>
      </c>
      <c r="E23" s="433">
        <v>154</v>
      </c>
      <c r="F23" s="490">
        <f t="shared" si="0"/>
        <v>64.935064935064929</v>
      </c>
    </row>
    <row r="24" spans="1:7" ht="33.75" customHeight="1">
      <c r="A24" s="491">
        <v>1300136</v>
      </c>
      <c r="B24" s="366" t="s">
        <v>300</v>
      </c>
      <c r="C24" s="391" t="s">
        <v>669</v>
      </c>
      <c r="D24" s="452"/>
      <c r="E24" s="452"/>
      <c r="F24" s="490" t="e">
        <f t="shared" si="0"/>
        <v>#DIV/0!</v>
      </c>
    </row>
    <row r="25" spans="1:7" ht="20.100000000000001" customHeight="1">
      <c r="A25" s="494"/>
      <c r="B25" s="354"/>
      <c r="C25" s="355" t="s">
        <v>606</v>
      </c>
      <c r="D25" s="384">
        <f>SUM(D26:D33)</f>
        <v>9052</v>
      </c>
      <c r="E25" s="384">
        <f>SUM(E26:E33)</f>
        <v>10365</v>
      </c>
      <c r="F25" s="489">
        <f t="shared" si="0"/>
        <v>87.332368547998072</v>
      </c>
    </row>
    <row r="26" spans="1:7" ht="20.100000000000001" customHeight="1">
      <c r="A26" s="491" t="s">
        <v>368</v>
      </c>
      <c r="B26" s="366"/>
      <c r="C26" s="368" t="s">
        <v>367</v>
      </c>
      <c r="D26" s="433">
        <v>4239</v>
      </c>
      <c r="E26" s="433">
        <v>4600</v>
      </c>
      <c r="F26" s="490">
        <f t="shared" si="0"/>
        <v>92.152173913043484</v>
      </c>
    </row>
    <row r="27" spans="1:7" ht="20.100000000000001" customHeight="1">
      <c r="A27" s="491" t="s">
        <v>369</v>
      </c>
      <c r="B27" s="366"/>
      <c r="C27" s="368" t="s">
        <v>389</v>
      </c>
      <c r="D27" s="433">
        <v>694</v>
      </c>
      <c r="E27" s="433">
        <v>865</v>
      </c>
      <c r="F27" s="490">
        <f t="shared" si="0"/>
        <v>80.23121387283237</v>
      </c>
    </row>
    <row r="28" spans="1:7" ht="27" customHeight="1">
      <c r="A28" s="491">
        <v>1300185</v>
      </c>
      <c r="B28" s="366"/>
      <c r="C28" s="368" t="s">
        <v>664</v>
      </c>
      <c r="D28" s="473">
        <v>107</v>
      </c>
      <c r="E28" s="474">
        <v>100</v>
      </c>
      <c r="F28" s="490">
        <f t="shared" si="0"/>
        <v>107</v>
      </c>
    </row>
    <row r="29" spans="1:7" ht="24.75" customHeight="1">
      <c r="A29" s="491">
        <v>1000017</v>
      </c>
      <c r="B29" s="366"/>
      <c r="C29" s="368" t="s">
        <v>394</v>
      </c>
      <c r="D29" s="433">
        <v>395</v>
      </c>
      <c r="E29" s="433">
        <v>409</v>
      </c>
      <c r="F29" s="490">
        <f t="shared" si="0"/>
        <v>96.577017114914426</v>
      </c>
    </row>
    <row r="30" spans="1:7" ht="24.75" customHeight="1">
      <c r="A30" s="491">
        <v>1200055</v>
      </c>
      <c r="B30" s="366"/>
      <c r="C30" s="368" t="s">
        <v>730</v>
      </c>
      <c r="D30" s="433">
        <v>1</v>
      </c>
      <c r="E30" s="433"/>
      <c r="F30" s="490" t="e">
        <f t="shared" si="0"/>
        <v>#DIV/0!</v>
      </c>
    </row>
    <row r="31" spans="1:7" ht="20.100000000000001" customHeight="1">
      <c r="A31" s="491">
        <v>1200056</v>
      </c>
      <c r="B31" s="366"/>
      <c r="C31" s="368" t="s">
        <v>731</v>
      </c>
      <c r="D31" s="433">
        <v>1984</v>
      </c>
      <c r="E31" s="433">
        <v>1731</v>
      </c>
      <c r="F31" s="490">
        <f t="shared" si="0"/>
        <v>114.61582900057769</v>
      </c>
    </row>
    <row r="32" spans="1:7" ht="20.100000000000001" customHeight="1">
      <c r="A32" s="491">
        <v>1300042</v>
      </c>
      <c r="B32" s="366"/>
      <c r="C32" s="368" t="s">
        <v>738</v>
      </c>
      <c r="D32" s="433">
        <v>1444</v>
      </c>
      <c r="E32" s="433">
        <v>2348</v>
      </c>
      <c r="F32" s="490">
        <f t="shared" si="0"/>
        <v>61.499148211243615</v>
      </c>
    </row>
    <row r="33" spans="1:9" ht="24" customHeight="1">
      <c r="A33" s="491">
        <v>1300043</v>
      </c>
      <c r="B33" s="366"/>
      <c r="C33" s="368" t="s">
        <v>739</v>
      </c>
      <c r="D33" s="433">
        <v>188</v>
      </c>
      <c r="E33" s="433">
        <v>312</v>
      </c>
      <c r="F33" s="490">
        <f t="shared" si="0"/>
        <v>60.256410256410255</v>
      </c>
    </row>
    <row r="34" spans="1:9" ht="18" customHeight="1">
      <c r="A34" s="494" t="s">
        <v>694</v>
      </c>
      <c r="B34" s="354"/>
      <c r="C34" s="356" t="s">
        <v>462</v>
      </c>
      <c r="D34" s="384">
        <f>SUM(D35:D48)</f>
        <v>7884</v>
      </c>
      <c r="E34" s="384">
        <f>SUM(E35:E48)</f>
        <v>8476</v>
      </c>
      <c r="F34" s="489">
        <f t="shared" si="0"/>
        <v>93.015573383671551</v>
      </c>
      <c r="G34" s="445">
        <f>D34+D6+D24</f>
        <v>7884</v>
      </c>
      <c r="H34" s="445">
        <f>E34+E6</f>
        <v>8476</v>
      </c>
      <c r="I34" s="446"/>
    </row>
    <row r="35" spans="1:9" ht="28.5" customHeight="1">
      <c r="A35" s="491">
        <v>1300136</v>
      </c>
      <c r="B35" s="362"/>
      <c r="C35" s="368" t="s">
        <v>669</v>
      </c>
      <c r="D35" s="433">
        <v>2763</v>
      </c>
      <c r="E35" s="433">
        <v>2872</v>
      </c>
      <c r="F35" s="490">
        <f t="shared" si="0"/>
        <v>96.204735376044567</v>
      </c>
      <c r="G35" s="446"/>
      <c r="H35" s="446"/>
      <c r="I35" s="446"/>
    </row>
    <row r="36" spans="1:9" ht="18" customHeight="1">
      <c r="A36" s="491" t="s">
        <v>364</v>
      </c>
      <c r="B36" s="366"/>
      <c r="C36" s="370" t="s">
        <v>363</v>
      </c>
      <c r="D36" s="433"/>
      <c r="E36" s="433"/>
      <c r="F36" s="490" t="e">
        <f t="shared" si="0"/>
        <v>#DIV/0!</v>
      </c>
    </row>
    <row r="37" spans="1:9" ht="18" customHeight="1">
      <c r="A37" s="495" t="s">
        <v>309</v>
      </c>
      <c r="B37" s="366"/>
      <c r="C37" s="392" t="s">
        <v>310</v>
      </c>
      <c r="D37" s="433">
        <v>3741</v>
      </c>
      <c r="E37" s="433">
        <v>4180</v>
      </c>
      <c r="F37" s="490">
        <f t="shared" si="0"/>
        <v>89.497607655502392</v>
      </c>
    </row>
    <row r="38" spans="1:9" ht="25.5" customHeight="1">
      <c r="A38" s="491" t="s">
        <v>370</v>
      </c>
      <c r="B38" s="366"/>
      <c r="C38" s="370" t="s">
        <v>492</v>
      </c>
      <c r="D38" s="433"/>
      <c r="E38" s="433"/>
      <c r="F38" s="490" t="e">
        <f t="shared" si="0"/>
        <v>#DIV/0!</v>
      </c>
    </row>
    <row r="39" spans="1:9" ht="25.5" customHeight="1">
      <c r="A39" s="491" t="s">
        <v>371</v>
      </c>
      <c r="B39" s="366"/>
      <c r="C39" s="370" t="s">
        <v>493</v>
      </c>
      <c r="D39" s="433">
        <v>899</v>
      </c>
      <c r="E39" s="433">
        <v>1220</v>
      </c>
      <c r="F39" s="490">
        <f t="shared" si="0"/>
        <v>73.688524590163937</v>
      </c>
    </row>
    <row r="40" spans="1:9" ht="25.5" customHeight="1">
      <c r="A40" s="491" t="s">
        <v>374</v>
      </c>
      <c r="B40" s="366"/>
      <c r="C40" s="370" t="s">
        <v>494</v>
      </c>
      <c r="D40" s="475">
        <v>114</v>
      </c>
      <c r="E40" s="452">
        <v>51</v>
      </c>
      <c r="F40" s="490">
        <f t="shared" si="0"/>
        <v>223.52941176470588</v>
      </c>
    </row>
    <row r="41" spans="1:9" ht="25.5" customHeight="1">
      <c r="A41" s="491" t="s">
        <v>375</v>
      </c>
      <c r="B41" s="366"/>
      <c r="C41" s="370" t="s">
        <v>495</v>
      </c>
      <c r="D41" s="475"/>
      <c r="E41" s="452">
        <v>1</v>
      </c>
      <c r="F41" s="490">
        <f t="shared" si="0"/>
        <v>0</v>
      </c>
    </row>
    <row r="42" spans="1:9" ht="25.5" customHeight="1">
      <c r="A42" s="491">
        <v>1300129</v>
      </c>
      <c r="B42" s="366"/>
      <c r="C42" s="370" t="s">
        <v>742</v>
      </c>
      <c r="D42" s="452"/>
      <c r="E42" s="452">
        <v>1</v>
      </c>
      <c r="F42" s="490">
        <f t="shared" si="0"/>
        <v>0</v>
      </c>
      <c r="G42" s="352"/>
    </row>
    <row r="43" spans="1:9" ht="25.5" customHeight="1">
      <c r="A43" s="491">
        <v>1300130</v>
      </c>
      <c r="B43" s="366"/>
      <c r="C43" s="370" t="s">
        <v>743</v>
      </c>
      <c r="D43" s="452"/>
      <c r="E43" s="452">
        <v>1</v>
      </c>
      <c r="F43" s="490">
        <f t="shared" si="0"/>
        <v>0</v>
      </c>
    </row>
    <row r="44" spans="1:9" ht="20.100000000000001" customHeight="1">
      <c r="A44" s="491" t="s">
        <v>352</v>
      </c>
      <c r="B44" s="366"/>
      <c r="C44" s="370" t="s">
        <v>489</v>
      </c>
      <c r="D44" s="433">
        <v>46</v>
      </c>
      <c r="E44" s="433">
        <v>10</v>
      </c>
      <c r="F44" s="490">
        <f t="shared" si="0"/>
        <v>459.99999999999994</v>
      </c>
    </row>
    <row r="45" spans="1:9" ht="20.100000000000001" customHeight="1">
      <c r="A45" s="491" t="s">
        <v>353</v>
      </c>
      <c r="B45" s="366"/>
      <c r="C45" s="370" t="s">
        <v>490</v>
      </c>
      <c r="D45" s="433"/>
      <c r="E45" s="433"/>
      <c r="F45" s="490" t="e">
        <f t="shared" si="0"/>
        <v>#DIV/0!</v>
      </c>
    </row>
    <row r="46" spans="1:9" ht="28.5" customHeight="1">
      <c r="A46" s="491">
        <v>1000132</v>
      </c>
      <c r="B46" s="366"/>
      <c r="C46" s="368" t="s">
        <v>578</v>
      </c>
      <c r="D46" s="433"/>
      <c r="E46" s="433"/>
      <c r="F46" s="490" t="e">
        <f t="shared" si="0"/>
        <v>#DIV/0!</v>
      </c>
    </row>
    <row r="47" spans="1:9" ht="28.5" customHeight="1">
      <c r="A47" s="443">
        <v>1200057</v>
      </c>
      <c r="B47" s="360"/>
      <c r="C47" s="386" t="s">
        <v>732</v>
      </c>
      <c r="D47" s="433">
        <v>321</v>
      </c>
      <c r="E47" s="433">
        <v>140</v>
      </c>
      <c r="F47" s="490">
        <f t="shared" si="0"/>
        <v>229.28571428571428</v>
      </c>
    </row>
    <row r="48" spans="1:9" ht="25.5" customHeight="1">
      <c r="A48" s="491" t="s">
        <v>376</v>
      </c>
      <c r="B48" s="366"/>
      <c r="C48" s="370" t="s">
        <v>496</v>
      </c>
      <c r="D48" s="433"/>
      <c r="E48" s="433"/>
      <c r="F48" s="490" t="e">
        <f t="shared" si="0"/>
        <v>#DIV/0!</v>
      </c>
    </row>
    <row r="49" spans="1:6" ht="20.100000000000001" customHeight="1">
      <c r="A49" s="494"/>
      <c r="B49" s="354"/>
      <c r="C49" s="356" t="s">
        <v>398</v>
      </c>
      <c r="D49" s="384">
        <f>D50+D51+D52</f>
        <v>2532</v>
      </c>
      <c r="E49" s="384">
        <f>E50+E51+E52</f>
        <v>3318</v>
      </c>
      <c r="F49" s="489">
        <f t="shared" si="0"/>
        <v>76.311030741410491</v>
      </c>
    </row>
    <row r="50" spans="1:6" ht="20.100000000000001" customHeight="1">
      <c r="A50" s="496">
        <v>1000215</v>
      </c>
      <c r="B50" s="364"/>
      <c r="C50" s="393" t="s">
        <v>387</v>
      </c>
      <c r="D50" s="169">
        <v>2448</v>
      </c>
      <c r="E50" s="169">
        <v>3127</v>
      </c>
      <c r="F50" s="504">
        <f t="shared" si="0"/>
        <v>78.285897025903424</v>
      </c>
    </row>
    <row r="51" spans="1:6" ht="30" customHeight="1">
      <c r="A51" s="491" t="s">
        <v>308</v>
      </c>
      <c r="B51" s="366" t="s">
        <v>271</v>
      </c>
      <c r="C51" s="368" t="s">
        <v>272</v>
      </c>
      <c r="D51" s="369"/>
      <c r="E51" s="369"/>
      <c r="F51" s="490" t="e">
        <f t="shared" si="0"/>
        <v>#DIV/0!</v>
      </c>
    </row>
    <row r="52" spans="1:6" ht="20.100000000000001" customHeight="1">
      <c r="A52" s="496">
        <v>1000207</v>
      </c>
      <c r="B52" s="360"/>
      <c r="C52" s="393" t="s">
        <v>388</v>
      </c>
      <c r="D52" s="365">
        <f>SUM(D53:D54)</f>
        <v>84</v>
      </c>
      <c r="E52" s="365">
        <f>SUM(E53:E54)</f>
        <v>191</v>
      </c>
      <c r="F52" s="504">
        <f t="shared" si="0"/>
        <v>43.97905759162304</v>
      </c>
    </row>
    <row r="53" spans="1:6" ht="20.100000000000001" customHeight="1">
      <c r="A53" s="497">
        <v>1000207</v>
      </c>
      <c r="B53" s="394" t="s">
        <v>605</v>
      </c>
      <c r="C53" s="370" t="s">
        <v>396</v>
      </c>
      <c r="D53" s="433">
        <v>57</v>
      </c>
      <c r="E53" s="433">
        <v>113</v>
      </c>
      <c r="F53" s="490">
        <f t="shared" si="0"/>
        <v>50.442477876106196</v>
      </c>
    </row>
    <row r="54" spans="1:6" ht="27.75" customHeight="1">
      <c r="A54" s="497">
        <v>1000207</v>
      </c>
      <c r="B54" s="394" t="s">
        <v>601</v>
      </c>
      <c r="C54" s="370" t="s">
        <v>397</v>
      </c>
      <c r="D54" s="433">
        <v>27</v>
      </c>
      <c r="E54" s="433">
        <v>78</v>
      </c>
      <c r="F54" s="490">
        <f t="shared" si="0"/>
        <v>34.615384615384613</v>
      </c>
    </row>
    <row r="55" spans="1:6">
      <c r="A55" s="397"/>
      <c r="B55" s="395"/>
      <c r="C55" s="396" t="s">
        <v>615</v>
      </c>
      <c r="D55" s="550">
        <v>27</v>
      </c>
      <c r="E55" s="550">
        <v>40</v>
      </c>
      <c r="F55" s="551">
        <f t="shared" si="0"/>
        <v>67.5</v>
      </c>
    </row>
    <row r="56" spans="1:6">
      <c r="A56" s="397"/>
      <c r="B56" s="397"/>
      <c r="C56" s="396" t="s">
        <v>709</v>
      </c>
      <c r="D56" s="472"/>
      <c r="E56" s="472"/>
      <c r="F56" s="503" t="e">
        <f t="shared" si="0"/>
        <v>#DIV/0!</v>
      </c>
    </row>
    <row r="57" spans="1:6" ht="24" customHeight="1">
      <c r="A57" s="397"/>
      <c r="B57" s="397"/>
      <c r="C57" s="498" t="s">
        <v>745</v>
      </c>
      <c r="D57" s="499"/>
      <c r="E57" s="499"/>
      <c r="F57" s="503" t="e">
        <f t="shared" si="0"/>
        <v>#DIV/0!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rowBreaks count="1" manualBreakCount="1">
    <brk id="33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21</vt:i4>
      </vt:variant>
    </vt:vector>
  </HeadingPairs>
  <TitlesOfParts>
    <vt:vector size="49" baseType="lpstr">
      <vt:lpstr>НАСЛОВ</vt:lpstr>
      <vt:lpstr>Садржај</vt:lpstr>
      <vt:lpstr>ДЕМОГРАФИЈА</vt:lpstr>
      <vt:lpstr>ЗДР.РАД. И САРАД.</vt:lpstr>
      <vt:lpstr>СТОМАТОЛОГИЈА</vt:lpstr>
      <vt:lpstr>АПОТЕКА</vt:lpstr>
      <vt:lpstr>НЕМЕД.РАДНИЦИ</vt:lpstr>
      <vt:lpstr>ЗБИРНО КАДРОВИ</vt:lpstr>
      <vt:lpstr>Zene</vt:lpstr>
      <vt:lpstr>Stud</vt:lpstr>
      <vt:lpstr>Lab</vt:lpstr>
      <vt:lpstr>RtgUz</vt:lpstr>
      <vt:lpstr>Int</vt:lpstr>
      <vt:lpstr>Oftal</vt:lpstr>
      <vt:lpstr>Fizik</vt:lpstr>
      <vt:lpstr>Orl</vt:lpstr>
      <vt:lpstr>Psih</vt:lpstr>
      <vt:lpstr>Derm</vt:lpstr>
      <vt:lpstr>Stom 1</vt:lpstr>
      <vt:lpstr>Zbirna</vt:lpstr>
      <vt:lpstr>COVID 2</vt:lpstr>
      <vt:lpstr>lekovi primar</vt:lpstr>
      <vt:lpstr>lekovi sekundar </vt:lpstr>
      <vt:lpstr>lekovi stomatologija</vt:lpstr>
      <vt:lpstr>sanit m</vt:lpstr>
      <vt:lpstr>Збирна врсте услуга</vt:lpstr>
      <vt:lpstr>Prilog 5 RFZO usluga obeležje</vt:lpstr>
      <vt:lpstr>Prilog 6 RFZO atrubuti</vt:lpstr>
      <vt:lpstr>'COVID 2'!Print_Area</vt:lpstr>
      <vt:lpstr>Fizik!Print_Area</vt:lpstr>
      <vt:lpstr>Lab!Print_Area</vt:lpstr>
      <vt:lpstr>'lekovi primar'!Print_Area</vt:lpstr>
      <vt:lpstr>'lekovi sekundar '!Print_Area</vt:lpstr>
      <vt:lpstr>'lekovi stomatologija'!Print_Area</vt:lpstr>
      <vt:lpstr>Oftal!Print_Area</vt:lpstr>
      <vt:lpstr>Orl!Print_Area</vt:lpstr>
      <vt:lpstr>Psih!Print_Area</vt:lpstr>
      <vt:lpstr>RtgUz!Print_Area</vt:lpstr>
      <vt:lpstr>'sanit m'!Print_Area</vt:lpstr>
      <vt:lpstr>'Stom 1'!Print_Area</vt:lpstr>
      <vt:lpstr>Stud!Print_Area</vt:lpstr>
      <vt:lpstr>Zbirna!Print_Area</vt:lpstr>
      <vt:lpstr>Zene!Print_Area</vt:lpstr>
      <vt:lpstr>'ЗДР.РАД. И САРАД.'!Print_Area</vt:lpstr>
      <vt:lpstr>НЕМЕД.РАДНИЦИ!Print_Area</vt:lpstr>
      <vt:lpstr>Lab!Print_Titles</vt:lpstr>
      <vt:lpstr>'lekovi primar'!Print_Titles</vt:lpstr>
      <vt:lpstr>'lekovi sekundar '!Print_Titles</vt:lpstr>
      <vt:lpstr>'Stom 1'!Print_Titles</vt:lpstr>
    </vt:vector>
  </TitlesOfParts>
  <Company>IZZS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vuksa_ana</dc:creator>
  <cp:lastModifiedBy>Jasmina Stankovic</cp:lastModifiedBy>
  <cp:lastPrinted>2023-03-02T12:51:51Z</cp:lastPrinted>
  <dcterms:created xsi:type="dcterms:W3CDTF">2009-12-11T13:16:27Z</dcterms:created>
  <dcterms:modified xsi:type="dcterms:W3CDTF">2023-03-17T11:15:09Z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