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-15" windowWidth="12030" windowHeight="10140"/>
  </bookViews>
  <sheets>
    <sheet name="НАСЛОВ" sheetId="109" r:id="rId1"/>
    <sheet name="Садржај" sheetId="108" r:id="rId2"/>
    <sheet name="ДЕМОГРАФИЈА" sheetId="27" r:id="rId3"/>
    <sheet name="ЗДР.РАД. И САРАД." sheetId="79" r:id="rId4"/>
    <sheet name="СТОМАТОЛОГИЈА" sheetId="80" r:id="rId5"/>
    <sheet name="АПОТЕКА" sheetId="81" r:id="rId6"/>
    <sheet name="НЕМЕД.РАДНИЦИ" sheetId="82" r:id="rId7"/>
    <sheet name="ЗБИРНО КАДРОВИ" sheetId="83" r:id="rId8"/>
    <sheet name="Zene" sheetId="126" r:id="rId9"/>
    <sheet name="Stud" sheetId="125" r:id="rId10"/>
    <sheet name="Lab" sheetId="73" r:id="rId11"/>
    <sheet name="RtgUz" sheetId="10" r:id="rId12"/>
    <sheet name="Int" sheetId="11" r:id="rId13"/>
    <sheet name="Oftal" sheetId="13" r:id="rId14"/>
    <sheet name="Fizik" sheetId="43" r:id="rId15"/>
    <sheet name="Orl" sheetId="44" r:id="rId16"/>
    <sheet name="Psih" sheetId="38" r:id="rId17"/>
    <sheet name="Derm" sheetId="46" r:id="rId18"/>
    <sheet name="Stom 1" sheetId="145" r:id="rId19"/>
    <sheet name="Zbirna" sheetId="147" r:id="rId20"/>
    <sheet name="Збирне врсте услуга" sheetId="146" r:id="rId21"/>
    <sheet name="Prilog 5 RFZO usluga obelezje" sheetId="140" r:id="rId22"/>
    <sheet name="Prilog 6 RFZO atrubuti" sheetId="124" r:id="rId23"/>
  </sheets>
  <definedNames>
    <definedName name="____W.O.R.K.B.O.O.K..C.O.N.T.E.N.T.S____">#REF!</definedName>
    <definedName name="_xlnm.Print_Area" localSheetId="17">Derm!$A$1:$F$20</definedName>
    <definedName name="_xlnm.Print_Area" localSheetId="14">Fizik!$A$1:$F$43</definedName>
    <definedName name="_xlnm.Print_Area" localSheetId="12">Int!$A$1:$F$34</definedName>
    <definedName name="_xlnm.Print_Area" localSheetId="10">Lab!$A$1:$F$179</definedName>
    <definedName name="_xlnm.Print_Area" localSheetId="13">Oftal!$A$1:$F$27</definedName>
    <definedName name="_xlnm.Print_Area" localSheetId="15">Orl!$A$1:$F$25</definedName>
    <definedName name="_xlnm.Print_Area" localSheetId="11">RtgUz!$A$1:$F$44</definedName>
    <definedName name="_xlnm.Print_Area" localSheetId="18">'Stom 1'!$A$1:$E$168</definedName>
    <definedName name="_xlnm.Print_Area" localSheetId="9">Stud!$A$1:$F$51</definedName>
    <definedName name="_xlnm.Print_Area" localSheetId="19">Zbirna!$A$1:$Q$35</definedName>
    <definedName name="_xlnm.Print_Area" localSheetId="8">Zene!$A$1:$F$58</definedName>
    <definedName name="_xlnm.Print_Area" localSheetId="3">'ЗДР.РАД. И САРАД.'!$A$1:$Z$38</definedName>
    <definedName name="_xlnm.Print_Area" localSheetId="6">НЕМЕД.РАДНИЦИ!$A$1:$M$19</definedName>
    <definedName name="_xlnm.Print_Titles" localSheetId="10">Lab!$3:$3</definedName>
  </definedNames>
  <calcPr calcId="145621"/>
</workbook>
</file>

<file path=xl/calcChain.xml><?xml version="1.0" encoding="utf-8"?>
<calcChain xmlns="http://schemas.openxmlformats.org/spreadsheetml/2006/main">
  <c r="S11" i="147" l="1"/>
  <c r="T11" i="147"/>
  <c r="S12" i="147"/>
  <c r="T12" i="147"/>
  <c r="S13" i="147"/>
  <c r="T13" i="147"/>
  <c r="S15" i="147"/>
  <c r="T15" i="147"/>
  <c r="S17" i="147"/>
  <c r="T17" i="147"/>
  <c r="S18" i="147"/>
  <c r="T18" i="147"/>
  <c r="S19" i="147"/>
  <c r="T19" i="147"/>
  <c r="S20" i="147"/>
  <c r="T20" i="147"/>
  <c r="S26" i="147"/>
  <c r="T26" i="147"/>
  <c r="S32" i="147"/>
  <c r="T32" i="147"/>
  <c r="S33" i="147"/>
  <c r="T33" i="147"/>
  <c r="S34" i="147"/>
  <c r="T34" i="147"/>
  <c r="S36" i="147"/>
  <c r="T36" i="147"/>
  <c r="S10" i="147"/>
  <c r="T10" i="147"/>
  <c r="E40" i="147" l="1"/>
  <c r="E6" i="145"/>
  <c r="E7" i="145"/>
  <c r="E8" i="145"/>
  <c r="E9" i="145"/>
  <c r="E10" i="145"/>
  <c r="E11" i="145"/>
  <c r="E13" i="145"/>
  <c r="E14" i="145"/>
  <c r="E15" i="145"/>
  <c r="E16" i="145"/>
  <c r="E17" i="145"/>
  <c r="E18" i="145"/>
  <c r="E20" i="145"/>
  <c r="E21" i="145"/>
  <c r="E22" i="145"/>
  <c r="E23" i="145"/>
  <c r="E24" i="145"/>
  <c r="E25" i="145"/>
  <c r="E26" i="145"/>
  <c r="E27" i="145"/>
  <c r="E29" i="145"/>
  <c r="E30" i="145"/>
  <c r="E31" i="145"/>
  <c r="E32" i="145"/>
  <c r="E33" i="145"/>
  <c r="E34" i="145"/>
  <c r="E36" i="145"/>
  <c r="E37" i="145"/>
  <c r="E38" i="145"/>
  <c r="E39" i="145"/>
  <c r="E40" i="145"/>
  <c r="E41" i="145"/>
  <c r="E42" i="145"/>
  <c r="E43" i="145"/>
  <c r="E44" i="145"/>
  <c r="E45" i="145"/>
  <c r="E46" i="145"/>
  <c r="E47" i="145"/>
  <c r="E48" i="145"/>
  <c r="E49" i="145"/>
  <c r="E50" i="145"/>
  <c r="E51" i="145"/>
  <c r="E52" i="145"/>
  <c r="E53" i="145"/>
  <c r="E54" i="145"/>
  <c r="E55" i="145"/>
  <c r="E56" i="145"/>
  <c r="E57" i="145"/>
  <c r="E58" i="145"/>
  <c r="E59" i="145"/>
  <c r="E60" i="145"/>
  <c r="E61" i="145"/>
  <c r="E62" i="145"/>
  <c r="E63" i="145"/>
  <c r="E64" i="145"/>
  <c r="E65" i="145"/>
  <c r="E66" i="145"/>
  <c r="E68" i="145"/>
  <c r="E69" i="145"/>
  <c r="E70" i="145"/>
  <c r="E71" i="145"/>
  <c r="E72" i="145"/>
  <c r="E73" i="145"/>
  <c r="E74" i="145"/>
  <c r="E75" i="145"/>
  <c r="E77" i="145"/>
  <c r="E78" i="145"/>
  <c r="E79" i="145"/>
  <c r="E80" i="145"/>
  <c r="E82" i="145"/>
  <c r="E83" i="145"/>
  <c r="E84" i="145"/>
  <c r="E85" i="145"/>
  <c r="E86" i="145"/>
  <c r="E87" i="145"/>
  <c r="E88" i="145"/>
  <c r="E89" i="145"/>
  <c r="E90" i="145"/>
  <c r="E91" i="145"/>
  <c r="E92" i="145"/>
  <c r="E93" i="145"/>
  <c r="E94" i="145"/>
  <c r="E95" i="145"/>
  <c r="E96" i="145"/>
  <c r="E97" i="145"/>
  <c r="E98" i="145"/>
  <c r="E99" i="145"/>
  <c r="E100" i="145"/>
  <c r="E101" i="145"/>
  <c r="E102" i="145"/>
  <c r="E103" i="145"/>
  <c r="E104" i="145"/>
  <c r="E105" i="145"/>
  <c r="E106" i="145"/>
  <c r="E107" i="145"/>
  <c r="E108" i="145"/>
  <c r="E109" i="145"/>
  <c r="E110" i="145"/>
  <c r="E112" i="145"/>
  <c r="E113" i="145"/>
  <c r="E114" i="145"/>
  <c r="E115" i="145"/>
  <c r="E117" i="145"/>
  <c r="E118" i="145"/>
  <c r="E119" i="145"/>
  <c r="E120" i="145"/>
  <c r="E121" i="145"/>
  <c r="E122" i="145"/>
  <c r="E123" i="145"/>
  <c r="E124" i="145"/>
  <c r="E125" i="145"/>
  <c r="E126" i="145"/>
  <c r="E127" i="145"/>
  <c r="E128" i="145"/>
  <c r="E129" i="145"/>
  <c r="E130" i="145"/>
  <c r="E131" i="145"/>
  <c r="E132" i="145"/>
  <c r="E133" i="145"/>
  <c r="E134" i="145"/>
  <c r="E135" i="145"/>
  <c r="E136" i="145"/>
  <c r="E137" i="145"/>
  <c r="E139" i="145"/>
  <c r="E140" i="145"/>
  <c r="E141" i="145"/>
  <c r="E142" i="145"/>
  <c r="E143" i="145"/>
  <c r="E144" i="145"/>
  <c r="E145" i="145"/>
  <c r="E146" i="145"/>
  <c r="E147" i="145"/>
  <c r="E148" i="145"/>
  <c r="E149" i="145"/>
  <c r="E150" i="145"/>
  <c r="E151" i="145"/>
  <c r="E152" i="145"/>
  <c r="E153" i="145"/>
  <c r="E154" i="145"/>
  <c r="E155" i="145"/>
  <c r="E156" i="145"/>
  <c r="E157" i="145"/>
  <c r="E158" i="145"/>
  <c r="E159" i="145"/>
  <c r="E160" i="145"/>
  <c r="E161" i="145"/>
  <c r="E162" i="145"/>
  <c r="E163" i="145"/>
  <c r="E164" i="145"/>
  <c r="E165" i="145"/>
  <c r="E166" i="145"/>
  <c r="E168" i="145"/>
  <c r="F6" i="46"/>
  <c r="F7" i="46"/>
  <c r="F8" i="46"/>
  <c r="F9" i="46"/>
  <c r="F10" i="46"/>
  <c r="F12" i="46"/>
  <c r="F13" i="46"/>
  <c r="F14" i="46"/>
  <c r="F15" i="46"/>
  <c r="F16" i="46"/>
  <c r="F17" i="46"/>
  <c r="F19" i="46"/>
  <c r="F20" i="46"/>
  <c r="F6" i="38"/>
  <c r="F7" i="38"/>
  <c r="F8" i="38"/>
  <c r="F9" i="38"/>
  <c r="F10" i="38"/>
  <c r="F12" i="38"/>
  <c r="F13" i="38"/>
  <c r="F14" i="38"/>
  <c r="F15" i="38"/>
  <c r="F17" i="38"/>
  <c r="F18" i="38"/>
  <c r="F19" i="38"/>
  <c r="F6" i="44"/>
  <c r="F7" i="44"/>
  <c r="F8" i="44"/>
  <c r="F9" i="44"/>
  <c r="F10" i="44"/>
  <c r="F11" i="44"/>
  <c r="F12" i="44"/>
  <c r="F14" i="44"/>
  <c r="F15" i="44"/>
  <c r="F16" i="44"/>
  <c r="F17" i="44"/>
  <c r="F18" i="44"/>
  <c r="F19" i="44"/>
  <c r="F20" i="44"/>
  <c r="F21" i="44"/>
  <c r="F22" i="44"/>
  <c r="F23" i="44"/>
  <c r="F24" i="44"/>
  <c r="I6" i="43"/>
  <c r="F9" i="43"/>
  <c r="F10" i="43"/>
  <c r="F11" i="43"/>
  <c r="F17" i="43"/>
  <c r="F18" i="43"/>
  <c r="F19" i="43"/>
  <c r="F20" i="43"/>
  <c r="F21" i="43"/>
  <c r="F23" i="43"/>
  <c r="F25" i="43"/>
  <c r="F26" i="43"/>
  <c r="F27" i="43"/>
  <c r="F29" i="43"/>
  <c r="F32" i="43"/>
  <c r="F33" i="43"/>
  <c r="F34" i="43"/>
  <c r="F35" i="43"/>
  <c r="F36" i="43"/>
  <c r="F37" i="43"/>
  <c r="F38" i="43"/>
  <c r="F40" i="43"/>
  <c r="F41" i="43"/>
  <c r="F6" i="13"/>
  <c r="F7" i="13"/>
  <c r="F8" i="13"/>
  <c r="F9" i="13"/>
  <c r="F10" i="13"/>
  <c r="F11" i="13"/>
  <c r="F12" i="13"/>
  <c r="F13" i="13"/>
  <c r="F15" i="13"/>
  <c r="F16" i="13"/>
  <c r="F17" i="13"/>
  <c r="F18" i="13"/>
  <c r="F19" i="13"/>
  <c r="F20" i="13"/>
  <c r="F21" i="13"/>
  <c r="F22" i="13"/>
  <c r="F23" i="13"/>
  <c r="F24" i="13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20" i="11"/>
  <c r="F21" i="11"/>
  <c r="F22" i="11"/>
  <c r="F23" i="11"/>
  <c r="F24" i="11"/>
  <c r="F25" i="11"/>
  <c r="F26" i="11"/>
  <c r="F27" i="11"/>
  <c r="F28" i="11"/>
  <c r="F30" i="11"/>
  <c r="F31" i="11"/>
  <c r="F32" i="11"/>
  <c r="F33" i="11"/>
  <c r="F34" i="11"/>
  <c r="F27" i="10" l="1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5" i="10"/>
  <c r="F6" i="10"/>
  <c r="F7" i="10"/>
  <c r="F9" i="10"/>
  <c r="F10" i="10"/>
  <c r="F11" i="10"/>
  <c r="F12" i="10"/>
  <c r="F13" i="10"/>
  <c r="F14" i="10"/>
  <c r="F15" i="10"/>
  <c r="F17" i="10"/>
  <c r="F18" i="10"/>
  <c r="F19" i="10"/>
  <c r="F20" i="10"/>
  <c r="F5" i="73"/>
  <c r="F6" i="73"/>
  <c r="F7" i="73"/>
  <c r="F8" i="73"/>
  <c r="F10" i="73"/>
  <c r="F11" i="73"/>
  <c r="F12" i="73"/>
  <c r="F13" i="73"/>
  <c r="F14" i="73"/>
  <c r="F15" i="73"/>
  <c r="F16" i="73"/>
  <c r="F17" i="73"/>
  <c r="F18" i="73"/>
  <c r="F19" i="73"/>
  <c r="F20" i="73"/>
  <c r="F21" i="73"/>
  <c r="F23" i="73"/>
  <c r="F24" i="73"/>
  <c r="F25" i="73"/>
  <c r="F26" i="73"/>
  <c r="F27" i="73"/>
  <c r="F28" i="73"/>
  <c r="F29" i="73"/>
  <c r="F30" i="73"/>
  <c r="F31" i="73"/>
  <c r="F32" i="73"/>
  <c r="F33" i="73"/>
  <c r="F34" i="73"/>
  <c r="F35" i="73"/>
  <c r="F36" i="73"/>
  <c r="F37" i="73"/>
  <c r="F38" i="73"/>
  <c r="F39" i="73"/>
  <c r="F40" i="73"/>
  <c r="F41" i="73"/>
  <c r="F42" i="73"/>
  <c r="F43" i="73"/>
  <c r="F44" i="73"/>
  <c r="F45" i="73"/>
  <c r="F46" i="73"/>
  <c r="F47" i="73"/>
  <c r="F48" i="73"/>
  <c r="F49" i="73"/>
  <c r="F50" i="73"/>
  <c r="F51" i="73"/>
  <c r="F52" i="73"/>
  <c r="F53" i="73"/>
  <c r="F54" i="73"/>
  <c r="F55" i="73"/>
  <c r="F56" i="73"/>
  <c r="F57" i="73"/>
  <c r="F58" i="73"/>
  <c r="F59" i="73"/>
  <c r="F60" i="73"/>
  <c r="F61" i="73"/>
  <c r="F62" i="73"/>
  <c r="F63" i="73"/>
  <c r="F64" i="73"/>
  <c r="F65" i="73"/>
  <c r="F66" i="73"/>
  <c r="F67" i="73"/>
  <c r="F68" i="73"/>
  <c r="F69" i="73"/>
  <c r="F70" i="73"/>
  <c r="F72" i="73"/>
  <c r="F73" i="73"/>
  <c r="F74" i="73"/>
  <c r="F75" i="73"/>
  <c r="F76" i="73"/>
  <c r="F77" i="73"/>
  <c r="F78" i="73"/>
  <c r="F79" i="73"/>
  <c r="F80" i="73"/>
  <c r="F81" i="73"/>
  <c r="F82" i="73"/>
  <c r="F83" i="73"/>
  <c r="F84" i="73"/>
  <c r="F85" i="73"/>
  <c r="F86" i="73"/>
  <c r="F87" i="73"/>
  <c r="F88" i="73"/>
  <c r="F89" i="73"/>
  <c r="F90" i="73"/>
  <c r="F91" i="73"/>
  <c r="F92" i="73"/>
  <c r="F93" i="73"/>
  <c r="F94" i="73"/>
  <c r="F95" i="73"/>
  <c r="F96" i="73"/>
  <c r="F97" i="73"/>
  <c r="F98" i="73"/>
  <c r="F99" i="73"/>
  <c r="F100" i="73"/>
  <c r="F101" i="73"/>
  <c r="F102" i="73"/>
  <c r="F103" i="73"/>
  <c r="F104" i="73"/>
  <c r="F105" i="73"/>
  <c r="F106" i="73"/>
  <c r="F107" i="73"/>
  <c r="F108" i="73"/>
  <c r="F109" i="73"/>
  <c r="F110" i="73"/>
  <c r="F111" i="73"/>
  <c r="F112" i="73"/>
  <c r="F113" i="73"/>
  <c r="F114" i="73"/>
  <c r="F115" i="73"/>
  <c r="F116" i="73"/>
  <c r="F117" i="73"/>
  <c r="F118" i="73"/>
  <c r="F119" i="73"/>
  <c r="F120" i="73"/>
  <c r="F121" i="73"/>
  <c r="F122" i="73"/>
  <c r="F123" i="73"/>
  <c r="F124" i="73"/>
  <c r="F125" i="73"/>
  <c r="F126" i="73"/>
  <c r="F127" i="73"/>
  <c r="F128" i="73"/>
  <c r="F129" i="73"/>
  <c r="F130" i="73"/>
  <c r="F131" i="73"/>
  <c r="F132" i="73"/>
  <c r="F133" i="73"/>
  <c r="F134" i="73"/>
  <c r="F135" i="73"/>
  <c r="F136" i="73"/>
  <c r="F137" i="73"/>
  <c r="F138" i="73"/>
  <c r="F139" i="73"/>
  <c r="F141" i="73"/>
  <c r="F142" i="73"/>
  <c r="F143" i="73"/>
  <c r="F144" i="73"/>
  <c r="F145" i="73"/>
  <c r="F146" i="73"/>
  <c r="F147" i="73"/>
  <c r="F148" i="73"/>
  <c r="F149" i="73"/>
  <c r="F150" i="73"/>
  <c r="F151" i="73"/>
  <c r="F152" i="73"/>
  <c r="F153" i="73"/>
  <c r="F154" i="73"/>
  <c r="F155" i="73"/>
  <c r="F156" i="73"/>
  <c r="F157" i="73"/>
  <c r="F158" i="73"/>
  <c r="F159" i="73"/>
  <c r="F160" i="73"/>
  <c r="F161" i="73"/>
  <c r="F162" i="73"/>
  <c r="F163" i="73"/>
  <c r="F164" i="73"/>
  <c r="F166" i="73"/>
  <c r="F167" i="73"/>
  <c r="F168" i="73"/>
  <c r="F169" i="73"/>
  <c r="F170" i="73"/>
  <c r="F171" i="73"/>
  <c r="F172" i="73"/>
  <c r="F174" i="73"/>
  <c r="F176" i="73"/>
  <c r="F177" i="73"/>
  <c r="F51" i="125"/>
  <c r="F50" i="125"/>
  <c r="F6" i="125"/>
  <c r="F7" i="125"/>
  <c r="F8" i="125"/>
  <c r="F9" i="125"/>
  <c r="F11" i="125"/>
  <c r="F12" i="125"/>
  <c r="F13" i="125"/>
  <c r="F14" i="125"/>
  <c r="F15" i="125"/>
  <c r="F16" i="125"/>
  <c r="F17" i="125"/>
  <c r="F18" i="125"/>
  <c r="F19" i="125"/>
  <c r="F20" i="125"/>
  <c r="F21" i="125"/>
  <c r="F22" i="125"/>
  <c r="F23" i="125"/>
  <c r="F25" i="125"/>
  <c r="F26" i="125"/>
  <c r="F27" i="125"/>
  <c r="F28" i="125"/>
  <c r="F29" i="125"/>
  <c r="F30" i="125"/>
  <c r="F31" i="125"/>
  <c r="F32" i="125"/>
  <c r="F33" i="125"/>
  <c r="F34" i="125"/>
  <c r="F35" i="125"/>
  <c r="F36" i="125"/>
  <c r="F38" i="125"/>
  <c r="F40" i="125"/>
  <c r="F41" i="125"/>
  <c r="F42" i="125"/>
  <c r="F44" i="125"/>
  <c r="F45" i="125"/>
  <c r="F46" i="125"/>
  <c r="F47" i="125"/>
  <c r="F48" i="125"/>
  <c r="Q15" i="147" l="1"/>
  <c r="N24" i="147"/>
  <c r="N23" i="147"/>
  <c r="N15" i="147"/>
  <c r="K22" i="147"/>
  <c r="K15" i="147"/>
  <c r="H31" i="147"/>
  <c r="H30" i="147"/>
  <c r="H28" i="147"/>
  <c r="H27" i="147"/>
  <c r="H25" i="147"/>
  <c r="H22" i="147"/>
  <c r="H15" i="147"/>
  <c r="E22" i="147"/>
  <c r="F5" i="126"/>
  <c r="F6" i="126"/>
  <c r="F7" i="126"/>
  <c r="F8" i="126"/>
  <c r="F9" i="126"/>
  <c r="F10" i="126"/>
  <c r="F11" i="126"/>
  <c r="F12" i="126"/>
  <c r="F13" i="126"/>
  <c r="F15" i="126"/>
  <c r="F16" i="126"/>
  <c r="F17" i="126"/>
  <c r="F18" i="126"/>
  <c r="F19" i="126"/>
  <c r="F21" i="126"/>
  <c r="F22" i="126"/>
  <c r="F23" i="126"/>
  <c r="F25" i="126"/>
  <c r="F26" i="126"/>
  <c r="F27" i="126"/>
  <c r="F28" i="126"/>
  <c r="F29" i="126"/>
  <c r="F30" i="126"/>
  <c r="F31" i="126"/>
  <c r="F32" i="126"/>
  <c r="F34" i="126"/>
  <c r="F35" i="126"/>
  <c r="F36" i="126"/>
  <c r="F37" i="126"/>
  <c r="F38" i="126"/>
  <c r="F39" i="126"/>
  <c r="F40" i="126"/>
  <c r="F41" i="126"/>
  <c r="F42" i="126"/>
  <c r="F43" i="126"/>
  <c r="F44" i="126"/>
  <c r="F45" i="126"/>
  <c r="F46" i="126"/>
  <c r="F47" i="126"/>
  <c r="F49" i="126"/>
  <c r="F50" i="126"/>
  <c r="F52" i="126"/>
  <c r="F53" i="126"/>
  <c r="F54" i="126"/>
  <c r="F55" i="126"/>
  <c r="F56" i="126"/>
  <c r="F57" i="126"/>
  <c r="F58" i="126"/>
  <c r="P25" i="147" l="1"/>
  <c r="G14" i="147"/>
  <c r="P31" i="147" l="1"/>
  <c r="O31" i="147"/>
  <c r="O32" i="46"/>
  <c r="M31" i="147"/>
  <c r="J31" i="147"/>
  <c r="P30" i="147"/>
  <c r="M30" i="147"/>
  <c r="J30" i="147"/>
  <c r="M29" i="147"/>
  <c r="J29" i="147"/>
  <c r="I29" i="147"/>
  <c r="K29" i="147" s="1"/>
  <c r="G29" i="147"/>
  <c r="F29" i="147"/>
  <c r="H29" i="147" s="1"/>
  <c r="M28" i="147"/>
  <c r="J28" i="147"/>
  <c r="I28" i="147"/>
  <c r="K28" i="147" s="1"/>
  <c r="G28" i="147"/>
  <c r="F28" i="147"/>
  <c r="M27" i="147"/>
  <c r="J27" i="147"/>
  <c r="I27" i="147"/>
  <c r="K27" i="147" s="1"/>
  <c r="G27" i="147"/>
  <c r="F27" i="147"/>
  <c r="M25" i="147"/>
  <c r="J25" i="147"/>
  <c r="J24" i="147"/>
  <c r="I24" i="147"/>
  <c r="K24" i="147" s="1"/>
  <c r="G24" i="147"/>
  <c r="F24" i="147"/>
  <c r="H24" i="147" s="1"/>
  <c r="J23" i="147"/>
  <c r="I23" i="147"/>
  <c r="K23" i="147" s="1"/>
  <c r="G23" i="147"/>
  <c r="F23" i="147"/>
  <c r="H23" i="147" s="1"/>
  <c r="M22" i="147"/>
  <c r="P21" i="147"/>
  <c r="M21" i="147"/>
  <c r="J21" i="147"/>
  <c r="G21" i="147"/>
  <c r="Q31" i="147" l="1"/>
  <c r="P16" i="147"/>
  <c r="M16" i="147"/>
  <c r="J16" i="147"/>
  <c r="G16" i="147"/>
  <c r="P14" i="147"/>
  <c r="M14" i="147"/>
  <c r="J14" i="147"/>
  <c r="P38" i="147" l="1"/>
  <c r="M38" i="147"/>
  <c r="J38" i="147"/>
  <c r="G38" i="147"/>
  <c r="P35" i="147"/>
  <c r="M35" i="147"/>
  <c r="J35" i="147"/>
  <c r="G35" i="147"/>
  <c r="D31" i="147"/>
  <c r="D30" i="147"/>
  <c r="D29" i="147"/>
  <c r="C29" i="147"/>
  <c r="E29" i="147" s="1"/>
  <c r="D28" i="147"/>
  <c r="C28" i="147"/>
  <c r="D27" i="147"/>
  <c r="C27" i="147"/>
  <c r="D25" i="147"/>
  <c r="D24" i="147"/>
  <c r="C24" i="147"/>
  <c r="D23" i="147"/>
  <c r="C23" i="147"/>
  <c r="D22" i="147"/>
  <c r="C22" i="147"/>
  <c r="D21" i="147"/>
  <c r="D16" i="147"/>
  <c r="E15" i="147"/>
  <c r="D14" i="147"/>
  <c r="E24" i="147" l="1"/>
  <c r="S24" i="147"/>
  <c r="T24" i="147" s="1"/>
  <c r="E23" i="147"/>
  <c r="S23" i="147"/>
  <c r="T23" i="147" s="1"/>
  <c r="E27" i="147"/>
  <c r="E28" i="147"/>
  <c r="D38" i="147"/>
  <c r="D35" i="147"/>
  <c r="D40" i="147" s="1"/>
  <c r="D24" i="125" l="1"/>
  <c r="E24" i="125"/>
  <c r="F24" i="125" l="1"/>
  <c r="L16" i="147"/>
  <c r="N16" i="147" s="1"/>
  <c r="E51" i="126"/>
  <c r="D51" i="126"/>
  <c r="F51" i="126" s="1"/>
  <c r="E33" i="126"/>
  <c r="H33" i="126" s="1"/>
  <c r="D33" i="126"/>
  <c r="E24" i="126"/>
  <c r="D24" i="126"/>
  <c r="E20" i="126"/>
  <c r="D20" i="126"/>
  <c r="F20" i="126" s="1"/>
  <c r="E14" i="126"/>
  <c r="E4" i="126" s="1"/>
  <c r="D14" i="126"/>
  <c r="F14" i="126" s="1"/>
  <c r="F24" i="126" l="1"/>
  <c r="I14" i="147"/>
  <c r="K14" i="147" s="1"/>
  <c r="G33" i="126"/>
  <c r="F33" i="126"/>
  <c r="L14" i="147"/>
  <c r="N14" i="147" s="1"/>
  <c r="D48" i="126"/>
  <c r="D4" i="126"/>
  <c r="E48" i="126"/>
  <c r="E165" i="73"/>
  <c r="D165" i="73"/>
  <c r="F165" i="73" s="1"/>
  <c r="E159" i="73"/>
  <c r="D159" i="73"/>
  <c r="E140" i="73"/>
  <c r="D140" i="73"/>
  <c r="F140" i="73" s="1"/>
  <c r="E133" i="73"/>
  <c r="D133" i="73"/>
  <c r="E71" i="73"/>
  <c r="D71" i="73"/>
  <c r="F71" i="73" s="1"/>
  <c r="E38" i="73"/>
  <c r="D38" i="73"/>
  <c r="E22" i="73"/>
  <c r="D22" i="73"/>
  <c r="F22" i="73" s="1"/>
  <c r="E9" i="73"/>
  <c r="D9" i="73"/>
  <c r="E4" i="73"/>
  <c r="D4" i="73"/>
  <c r="F4" i="73" s="1"/>
  <c r="D173" i="73" l="1"/>
  <c r="F173" i="73" s="1"/>
  <c r="F9" i="73"/>
  <c r="F14" i="147"/>
  <c r="H14" i="147" s="1"/>
  <c r="F4" i="126"/>
  <c r="F48" i="126"/>
  <c r="O14" i="147"/>
  <c r="Q14" i="147" s="1"/>
  <c r="E173" i="73"/>
  <c r="D175" i="73" l="1"/>
  <c r="L22" i="147" s="1"/>
  <c r="S22" i="147" s="1"/>
  <c r="T22" i="147" s="1"/>
  <c r="C14" i="147"/>
  <c r="E175" i="73"/>
  <c r="F175" i="73" l="1"/>
  <c r="S14" i="147"/>
  <c r="T14" i="147" s="1"/>
  <c r="E14" i="147"/>
  <c r="N22" i="147"/>
  <c r="G10" i="125" l="1"/>
  <c r="D5" i="46" l="1"/>
  <c r="F5" i="46" s="1"/>
  <c r="D10" i="125" l="1"/>
  <c r="F10" i="125" l="1"/>
  <c r="I16" i="147"/>
  <c r="D11" i="46"/>
  <c r="D4" i="46"/>
  <c r="D16" i="38"/>
  <c r="D11" i="38"/>
  <c r="D5" i="38"/>
  <c r="D13" i="44"/>
  <c r="D5" i="44"/>
  <c r="F5" i="44" s="1"/>
  <c r="D16" i="43"/>
  <c r="D5" i="43"/>
  <c r="D14" i="13"/>
  <c r="D5" i="13"/>
  <c r="D31" i="11"/>
  <c r="D29" i="11" s="1"/>
  <c r="D19" i="11"/>
  <c r="D26" i="10"/>
  <c r="F26" i="10" s="1"/>
  <c r="D8" i="10"/>
  <c r="D16" i="10"/>
  <c r="D39" i="125"/>
  <c r="D5" i="125"/>
  <c r="D5" i="11"/>
  <c r="D146" i="145"/>
  <c r="C146" i="145"/>
  <c r="D138" i="145"/>
  <c r="C138" i="145"/>
  <c r="E138" i="145" s="1"/>
  <c r="D135" i="145"/>
  <c r="C135" i="145"/>
  <c r="D116" i="145"/>
  <c r="C116" i="145"/>
  <c r="E116" i="145" s="1"/>
  <c r="D111" i="145"/>
  <c r="C111" i="145"/>
  <c r="E111" i="145" s="1"/>
  <c r="D81" i="145"/>
  <c r="C81" i="145"/>
  <c r="E81" i="145" s="1"/>
  <c r="D76" i="145"/>
  <c r="C76" i="145"/>
  <c r="E76" i="145" s="1"/>
  <c r="D67" i="145"/>
  <c r="C67" i="145"/>
  <c r="E67" i="145" s="1"/>
  <c r="D35" i="145"/>
  <c r="C35" i="145"/>
  <c r="E35" i="145" s="1"/>
  <c r="D33" i="145"/>
  <c r="C33" i="145"/>
  <c r="D28" i="145"/>
  <c r="C28" i="145"/>
  <c r="E28" i="145" s="1"/>
  <c r="D19" i="145"/>
  <c r="C19" i="145"/>
  <c r="D17" i="145"/>
  <c r="C17" i="145"/>
  <c r="D14" i="145"/>
  <c r="C14" i="145"/>
  <c r="D12" i="145"/>
  <c r="C12" i="145"/>
  <c r="E12" i="145" s="1"/>
  <c r="D5" i="145"/>
  <c r="D4" i="145" s="1"/>
  <c r="C5" i="145"/>
  <c r="E19" i="11"/>
  <c r="E8" i="10"/>
  <c r="E13" i="44"/>
  <c r="H7" i="43"/>
  <c r="G7" i="43"/>
  <c r="I7" i="43" s="1"/>
  <c r="E16" i="43"/>
  <c r="E5" i="46"/>
  <c r="E5" i="38"/>
  <c r="E5" i="44"/>
  <c r="E5" i="43"/>
  <c r="E5" i="13"/>
  <c r="E5" i="11"/>
  <c r="E39" i="125"/>
  <c r="E37" i="125" s="1"/>
  <c r="E10" i="125"/>
  <c r="E5" i="125"/>
  <c r="U24" i="79"/>
  <c r="W24" i="79" s="1"/>
  <c r="H13" i="10"/>
  <c r="G13" i="10"/>
  <c r="E11" i="46"/>
  <c r="J18" i="83"/>
  <c r="K14" i="83"/>
  <c r="E26" i="10"/>
  <c r="H6" i="13"/>
  <c r="G6" i="13"/>
  <c r="I6" i="13"/>
  <c r="B14" i="27"/>
  <c r="E11" i="38"/>
  <c r="H8" i="44"/>
  <c r="G8" i="44"/>
  <c r="I8" i="44" s="1"/>
  <c r="H7" i="13"/>
  <c r="G7" i="13"/>
  <c r="I7" i="13" s="1"/>
  <c r="E31" i="11"/>
  <c r="E16" i="38"/>
  <c r="G7" i="44"/>
  <c r="I7" i="44" s="1"/>
  <c r="H7" i="44"/>
  <c r="G6" i="43"/>
  <c r="H6" i="43"/>
  <c r="E14" i="13"/>
  <c r="E16" i="10"/>
  <c r="D14" i="83"/>
  <c r="H18" i="83"/>
  <c r="I18" i="83"/>
  <c r="D9" i="82"/>
  <c r="G9" i="82"/>
  <c r="J9" i="82"/>
  <c r="D10" i="82"/>
  <c r="G10" i="82"/>
  <c r="J10" i="82"/>
  <c r="D11" i="82"/>
  <c r="G11" i="82"/>
  <c r="J11" i="82"/>
  <c r="D12" i="82"/>
  <c r="G12" i="82"/>
  <c r="J12" i="82"/>
  <c r="D13" i="82"/>
  <c r="G13" i="82"/>
  <c r="J13" i="82"/>
  <c r="D14" i="82"/>
  <c r="G14" i="82"/>
  <c r="J14" i="82"/>
  <c r="D15" i="82"/>
  <c r="G15" i="82"/>
  <c r="J15" i="82"/>
  <c r="D16" i="82"/>
  <c r="G16" i="82"/>
  <c r="J16" i="82"/>
  <c r="D17" i="82"/>
  <c r="G17" i="82"/>
  <c r="J17" i="82"/>
  <c r="D18" i="82"/>
  <c r="G18" i="82"/>
  <c r="J18" i="82"/>
  <c r="B19" i="82"/>
  <c r="B16" i="83" s="1"/>
  <c r="K16" i="83" s="1"/>
  <c r="C19" i="82"/>
  <c r="C16" i="83" s="1"/>
  <c r="E19" i="82"/>
  <c r="B17" i="83" s="1"/>
  <c r="F19" i="82"/>
  <c r="C17" i="83" s="1"/>
  <c r="H19" i="82"/>
  <c r="I19" i="82"/>
  <c r="J19" i="82" s="1"/>
  <c r="K19" i="82"/>
  <c r="F16" i="83"/>
  <c r="L19" i="82"/>
  <c r="M19" i="82"/>
  <c r="F17" i="83" s="1"/>
  <c r="E7" i="81"/>
  <c r="H7" i="81"/>
  <c r="K7" i="81"/>
  <c r="N7" i="81"/>
  <c r="E8" i="81"/>
  <c r="H8" i="81"/>
  <c r="K8" i="81"/>
  <c r="N8" i="81"/>
  <c r="E9" i="81"/>
  <c r="H9" i="81"/>
  <c r="K9" i="81"/>
  <c r="N9" i="81"/>
  <c r="E10" i="81"/>
  <c r="H10" i="81"/>
  <c r="K10" i="81"/>
  <c r="N10" i="81"/>
  <c r="E11" i="81"/>
  <c r="H11" i="81"/>
  <c r="K11" i="81"/>
  <c r="N11" i="81"/>
  <c r="E12" i="81"/>
  <c r="H12" i="81"/>
  <c r="K12" i="81"/>
  <c r="N12" i="81"/>
  <c r="E13" i="81"/>
  <c r="H13" i="81"/>
  <c r="K13" i="81"/>
  <c r="N13" i="81"/>
  <c r="E14" i="81"/>
  <c r="H14" i="81"/>
  <c r="K14" i="81"/>
  <c r="N14" i="81"/>
  <c r="E15" i="81"/>
  <c r="H15" i="81"/>
  <c r="K15" i="81"/>
  <c r="N15" i="81"/>
  <c r="E16" i="81"/>
  <c r="H16" i="81"/>
  <c r="K16" i="81"/>
  <c r="N16" i="81"/>
  <c r="E17" i="81"/>
  <c r="H17" i="81"/>
  <c r="K17" i="81"/>
  <c r="N17" i="81"/>
  <c r="E18" i="81"/>
  <c r="H18" i="81"/>
  <c r="K18" i="81"/>
  <c r="N18" i="81"/>
  <c r="E19" i="81"/>
  <c r="H19" i="81"/>
  <c r="K19" i="81"/>
  <c r="N19" i="81"/>
  <c r="E20" i="81"/>
  <c r="H20" i="81"/>
  <c r="K20" i="81"/>
  <c r="N20" i="81"/>
  <c r="E21" i="81"/>
  <c r="H21" i="81"/>
  <c r="K21" i="81"/>
  <c r="N21" i="81"/>
  <c r="E22" i="81"/>
  <c r="H22" i="81"/>
  <c r="K22" i="81"/>
  <c r="N22" i="81"/>
  <c r="E23" i="81"/>
  <c r="H23" i="81"/>
  <c r="K23" i="81"/>
  <c r="N23" i="81"/>
  <c r="E24" i="81"/>
  <c r="H24" i="81"/>
  <c r="K24" i="81"/>
  <c r="N24" i="81"/>
  <c r="E25" i="81"/>
  <c r="H25" i="81"/>
  <c r="K25" i="81"/>
  <c r="N25" i="81"/>
  <c r="E26" i="81"/>
  <c r="H26" i="81"/>
  <c r="K26" i="81"/>
  <c r="N26" i="81"/>
  <c r="E27" i="81"/>
  <c r="H27" i="81"/>
  <c r="K27" i="81"/>
  <c r="N27" i="81"/>
  <c r="C28" i="81"/>
  <c r="E10" i="83" s="1"/>
  <c r="D28" i="81"/>
  <c r="F28" i="81"/>
  <c r="E14" i="83"/>
  <c r="G14" i="83" s="1"/>
  <c r="G28" i="81"/>
  <c r="H28" i="81"/>
  <c r="I28" i="81"/>
  <c r="E16" i="83" s="1"/>
  <c r="J28" i="81"/>
  <c r="L28" i="81"/>
  <c r="E17" i="83" s="1"/>
  <c r="M28" i="81"/>
  <c r="E7" i="80"/>
  <c r="G7" i="80" s="1"/>
  <c r="L7" i="80"/>
  <c r="M7" i="80"/>
  <c r="E8" i="80"/>
  <c r="G8" i="80" s="1"/>
  <c r="L8" i="80"/>
  <c r="M8" i="80"/>
  <c r="E9" i="80"/>
  <c r="G9" i="80" s="1"/>
  <c r="L9" i="80"/>
  <c r="M9" i="80"/>
  <c r="E10" i="80"/>
  <c r="G10" i="80" s="1"/>
  <c r="L10" i="80"/>
  <c r="M10" i="80"/>
  <c r="E11" i="80"/>
  <c r="G11" i="80" s="1"/>
  <c r="L11" i="80"/>
  <c r="M11" i="80"/>
  <c r="E12" i="80"/>
  <c r="G12" i="80" s="1"/>
  <c r="L12" i="80"/>
  <c r="M12" i="80"/>
  <c r="E13" i="80"/>
  <c r="G13" i="80" s="1"/>
  <c r="L13" i="80"/>
  <c r="M13" i="80"/>
  <c r="E14" i="80"/>
  <c r="G14" i="80" s="1"/>
  <c r="L14" i="80"/>
  <c r="M14" i="80"/>
  <c r="B15" i="80"/>
  <c r="C15" i="80"/>
  <c r="D15" i="80"/>
  <c r="F15" i="80"/>
  <c r="C9" i="83" s="1"/>
  <c r="H15" i="80"/>
  <c r="B12" i="83" s="1"/>
  <c r="K12" i="83" s="1"/>
  <c r="I15" i="80"/>
  <c r="B13" i="83" s="1"/>
  <c r="K13" i="83" s="1"/>
  <c r="J15" i="80"/>
  <c r="C12" i="83" s="1"/>
  <c r="K15" i="80"/>
  <c r="C13" i="83" s="1"/>
  <c r="N15" i="80"/>
  <c r="F9" i="83"/>
  <c r="O15" i="80"/>
  <c r="F12" i="83"/>
  <c r="P15" i="80"/>
  <c r="F13" i="83"/>
  <c r="I7" i="79"/>
  <c r="L7" i="79" s="1"/>
  <c r="O7" i="79"/>
  <c r="Q7" i="79" s="1"/>
  <c r="U7" i="79"/>
  <c r="I8" i="79"/>
  <c r="L8" i="79"/>
  <c r="O8" i="79"/>
  <c r="Q8" i="79" s="1"/>
  <c r="U8" i="79"/>
  <c r="W8" i="79" s="1"/>
  <c r="I9" i="79"/>
  <c r="L9" i="79" s="1"/>
  <c r="O9" i="79"/>
  <c r="Q9" i="79" s="1"/>
  <c r="U9" i="79"/>
  <c r="W9" i="79" s="1"/>
  <c r="I10" i="79"/>
  <c r="L10" i="79" s="1"/>
  <c r="O10" i="79"/>
  <c r="Q10" i="79" s="1"/>
  <c r="U10" i="79"/>
  <c r="W10" i="79"/>
  <c r="I11" i="79"/>
  <c r="L11" i="79" s="1"/>
  <c r="O11" i="79"/>
  <c r="Q11" i="79" s="1"/>
  <c r="U11" i="79"/>
  <c r="W11" i="79" s="1"/>
  <c r="I12" i="79"/>
  <c r="L12" i="79" s="1"/>
  <c r="O12" i="79"/>
  <c r="Q12" i="79" s="1"/>
  <c r="U12" i="79"/>
  <c r="W12" i="79" s="1"/>
  <c r="I13" i="79"/>
  <c r="L13" i="79" s="1"/>
  <c r="O13" i="79"/>
  <c r="Q13" i="79" s="1"/>
  <c r="U13" i="79"/>
  <c r="W13" i="79" s="1"/>
  <c r="I14" i="79"/>
  <c r="L14" i="79" s="1"/>
  <c r="O14" i="79"/>
  <c r="Q14" i="79" s="1"/>
  <c r="U14" i="79"/>
  <c r="W14" i="79"/>
  <c r="I15" i="79"/>
  <c r="L15" i="79"/>
  <c r="O15" i="79"/>
  <c r="Q15" i="79" s="1"/>
  <c r="U15" i="79"/>
  <c r="W15" i="79" s="1"/>
  <c r="I16" i="79"/>
  <c r="L16" i="79" s="1"/>
  <c r="O16" i="79"/>
  <c r="Q16" i="79" s="1"/>
  <c r="U16" i="79"/>
  <c r="W16" i="79" s="1"/>
  <c r="I17" i="79"/>
  <c r="C10" i="83" s="1"/>
  <c r="O17" i="79"/>
  <c r="Q17" i="79" s="1"/>
  <c r="U17" i="79"/>
  <c r="W17" i="79" s="1"/>
  <c r="I18" i="79"/>
  <c r="L18" i="79" s="1"/>
  <c r="O18" i="79"/>
  <c r="Q18" i="79" s="1"/>
  <c r="U18" i="79"/>
  <c r="W18" i="79"/>
  <c r="I19" i="79"/>
  <c r="L19" i="79"/>
  <c r="O19" i="79"/>
  <c r="Q19" i="79" s="1"/>
  <c r="U19" i="79"/>
  <c r="W19" i="79" s="1"/>
  <c r="I20" i="79"/>
  <c r="L20" i="79" s="1"/>
  <c r="O20" i="79"/>
  <c r="Q20" i="79" s="1"/>
  <c r="U20" i="79"/>
  <c r="W20" i="79" s="1"/>
  <c r="I21" i="79"/>
  <c r="L21" i="79" s="1"/>
  <c r="O21" i="79"/>
  <c r="Q21" i="79" s="1"/>
  <c r="U21" i="79"/>
  <c r="W21" i="79" s="1"/>
  <c r="I22" i="79"/>
  <c r="L22" i="79" s="1"/>
  <c r="O22" i="79"/>
  <c r="Q22" i="79" s="1"/>
  <c r="U22" i="79"/>
  <c r="W22" i="79"/>
  <c r="I23" i="79"/>
  <c r="L23" i="79" s="1"/>
  <c r="O23" i="79"/>
  <c r="Q23" i="79" s="1"/>
  <c r="U23" i="79"/>
  <c r="W23" i="79" s="1"/>
  <c r="I24" i="79"/>
  <c r="L24" i="79" s="1"/>
  <c r="O24" i="79"/>
  <c r="Q24" i="79" s="1"/>
  <c r="I25" i="79"/>
  <c r="L25" i="79" s="1"/>
  <c r="O25" i="79"/>
  <c r="Q25" i="79" s="1"/>
  <c r="U25" i="79"/>
  <c r="W25" i="79" s="1"/>
  <c r="I26" i="79"/>
  <c r="L26" i="79" s="1"/>
  <c r="O26" i="79"/>
  <c r="Q26" i="79" s="1"/>
  <c r="U26" i="79"/>
  <c r="W26" i="79" s="1"/>
  <c r="I28" i="79"/>
  <c r="L28" i="79" s="1"/>
  <c r="O28" i="79"/>
  <c r="Q28" i="79" s="1"/>
  <c r="U28" i="79"/>
  <c r="W28" i="79" s="1"/>
  <c r="I29" i="79"/>
  <c r="L29" i="79" s="1"/>
  <c r="O29" i="79"/>
  <c r="Q29" i="79" s="1"/>
  <c r="U29" i="79"/>
  <c r="W29" i="79"/>
  <c r="I30" i="79"/>
  <c r="L30" i="79" s="1"/>
  <c r="O30" i="79"/>
  <c r="Q30" i="79" s="1"/>
  <c r="U30" i="79"/>
  <c r="W30" i="79"/>
  <c r="I31" i="79"/>
  <c r="L31" i="79" s="1"/>
  <c r="O31" i="79"/>
  <c r="Q31" i="79" s="1"/>
  <c r="U31" i="79"/>
  <c r="W31" i="79"/>
  <c r="I32" i="79"/>
  <c r="L32" i="79" s="1"/>
  <c r="O32" i="79"/>
  <c r="Q32" i="79" s="1"/>
  <c r="U32" i="79"/>
  <c r="W32" i="79" s="1"/>
  <c r="I33" i="79"/>
  <c r="L33" i="79" s="1"/>
  <c r="O33" i="79"/>
  <c r="Q33" i="79" s="1"/>
  <c r="U33" i="79"/>
  <c r="W33" i="79" s="1"/>
  <c r="I34" i="79"/>
  <c r="L34" i="79"/>
  <c r="O34" i="79"/>
  <c r="Q34" i="79" s="1"/>
  <c r="U34" i="79"/>
  <c r="W34" i="79"/>
  <c r="I35" i="79"/>
  <c r="L35" i="79" s="1"/>
  <c r="O35" i="79"/>
  <c r="Q35" i="79" s="1"/>
  <c r="U35" i="79"/>
  <c r="W35" i="79"/>
  <c r="F36" i="79"/>
  <c r="G36" i="79"/>
  <c r="H36" i="79"/>
  <c r="J36" i="79"/>
  <c r="B10" i="83" s="1"/>
  <c r="K36" i="79"/>
  <c r="C8" i="83" s="1"/>
  <c r="M36" i="79"/>
  <c r="N36" i="79"/>
  <c r="P36" i="79"/>
  <c r="C11" i="83"/>
  <c r="R36" i="79"/>
  <c r="S36" i="79"/>
  <c r="T36" i="79"/>
  <c r="V36" i="79"/>
  <c r="C15" i="83" s="1"/>
  <c r="X36" i="79"/>
  <c r="F8" i="83" s="1"/>
  <c r="F18" i="83" s="1"/>
  <c r="Y36" i="79"/>
  <c r="F11" i="83"/>
  <c r="Z36" i="79"/>
  <c r="F15" i="83"/>
  <c r="B5" i="27"/>
  <c r="W7" i="79"/>
  <c r="E29" i="11"/>
  <c r="E28" i="81"/>
  <c r="N28" i="81"/>
  <c r="D13" i="83" l="1"/>
  <c r="D4" i="11"/>
  <c r="I25" i="147" s="1"/>
  <c r="F5" i="11"/>
  <c r="E19" i="145"/>
  <c r="O21" i="147"/>
  <c r="Q21" i="147" s="1"/>
  <c r="E5" i="145"/>
  <c r="F21" i="147"/>
  <c r="H21" i="147" s="1"/>
  <c r="F4" i="46"/>
  <c r="I31" i="147"/>
  <c r="F11" i="46"/>
  <c r="L31" i="147"/>
  <c r="D4" i="38"/>
  <c r="F5" i="38"/>
  <c r="F11" i="38"/>
  <c r="L30" i="147"/>
  <c r="N30" i="147" s="1"/>
  <c r="F16" i="38"/>
  <c r="O30" i="147"/>
  <c r="Q30" i="147" s="1"/>
  <c r="F13" i="44"/>
  <c r="L29" i="147"/>
  <c r="D4" i="43"/>
  <c r="F4" i="43" s="1"/>
  <c r="F5" i="43"/>
  <c r="F16" i="43"/>
  <c r="L28" i="147"/>
  <c r="D4" i="13"/>
  <c r="F4" i="13" s="1"/>
  <c r="F5" i="13"/>
  <c r="F14" i="13"/>
  <c r="L27" i="147"/>
  <c r="F29" i="11"/>
  <c r="O25" i="147"/>
  <c r="Q25" i="147" s="1"/>
  <c r="F19" i="11"/>
  <c r="L25" i="147"/>
  <c r="D4" i="10"/>
  <c r="F4" i="10" s="1"/>
  <c r="F8" i="10"/>
  <c r="F16" i="10"/>
  <c r="I21" i="147"/>
  <c r="D4" i="125"/>
  <c r="F5" i="125"/>
  <c r="D37" i="125"/>
  <c r="F39" i="125"/>
  <c r="K16" i="147"/>
  <c r="U36" i="79"/>
  <c r="B15" i="83" s="1"/>
  <c r="G15" i="83" s="1"/>
  <c r="E4" i="11"/>
  <c r="E4" i="46"/>
  <c r="E4" i="38"/>
  <c r="E4" i="44"/>
  <c r="E4" i="43"/>
  <c r="E4" i="13"/>
  <c r="E4" i="10"/>
  <c r="H26" i="10"/>
  <c r="G4" i="11"/>
  <c r="D12" i="83"/>
  <c r="G12" i="83"/>
  <c r="I36" i="79"/>
  <c r="B8" i="83" s="1"/>
  <c r="G8" i="83" s="1"/>
  <c r="O36" i="79"/>
  <c r="B11" i="83" s="1"/>
  <c r="D11" i="83" s="1"/>
  <c r="L17" i="79"/>
  <c r="C18" i="83"/>
  <c r="C167" i="145"/>
  <c r="G28" i="145"/>
  <c r="G26" i="10"/>
  <c r="G17" i="83"/>
  <c r="K17" i="83"/>
  <c r="D17" i="83"/>
  <c r="D16" i="83"/>
  <c r="G13" i="83"/>
  <c r="G15" i="80"/>
  <c r="E15" i="80"/>
  <c r="B9" i="83" s="1"/>
  <c r="D9" i="83" s="1"/>
  <c r="W36" i="79"/>
  <c r="Q36" i="79"/>
  <c r="L36" i="79"/>
  <c r="G11" i="83"/>
  <c r="D10" i="83"/>
  <c r="K10" i="83"/>
  <c r="G10" i="83"/>
  <c r="L15" i="80"/>
  <c r="M15" i="80"/>
  <c r="C4" i="145"/>
  <c r="E4" i="145" s="1"/>
  <c r="D19" i="82"/>
  <c r="E4" i="125"/>
  <c r="E18" i="83"/>
  <c r="K28" i="81"/>
  <c r="G19" i="82"/>
  <c r="G16" i="83"/>
  <c r="F5" i="145"/>
  <c r="G5" i="145"/>
  <c r="D167" i="145"/>
  <c r="F28" i="145"/>
  <c r="D4" i="44"/>
  <c r="F4" i="44" s="1"/>
  <c r="G9" i="83" l="1"/>
  <c r="K15" i="83"/>
  <c r="D15" i="83"/>
  <c r="K8" i="83"/>
  <c r="F4" i="11"/>
  <c r="G5" i="11"/>
  <c r="N27" i="147"/>
  <c r="S27" i="147"/>
  <c r="T27" i="147" s="1"/>
  <c r="N28" i="147"/>
  <c r="S28" i="147"/>
  <c r="T28" i="147" s="1"/>
  <c r="N29" i="147"/>
  <c r="S29" i="147"/>
  <c r="T29" i="147" s="1"/>
  <c r="N31" i="147"/>
  <c r="E167" i="145"/>
  <c r="L21" i="147"/>
  <c r="N21" i="147" s="1"/>
  <c r="K31" i="147"/>
  <c r="C31" i="147"/>
  <c r="E31" i="147" s="1"/>
  <c r="F4" i="38"/>
  <c r="I30" i="147"/>
  <c r="N25" i="147"/>
  <c r="K25" i="147"/>
  <c r="C25" i="147"/>
  <c r="E25" i="147" s="1"/>
  <c r="I35" i="147"/>
  <c r="K35" i="147" s="1"/>
  <c r="K21" i="147"/>
  <c r="C21" i="147"/>
  <c r="F4" i="125"/>
  <c r="F16" i="147"/>
  <c r="F37" i="125"/>
  <c r="O16" i="147"/>
  <c r="D8" i="83"/>
  <c r="K11" i="83"/>
  <c r="H28" i="145"/>
  <c r="B18" i="83"/>
  <c r="D18" i="83" s="1"/>
  <c r="K9" i="83"/>
  <c r="L35" i="147" l="1"/>
  <c r="N35" i="147" s="1"/>
  <c r="E21" i="147"/>
  <c r="S21" i="147"/>
  <c r="T21" i="147" s="1"/>
  <c r="S25" i="147"/>
  <c r="T25" i="147" s="1"/>
  <c r="S31" i="147"/>
  <c r="T31" i="147" s="1"/>
  <c r="L38" i="147"/>
  <c r="K30" i="147"/>
  <c r="C30" i="147"/>
  <c r="I38" i="147"/>
  <c r="H16" i="147"/>
  <c r="F35" i="147"/>
  <c r="H35" i="147" s="1"/>
  <c r="F38" i="147"/>
  <c r="C16" i="147"/>
  <c r="S16" i="147" s="1"/>
  <c r="T16" i="147" s="1"/>
  <c r="Q16" i="147"/>
  <c r="O38" i="147"/>
  <c r="O35" i="147"/>
  <c r="Q35" i="147" s="1"/>
  <c r="K18" i="83"/>
  <c r="G18" i="83"/>
  <c r="E30" i="147" l="1"/>
  <c r="S30" i="147"/>
  <c r="T30" i="147" s="1"/>
  <c r="C35" i="147"/>
  <c r="C38" i="147"/>
  <c r="E16" i="147"/>
  <c r="C41" i="147" l="1"/>
  <c r="C42" i="147" s="1"/>
  <c r="S35" i="147"/>
  <c r="T35" i="147" s="1"/>
  <c r="E35" i="147"/>
</calcChain>
</file>

<file path=xl/comments1.xml><?xml version="1.0" encoding="utf-8"?>
<comments xmlns="http://schemas.openxmlformats.org/spreadsheetml/2006/main">
  <authors>
    <author>biljana.radisavljevi</author>
  </authors>
  <commentList>
    <comment ref="A49" authorId="0">
      <text>
        <r>
          <rPr>
            <b/>
            <sz val="9"/>
            <color indexed="81"/>
            <rFont val="Tahoma"/>
            <family val="2"/>
          </rPr>
          <t>biljana.radisavljevi:</t>
        </r>
        <r>
          <rPr>
            <sz val="9"/>
            <color indexed="81"/>
            <rFont val="Tahoma"/>
            <family val="2"/>
          </rPr>
          <t xml:space="preserve">
nema u Batutovim tab.
</t>
        </r>
      </text>
    </comment>
  </commentList>
</comments>
</file>

<file path=xl/comments2.xml><?xml version="1.0" encoding="utf-8"?>
<comments xmlns="http://schemas.openxmlformats.org/spreadsheetml/2006/main">
  <authors>
    <author>Jasmina Stankovic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Jasmina Stankovic:</t>
        </r>
        <r>
          <rPr>
            <sz val="9"/>
            <color indexed="81"/>
            <rFont val="Tahoma"/>
            <family val="2"/>
          </rPr>
          <t xml:space="preserve">
Ne radi se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Jasmina Stankovic:</t>
        </r>
        <r>
          <rPr>
            <sz val="9"/>
            <color indexed="81"/>
            <rFont val="Tahoma"/>
            <family val="2"/>
          </rPr>
          <t xml:space="preserve">
ne radi se</t>
        </r>
      </text>
    </comment>
  </commentList>
</comments>
</file>

<file path=xl/comments3.xml><?xml version="1.0" encoding="utf-8"?>
<comments xmlns="http://schemas.openxmlformats.org/spreadsheetml/2006/main">
  <authors>
    <author>Jasmina Stankovic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Jasmina Stankovic:</t>
        </r>
        <r>
          <rPr>
            <sz val="9"/>
            <color indexed="81"/>
            <rFont val="Tahoma"/>
            <family val="2"/>
            <charset val="238"/>
          </rPr>
          <t xml:space="preserve">
Neuropsihijatar odlazi u penziju 07.02.2024</t>
        </r>
      </text>
    </comment>
  </commentList>
</comments>
</file>

<file path=xl/comments4.xml><?xml version="1.0" encoding="utf-8"?>
<comments xmlns="http://schemas.openxmlformats.org/spreadsheetml/2006/main">
  <authors>
    <author>Gordana Lazic</author>
  </authors>
  <commentList>
    <comment ref="A15" authorId="0">
      <text>
        <r>
          <rPr>
            <sz val="9"/>
            <color indexed="81"/>
            <rFont val="Tahoma"/>
            <family val="2"/>
          </rPr>
          <t xml:space="preserve">Odnosi se samo na 
ZZZ Studenata
</t>
        </r>
      </text>
    </comment>
  </commentList>
</comments>
</file>

<file path=xl/sharedStrings.xml><?xml version="1.0" encoding="utf-8"?>
<sst xmlns="http://schemas.openxmlformats.org/spreadsheetml/2006/main" count="6915" uniqueCount="1620">
  <si>
    <t>Постојећи број техничких радника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</si>
  <si>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</si>
  <si>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</si>
  <si>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</si>
  <si>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</si>
  <si>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</si>
  <si>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</si>
  <si>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Опште хематолошке анализе у  крви</t>
  </si>
  <si>
    <t>L014019</t>
  </si>
  <si>
    <t>Хематокрит (Хцт) у крви</t>
  </si>
  <si>
    <t>L014027</t>
  </si>
  <si>
    <t>Хемоглобин (Хб) у крви</t>
  </si>
  <si>
    <t>L014076</t>
  </si>
  <si>
    <t>Крвна слика (Ер, Ле, Хцт, Хб, Тр)</t>
  </si>
  <si>
    <t>L014084</t>
  </si>
  <si>
    <t>Крвна слика (Ер, Ле, Хцт, Хб, Тр, ЛеФ)</t>
  </si>
  <si>
    <t>L014118</t>
  </si>
  <si>
    <t>Леукоцитарна формула (ЛеФ) - ручно</t>
  </si>
  <si>
    <t>L014142</t>
  </si>
  <si>
    <t>Одређивање броја еритроцита (Ер) у крви</t>
  </si>
  <si>
    <t>L014159</t>
  </si>
  <si>
    <t>Одређивање броја леукоцита (Ле) у крви</t>
  </si>
  <si>
    <t>L014175</t>
  </si>
  <si>
    <t>L014183</t>
  </si>
  <si>
    <t>Одређивање броја тромбоцита (Тр) у крви</t>
  </si>
  <si>
    <t>L014209</t>
  </si>
  <si>
    <t xml:space="preserve">Седиментација еритроцита (СЕ) </t>
  </si>
  <si>
    <t>Хематолошке анализе коагулације у крви, односно плазми</t>
  </si>
  <si>
    <t>Заједничке опште лабораторијске услуге</t>
  </si>
  <si>
    <t>L014332</t>
  </si>
  <si>
    <t xml:space="preserve">Активирано парцијално тромбопластинско време (аПТТ) у плазми - коагулометријски </t>
  </si>
  <si>
    <t>L014720</t>
  </si>
  <si>
    <t>L014738</t>
  </si>
  <si>
    <t xml:space="preserve">Фибриноген у плазми - спектрофотометријски </t>
  </si>
  <si>
    <t>L014795</t>
  </si>
  <si>
    <t xml:space="preserve">ИНР - за праћење антикоагулантне терапије у плазми </t>
  </si>
  <si>
    <t>L015057</t>
  </si>
  <si>
    <t xml:space="preserve">Протромбинско време (ПТ) </t>
  </si>
  <si>
    <t>L015271</t>
  </si>
  <si>
    <t xml:space="preserve">Време крварења (Дуке) </t>
  </si>
  <si>
    <t>Биохемијске анализе у фецесу</t>
  </si>
  <si>
    <t xml:space="preserve">Хемоглобин (крв) (ФОБТ) у фецесу - имунохемијски </t>
  </si>
  <si>
    <t>L012492</t>
  </si>
  <si>
    <t xml:space="preserve">Масти у фецесу </t>
  </si>
  <si>
    <t>L012534</t>
  </si>
  <si>
    <t xml:space="preserve">Несварена мишићна влакна у фецесу </t>
  </si>
  <si>
    <t>L012591</t>
  </si>
  <si>
    <t xml:space="preserve">Скроб у фецесу </t>
  </si>
  <si>
    <t>L008912</t>
  </si>
  <si>
    <t xml:space="preserve">Алфа-амилаза у урину </t>
  </si>
  <si>
    <t>L008946</t>
  </si>
  <si>
    <t>L008953</t>
  </si>
  <si>
    <t xml:space="preserve">Целокупни хемијски преглед, релативна густина и седимент урина - аутоматски са дигиталном проточном микроскопијом </t>
  </si>
  <si>
    <t>L008961</t>
  </si>
  <si>
    <t xml:space="preserve">Целокупни преглед, релативна густина урина - аутоматски </t>
  </si>
  <si>
    <t>L008979</t>
  </si>
  <si>
    <t xml:space="preserve">Целокупни преглед урина - ручно </t>
  </si>
  <si>
    <t>L009035</t>
  </si>
  <si>
    <t>Гликоза у урину</t>
  </si>
  <si>
    <t>L009043</t>
  </si>
  <si>
    <t xml:space="preserve">Хемоглобин (крв) у урину </t>
  </si>
  <si>
    <t>L009266</t>
  </si>
  <si>
    <t xml:space="preserve">Кетонска тела (ацетон) у урину </t>
  </si>
  <si>
    <t>L009308</t>
  </si>
  <si>
    <t xml:space="preserve">Лаки ланци имуноглобулина (Бенце-Јонес) у урину </t>
  </si>
  <si>
    <t>L009399</t>
  </si>
  <si>
    <t xml:space="preserve">пХ урина </t>
  </si>
  <si>
    <t>L009423</t>
  </si>
  <si>
    <t>L009456</t>
  </si>
  <si>
    <t xml:space="preserve">Протеини у урину - сулфосалицилном киселином </t>
  </si>
  <si>
    <t>L009464</t>
  </si>
  <si>
    <t xml:space="preserve">Протеини у урину - загревањем </t>
  </si>
  <si>
    <t>L009472</t>
  </si>
  <si>
    <t xml:space="preserve">Седимент урина </t>
  </si>
  <si>
    <t>L009506</t>
  </si>
  <si>
    <t xml:space="preserve">Уробилиноген у урину </t>
  </si>
  <si>
    <t>Биохемијске анализе у урину</t>
  </si>
  <si>
    <t>L000349</t>
  </si>
  <si>
    <t>Глукоза у капиларној крви - ПОЦТ методом</t>
  </si>
  <si>
    <t>Биохемијске анализе у крви</t>
  </si>
  <si>
    <t>L000109</t>
  </si>
  <si>
    <t>Аланин аминотрансфераза (АЛТ) у крви - ПОЦТ методом</t>
  </si>
  <si>
    <t>L000133</t>
  </si>
  <si>
    <t>Алкална фосфатаза (АЛП) у крви - ПОЦТ методом</t>
  </si>
  <si>
    <t>L000166</t>
  </si>
  <si>
    <t>Аспартат аминотрансфераза (АСТ) у крви - ПОЦТ методом</t>
  </si>
  <si>
    <t>L000216</t>
  </si>
  <si>
    <t>Билирубин (директан) у крви - ПОЦТ методом</t>
  </si>
  <si>
    <t>L000224</t>
  </si>
  <si>
    <t>Билирубин (укупан) у крви - ПОЦТ методом</t>
  </si>
  <si>
    <t>L000265</t>
  </si>
  <si>
    <t>Ц-реактивни протеин (ЦРП) у крви - ПОЦТ методом</t>
  </si>
  <si>
    <t>L000307</t>
  </si>
  <si>
    <t>Фосфор, неоргански у крви - ПОЦТ методом</t>
  </si>
  <si>
    <t>L000323</t>
  </si>
  <si>
    <t>Гама-глутамил трансфераза (гама-ГТ) у крви - ПОЦТ методом</t>
  </si>
  <si>
    <t>L000331</t>
  </si>
  <si>
    <t>Глукоза толеранс тест (тест оптерећења глукозом, ГТТ-орални) - глукоза у крви</t>
  </si>
  <si>
    <t>L000356</t>
  </si>
  <si>
    <t>Глукоза у крви - ПОЦТ методом</t>
  </si>
  <si>
    <t>L000414</t>
  </si>
  <si>
    <t>Хемоглобин А1ц (гликозилирани хемоглобин, ХбА1ц) у крви</t>
  </si>
  <si>
    <t>L000513</t>
  </si>
  <si>
    <t>Хлориди у крви - ПОЦТ методом</t>
  </si>
  <si>
    <t>L000521</t>
  </si>
  <si>
    <t>Холестерол (укупан) у крви - ПОЦТ методом</t>
  </si>
  <si>
    <t>L000539</t>
  </si>
  <si>
    <t>Холестерол (укупан)/ХДЛ - у крви - ПОЦТ методом</t>
  </si>
  <si>
    <t>L000547</t>
  </si>
  <si>
    <t>Холестерол, ХДЛ - у крви - ПОЦТ методом</t>
  </si>
  <si>
    <t>L000554</t>
  </si>
  <si>
    <t>Холестерол, ЛДЛ - у крви - ПОЦТ методом</t>
  </si>
  <si>
    <t>L000562</t>
  </si>
  <si>
    <t>Холестерол, ВЛДЛ - у крви - ПОЦТ методом</t>
  </si>
  <si>
    <t>L000570</t>
  </si>
  <si>
    <t>Калцијум у крви - ПОЦТ методом</t>
  </si>
  <si>
    <t>L000588</t>
  </si>
  <si>
    <t>Калијум у крви - ПОЦТ методом</t>
  </si>
  <si>
    <t>L000596</t>
  </si>
  <si>
    <t>Креатин киназа (ЦК) у крви - ПОЦТ методом</t>
  </si>
  <si>
    <t>L000612</t>
  </si>
  <si>
    <t>Креатинин у крви - ПОЦТ методом</t>
  </si>
  <si>
    <t>L000620</t>
  </si>
  <si>
    <t>Лактат дехидрогеназа (ЛДХ) у крви - ПОЦТ методом</t>
  </si>
  <si>
    <t>L000653</t>
  </si>
  <si>
    <t>Мокраћна киселина у крви - ПОЦТ методом</t>
  </si>
  <si>
    <t>L000661</t>
  </si>
  <si>
    <t>Натријум у крви - ПОЦТ методом</t>
  </si>
  <si>
    <t>L000745</t>
  </si>
  <si>
    <t xml:space="preserve">Протеини (укупни) у крви - ПОЦТ методом </t>
  </si>
  <si>
    <t>L000844</t>
  </si>
  <si>
    <t xml:space="preserve">Уреа у крви - ПОЦТ методом </t>
  </si>
  <si>
    <t>Биохемијске анализе у серуму</t>
  </si>
  <si>
    <t>L001040</t>
  </si>
  <si>
    <t xml:space="preserve">Аланин аминотрансфераза (АЛТ) у серуму - ПОЦТ методом </t>
  </si>
  <si>
    <t>L001057</t>
  </si>
  <si>
    <t xml:space="preserve">Аланин аминотрансфераза (АЛТ) у серуму - спектрофотометрија </t>
  </si>
  <si>
    <t>L001081</t>
  </si>
  <si>
    <t xml:space="preserve">Албумин у серуму - спектрофотометријом </t>
  </si>
  <si>
    <t>L001180</t>
  </si>
  <si>
    <t xml:space="preserve">Алфа-амилаза у серуму - ПОЦТ методом </t>
  </si>
  <si>
    <t>L001198</t>
  </si>
  <si>
    <t xml:space="preserve">Алфа-амилаза у серуму - спектрофотометрија </t>
  </si>
  <si>
    <t>L001248</t>
  </si>
  <si>
    <t xml:space="preserve">Алкална фосфатаза (АЛП) у серуму - ПОЦТ методом </t>
  </si>
  <si>
    <t>L001255</t>
  </si>
  <si>
    <t xml:space="preserve">Алкална фосфатаза (АЛП) у серуму -спектрофотометријом </t>
  </si>
  <si>
    <t>L001644</t>
  </si>
  <si>
    <t xml:space="preserve">Аспартат аминотрансфераза (АСТ) у серуму - ПОЦТ методом </t>
  </si>
  <si>
    <t>L001651</t>
  </si>
  <si>
    <t xml:space="preserve">Аспартат аминотрансфераза (АСТ) у серуму - спектрофотометријом </t>
  </si>
  <si>
    <t>L001883</t>
  </si>
  <si>
    <t xml:space="preserve">Билирубин (директан) у серуму - ПОЦТ методом </t>
  </si>
  <si>
    <t>L001891</t>
  </si>
  <si>
    <t xml:space="preserve">Билирубин (директан) у серуму - спектрофотометријом </t>
  </si>
  <si>
    <t>L001909</t>
  </si>
  <si>
    <t xml:space="preserve">Билирубин (укупан) у серуму - ПОЦТ методом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</si>
  <si>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</si>
  <si>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</si>
  <si>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</si>
  <si>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</si>
  <si>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L002071</t>
  </si>
  <si>
    <t xml:space="preserve">Ц-реактивни протеин у серуму - ПОЦТ методом </t>
  </si>
  <si>
    <t>L002493</t>
  </si>
  <si>
    <t xml:space="preserve">Фосфор, неоргански у серуму - спектрофотометрија </t>
  </si>
  <si>
    <t>L002501</t>
  </si>
  <si>
    <t xml:space="preserve">Фосфор, неоргански у серуму - ПОЦТ методом </t>
  </si>
  <si>
    <t>L002535</t>
  </si>
  <si>
    <t xml:space="preserve">Гама-глутамил трансфераза (гама-ГТ) у серуму - ПОЦТ методом </t>
  </si>
  <si>
    <t>L002543</t>
  </si>
  <si>
    <t xml:space="preserve">Гама-глутамил трансфераза (гама-ГТ) у серуму - спектрофотометрија </t>
  </si>
  <si>
    <t>L002600</t>
  </si>
  <si>
    <t xml:space="preserve">Глукоза у серуму - ПОЦТ методом 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</si>
  <si>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</si>
  <si>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</si>
  <si>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</si>
  <si>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</si>
  <si>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L002766</t>
  </si>
  <si>
    <t xml:space="preserve">Хлориди у серуму - јон-селективном електродом (ЈСЕ) </t>
  </si>
  <si>
    <t>L002774</t>
  </si>
  <si>
    <t xml:space="preserve">Хлориди у серуму - ПОЦТ методом </t>
  </si>
  <si>
    <t>L002808</t>
  </si>
  <si>
    <t xml:space="preserve">Холестерол (укупан) у серуму - ПОЦТ методом </t>
  </si>
  <si>
    <t>L002816</t>
  </si>
  <si>
    <t xml:space="preserve">Холестерол (укупан) у серуму - спектрофотометријом </t>
  </si>
  <si>
    <t>L002840</t>
  </si>
  <si>
    <t xml:space="preserve">Холестерол, ХДЛ - у серуму - ПОЦТ методом </t>
  </si>
  <si>
    <t>L002857</t>
  </si>
  <si>
    <t xml:space="preserve">Холестерол, ХДЛ - у серуму - спектрофотометрија </t>
  </si>
  <si>
    <t>L002873</t>
  </si>
  <si>
    <t xml:space="preserve">Холестерол, ЛДЛ - у серуму - израчунавањем </t>
  </si>
  <si>
    <t>L002881</t>
  </si>
  <si>
    <t xml:space="preserve">Холестерол, ЛДЛ - у серуму - ПОЦТ методом </t>
  </si>
  <si>
    <t>L002899</t>
  </si>
  <si>
    <t xml:space="preserve">Холестерол, ЛДЛ - у серуму - спектрофотометријом </t>
  </si>
  <si>
    <t>L003731</t>
  </si>
  <si>
    <t xml:space="preserve">Калцијум у серуму - ПОЦТ методом </t>
  </si>
  <si>
    <t>L003749</t>
  </si>
  <si>
    <t xml:space="preserve">Калцијум у серуму - спектрофотометријом </t>
  </si>
  <si>
    <t>L003780</t>
  </si>
  <si>
    <t xml:space="preserve">Калијум у серуму - јон-селективном електродом (ЈСЕ) </t>
  </si>
  <si>
    <t>L003798</t>
  </si>
  <si>
    <t xml:space="preserve">Калијум у серуму - пламена фотометрија </t>
  </si>
  <si>
    <t>L003806</t>
  </si>
  <si>
    <t xml:space="preserve">Калијум у серуму - ПОЦТ методом </t>
  </si>
  <si>
    <t>L003954</t>
  </si>
  <si>
    <t xml:space="preserve">Кисела фосфатаза (АцП) укупна у серуму </t>
  </si>
  <si>
    <t>L003962</t>
  </si>
  <si>
    <t xml:space="preserve">Кисела фосфатаза (АцП), простатична (простатична кисела фосфатаза, ПАП) у серуму </t>
  </si>
  <si>
    <t>L004226</t>
  </si>
  <si>
    <t xml:space="preserve">Креатин киназа (ЦК) у серуму - ПОЦТ методом </t>
  </si>
  <si>
    <t>L004234</t>
  </si>
  <si>
    <t xml:space="preserve">Креатин киназа (ЦК) у серуму - спектрофотометрија </t>
  </si>
  <si>
    <t>L004309</t>
  </si>
  <si>
    <t xml:space="preserve">Креатинин у серуму - ПОЦТ методом </t>
  </si>
  <si>
    <t>L004317</t>
  </si>
  <si>
    <t xml:space="preserve">Креатинин у серуму-спектрофотометријом </t>
  </si>
  <si>
    <t>L004416</t>
  </si>
  <si>
    <t xml:space="preserve">Лактат дехидрогеназа (ЛДХ) у серуму - спектрофотометрија </t>
  </si>
  <si>
    <t>L004424</t>
  </si>
  <si>
    <t xml:space="preserve">Лактат дехидрогеназа (ЛДХ) у серуму - ПОЦТ методом </t>
  </si>
  <si>
    <t>L004804</t>
  </si>
  <si>
    <t xml:space="preserve">Мокраћна киселина у серуму - ПОЦТ методом </t>
  </si>
  <si>
    <t>L004812</t>
  </si>
  <si>
    <t xml:space="preserve">Мокраћна киселина у серуму - спектрофотометрија </t>
  </si>
  <si>
    <t>L004853</t>
  </si>
  <si>
    <t xml:space="preserve">Натријум у серуму - пламена фотометрија </t>
  </si>
  <si>
    <t>L004861</t>
  </si>
  <si>
    <t xml:space="preserve">Натријум у серуму - ПОЦТ методом </t>
  </si>
  <si>
    <t>L004879</t>
  </si>
  <si>
    <t xml:space="preserve">Натријум у серуму, јон-селективном електродом (ЈСЕ)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</si>
  <si>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</si>
  <si>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</si>
  <si>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</si>
  <si>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</si>
  <si>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L006064</t>
  </si>
  <si>
    <t xml:space="preserve">Триглицериди у серуму - ПОЦТ методом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</si>
  <si>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</si>
  <si>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</si>
  <si>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</si>
  <si>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</si>
  <si>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</si>
  <si>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</si>
  <si>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L006262</t>
  </si>
  <si>
    <t xml:space="preserve">Уреа у серуму - ПОЦТ методом </t>
  </si>
  <si>
    <t>Биохемијске анализе у плазми</t>
  </si>
  <si>
    <t>L006973</t>
  </si>
  <si>
    <t xml:space="preserve">Аланин аминотрансфераза (АЛТ) у плазми - ПОЦТ методом </t>
  </si>
  <si>
    <t>L007005</t>
  </si>
  <si>
    <t xml:space="preserve">Алфа-амилаза у плазми-ПОЦТ методом </t>
  </si>
  <si>
    <t>L007013</t>
  </si>
  <si>
    <t xml:space="preserve">Алкална фосфатаза (АЛП) у плазми-ПОЦТ методом </t>
  </si>
  <si>
    <t>L007138</t>
  </si>
  <si>
    <t xml:space="preserve">Аспарт аминотрансфераза (АСТ) у плазми - ПОЦТ методом </t>
  </si>
  <si>
    <t>L007369</t>
  </si>
  <si>
    <t xml:space="preserve">Гама-глутамил трансфераза (гама-ГТ) у плазми - ПОЦТ методом </t>
  </si>
  <si>
    <t>L007401</t>
  </si>
  <si>
    <t xml:space="preserve">Глукоза у плазми - ПОЦТ методом </t>
  </si>
  <si>
    <t>L020917</t>
  </si>
  <si>
    <t>L021311</t>
  </si>
  <si>
    <t>32</t>
  </si>
  <si>
    <t>Индивидуални здравствено-васпитни рад (скрининг на карцином дојке) код жена 50-69 година</t>
  </si>
  <si>
    <t>ОРГАНИЗАЦИОНЕ ЈЕДИНИЦЕ ПО ОБЛАСТИМА ДЕЛАТНОСТИ                                                                           (у складу са Статутом)</t>
  </si>
  <si>
    <t>1.1</t>
  </si>
  <si>
    <t>2.1</t>
  </si>
  <si>
    <t>10.1</t>
  </si>
  <si>
    <t>10.2</t>
  </si>
  <si>
    <t>10.3</t>
  </si>
  <si>
    <t>10.4</t>
  </si>
  <si>
    <t>10.5</t>
  </si>
  <si>
    <t>10.6</t>
  </si>
  <si>
    <t>10.7</t>
  </si>
  <si>
    <t>Разлика стоматолошке сестре</t>
  </si>
  <si>
    <t>Разлика зубни техничари</t>
  </si>
  <si>
    <t>СТОМАТОЛОШКЕ СЕСТРЕ</t>
  </si>
  <si>
    <t>ЗУБНИ ТЕХНИЧАРИ</t>
  </si>
  <si>
    <t>Парoдонтологија и орална медицина</t>
  </si>
  <si>
    <t>33</t>
  </si>
  <si>
    <t>* Услуге 1800010 - Превентивни преглед физијатра* у оквиру некад "систематског" сада превентивног  прегледа педијатра  (мале деце у четвртој години, деце пред долазак у школу и ученика трећег разреда основне школе) планирају се у складу са СМУ</t>
  </si>
  <si>
    <t>Превентивни преглед физијатра* деце  пред полазак у школу,  узраста у шестој/седмој години живота</t>
  </si>
  <si>
    <t>Превентивни преглед физијатра*  деце  у десетој години живота (трећи разред основне школе)</t>
  </si>
  <si>
    <t>ЖЕНЕ 25-64 ГОДИНЕ - СКРИНИНГ НА РАК ГРЛИЋА МАТЕРИЦЕ*</t>
  </si>
  <si>
    <t>ЖЕНЕ 50-69 ГОДИНЕ - СКРИНИНГ НА РАК ДОЈКЕ*</t>
  </si>
  <si>
    <t>50-74 ГОДИНА  УКУПНО-СКРИНИНГ НА РАК ДЕБЕЛОГ ЦРЕВА*</t>
  </si>
  <si>
    <t>*За организовани скрининг становништво</t>
  </si>
  <si>
    <t>1000215*</t>
  </si>
  <si>
    <t>1000058</t>
  </si>
  <si>
    <t>Узимање материјала за анализу и тестирање</t>
  </si>
  <si>
    <t>Запослени на неодређено време који се финансирају из средстава обавезног здравственог осигурања</t>
  </si>
  <si>
    <t>Запослени на неодређено време који се финансирају из других средстава</t>
  </si>
  <si>
    <t>На специјализацији</t>
  </si>
  <si>
    <t>17.1</t>
  </si>
  <si>
    <t>17.2</t>
  </si>
  <si>
    <t>17.3</t>
  </si>
  <si>
    <t>17.4</t>
  </si>
  <si>
    <t>Напомена: Здравствени радници запослени у стоматологији и апотеци се приказују у посебним табелама за одговарајуће службе</t>
  </si>
  <si>
    <t>Стоматолошка сестра ВШС/ССС</t>
  </si>
  <si>
    <t>Зубни техничар ВШС/ССС</t>
  </si>
  <si>
    <t>Возачи ХМП</t>
  </si>
  <si>
    <t>Број запослених на неодређено време који се финансирају из средстава обавезног здравственог осигурања</t>
  </si>
  <si>
    <t>Број запослених у апотеци на неодређено време</t>
  </si>
  <si>
    <t>Број запослених на неодређено време који се финансирају из других средстава</t>
  </si>
  <si>
    <t>Укупно запослених на неодређено време</t>
  </si>
  <si>
    <t xml:space="preserve">        Табела бр. 5</t>
  </si>
  <si>
    <t>ТАБЕЛА 6</t>
  </si>
  <si>
    <t>Табела  бр 18</t>
  </si>
  <si>
    <t>Табела бр 19</t>
  </si>
  <si>
    <t>Табела бр. 21</t>
  </si>
  <si>
    <t xml:space="preserve">Број запослених на одређено време због замене одсутних запослених </t>
  </si>
  <si>
    <t>Број запослених на одређено време због повећаног обима рада</t>
  </si>
  <si>
    <t>ОПШТИ ПОДАЦИ О  ОСИГУРАНИМ ЛИЦИМА</t>
  </si>
  <si>
    <t>29</t>
  </si>
  <si>
    <t>31</t>
  </si>
  <si>
    <t>30</t>
  </si>
  <si>
    <t xml:space="preserve">Неуролошки преглед </t>
  </si>
  <si>
    <t>Превентивни преглед физијатра* мале деце у четвртој години живота по потреби и упуту педијатра</t>
  </si>
  <si>
    <t>Превентивни офталмолошки преглед* мале деце у другој години живота, по упуту педијатра</t>
  </si>
  <si>
    <t>Превентивни офталмолошки преглед* а мале деце у четвртој години живота по упуту педијатра</t>
  </si>
  <si>
    <t xml:space="preserve">Превентивни офталмолошки преглед* деце  пред полазак у школу,  узраста у шестој/седмој години </t>
  </si>
  <si>
    <t>* Услуге 1600014- Превентивни преглед офталмога* у оквиру некада "систематског " односно превентивног прегледа  у педијатрији планирају се у складу са Стручно методолошким упутством (СМУ) РСК за здравствену заштиту жена, деце и омладине</t>
  </si>
  <si>
    <t>Превентивни ОРЛ преглед* мале деце у четвртој години живота  по потреби</t>
  </si>
  <si>
    <t>Превентивни ОРЛ преглед* деце у шестој/седмој години живота пред полазак у школу</t>
  </si>
  <si>
    <t>* Услуге 1700012 - Превентивни ОРЛ преглед * у оквиру некада "систематског" сада превентивног  прегледа  педијатра, планирају се у складу са СМУ</t>
  </si>
  <si>
    <t>Рендген графија дојке у два правца (мамографија)</t>
  </si>
  <si>
    <t>ПРЕВЕНТИВА</t>
  </si>
  <si>
    <t>1000132</t>
  </si>
  <si>
    <t>1000140</t>
  </si>
  <si>
    <t xml:space="preserve">Намештање/ фиксација – опште </t>
  </si>
  <si>
    <t>1000157</t>
  </si>
  <si>
    <t>1000165</t>
  </si>
  <si>
    <t>1000173</t>
  </si>
  <si>
    <t>1700061</t>
  </si>
  <si>
    <t>1000025</t>
  </si>
  <si>
    <t>1000017</t>
  </si>
  <si>
    <t>1000116</t>
  </si>
  <si>
    <t>1300011</t>
  </si>
  <si>
    <t>1300151</t>
  </si>
  <si>
    <t>1300037</t>
  </si>
  <si>
    <t>Контролни преглед труднице</t>
  </si>
  <si>
    <t>1300045</t>
  </si>
  <si>
    <t>Психофизичка припрема труднице за порођај</t>
  </si>
  <si>
    <t>1300052</t>
  </si>
  <si>
    <t>Прегледи лекара</t>
  </si>
  <si>
    <t>Први гинеколошки преглед ради лечења</t>
  </si>
  <si>
    <t>1300060</t>
  </si>
  <si>
    <t>1300078</t>
  </si>
  <si>
    <t>1300086</t>
  </si>
  <si>
    <t>1300094</t>
  </si>
  <si>
    <t>2200079</t>
  </si>
  <si>
    <t>2200103</t>
  </si>
  <si>
    <t>1300102</t>
  </si>
  <si>
    <t>1300110</t>
  </si>
  <si>
    <t>1300177</t>
  </si>
  <si>
    <t>1200013</t>
  </si>
  <si>
    <t xml:space="preserve">Спровођење имунизације/ вакцинације </t>
  </si>
  <si>
    <t>1200047</t>
  </si>
  <si>
    <t>1200054</t>
  </si>
  <si>
    <t>1000181</t>
  </si>
  <si>
    <t>Тест функције говора</t>
  </si>
  <si>
    <t>Тест психичких функција</t>
  </si>
  <si>
    <t>АКТИВНОСТИ</t>
  </si>
  <si>
    <t xml:space="preserve">Инструментација/ катетеризација - опште </t>
  </si>
  <si>
    <t>РАД СОЦИЈАЛНОГ РАДНИКА</t>
  </si>
  <si>
    <t>Индивидуални здравствено-васпитни рад</t>
  </si>
  <si>
    <t>Групни здравствено-васпитни рад</t>
  </si>
  <si>
    <t>Поновни гинеколошки преглед ради лечења</t>
  </si>
  <si>
    <t>До краја првог триместра трудноће</t>
  </si>
  <si>
    <t>Остали први прегледи труднице</t>
  </si>
  <si>
    <t>Након шест недеља</t>
  </si>
  <si>
    <t>Након шест месеци</t>
  </si>
  <si>
    <t xml:space="preserve">Кратка посета изабраном лекару  </t>
  </si>
  <si>
    <t>Ултразвучни преглед регија - сива скала</t>
  </si>
  <si>
    <t>Радионице</t>
  </si>
  <si>
    <t>Предавања</t>
  </si>
  <si>
    <t>ЗДРАВСТВЕНО ВАСПИТАЊЕ</t>
  </si>
  <si>
    <t>1000082</t>
  </si>
  <si>
    <t>2200012</t>
  </si>
  <si>
    <t>2200020</t>
  </si>
  <si>
    <t>2200038</t>
  </si>
  <si>
    <t>2200046</t>
  </si>
  <si>
    <t>2200053</t>
  </si>
  <si>
    <t xml:space="preserve">Сложени рендген прегледи </t>
  </si>
  <si>
    <t>2200061</t>
  </si>
  <si>
    <t>Услуге ултразвука</t>
  </si>
  <si>
    <t xml:space="preserve">Doppler scan регија </t>
  </si>
  <si>
    <t>2200087</t>
  </si>
  <si>
    <t xml:space="preserve">Сложени ултразвучни преглед </t>
  </si>
  <si>
    <t>2200095</t>
  </si>
  <si>
    <t>Doppler scan органа</t>
  </si>
  <si>
    <t>2200111</t>
  </si>
  <si>
    <t>Прегледи  лекара</t>
  </si>
  <si>
    <t xml:space="preserve">Интернистички преглед - први </t>
  </si>
  <si>
    <t>1400019</t>
  </si>
  <si>
    <t xml:space="preserve">Тест функције кардиоваскуларног система  </t>
  </si>
  <si>
    <t>1000090</t>
  </si>
  <si>
    <t>Тест функције плућа и дисајних путева</t>
  </si>
  <si>
    <t>1000108</t>
  </si>
  <si>
    <t>Офталмолошки преглед – први</t>
  </si>
  <si>
    <t>1600022</t>
  </si>
  <si>
    <t>1600030</t>
  </si>
  <si>
    <t>1600048</t>
  </si>
  <si>
    <t>1600055</t>
  </si>
  <si>
    <t>1600063</t>
  </si>
  <si>
    <t>1600071</t>
  </si>
  <si>
    <t>1600089</t>
  </si>
  <si>
    <t>1600097</t>
  </si>
  <si>
    <t>1600105</t>
  </si>
  <si>
    <t>Физијатријски преглед - први</t>
  </si>
  <si>
    <t>1800036</t>
  </si>
  <si>
    <t>1800044</t>
  </si>
  <si>
    <t>1800051</t>
  </si>
  <si>
    <t>1800069</t>
  </si>
  <si>
    <t>1800085</t>
  </si>
  <si>
    <t xml:space="preserve">ORL преглед - први </t>
  </si>
  <si>
    <t>Тест функције чула слуха</t>
  </si>
  <si>
    <t>1700020</t>
  </si>
  <si>
    <t>1700038</t>
  </si>
  <si>
    <t>Тест функције чула равнотеже</t>
  </si>
  <si>
    <t>1700046</t>
  </si>
  <si>
    <t>1700053</t>
  </si>
  <si>
    <t>1700079</t>
  </si>
  <si>
    <t>1700087</t>
  </si>
  <si>
    <t>1700095</t>
  </si>
  <si>
    <t>1700103</t>
  </si>
  <si>
    <t xml:space="preserve">Психијатријски преглед - први </t>
  </si>
  <si>
    <t>1900026</t>
  </si>
  <si>
    <t xml:space="preserve">Индивидуална психотерапија  </t>
  </si>
  <si>
    <t>1900034</t>
  </si>
  <si>
    <t xml:space="preserve">Групна психотерапија  </t>
  </si>
  <si>
    <t>1900042</t>
  </si>
  <si>
    <t xml:space="preserve">Дерматовенеролошки преглед - први </t>
  </si>
  <si>
    <t>Ултразвучни преглед органа – сива скала</t>
  </si>
  <si>
    <t>Остали ултразвучни прегледи органа – сива скала</t>
  </si>
  <si>
    <t>Поновни специјалистичко-консултативни преглед</t>
  </si>
  <si>
    <t xml:space="preserve">Doppler scan регија (крвни судови) </t>
  </si>
  <si>
    <t>Doppler scan органа (срце)</t>
  </si>
  <si>
    <t>Кинезитерапија болести</t>
  </si>
  <si>
    <t>Инструментација предела ува, носа и ждрела</t>
  </si>
  <si>
    <t>ДИЈАГНОСТИЧКО ТЕРАПИЈСКЕ УСЛУГЕ</t>
  </si>
  <si>
    <t>Интраорална рендгенографија зуба</t>
  </si>
  <si>
    <t>Ортопантомограм</t>
  </si>
  <si>
    <t>Телерендген</t>
  </si>
  <si>
    <t>Терапијске услуге</t>
  </si>
  <si>
    <t>Уклањање наслага</t>
  </si>
  <si>
    <t>Рендген дијагностика</t>
  </si>
  <si>
    <t>1019 и 2024 СТОМАТОЛОШКА СЛУЖБА</t>
  </si>
  <si>
    <t xml:space="preserve">        Табела бр. 1</t>
  </si>
  <si>
    <t>Р.бр.</t>
  </si>
  <si>
    <t>БРОЈ</t>
  </si>
  <si>
    <t>7-14  ГОДИНА</t>
  </si>
  <si>
    <t>50-64 ГОДИНА</t>
  </si>
  <si>
    <t>ЖЕНЕ 15-49 ГОДИНА</t>
  </si>
  <si>
    <t>ЖЕНЕ 15 И ВИШЕ ГОДИНА</t>
  </si>
  <si>
    <t>УКУПНО СТУДЕНАТА ДО 26 ГОДИНА</t>
  </si>
  <si>
    <t>Табела бр. 11</t>
  </si>
  <si>
    <t>Рендген дијагностика у стоматологији</t>
  </si>
  <si>
    <t>Табела бр. 23</t>
  </si>
  <si>
    <t>Табела бр. 24</t>
  </si>
  <si>
    <t>Табела бр. 25</t>
  </si>
  <si>
    <t>Табела бр. 26</t>
  </si>
  <si>
    <t>Инц./ дрен./ исп./одстр. теч. продук. упал. процеса - опште</t>
  </si>
  <si>
    <t>Ексц./ одстр. тк./дестр./ чишћ. ране/ каутеризација - опште</t>
  </si>
  <si>
    <t>Електрофизиолошко сним. везано за кардиоваск. сис. - ЕКГ</t>
  </si>
  <si>
    <t>Слож. терапеутске проц. / мање хируршке интервенције</t>
  </si>
  <si>
    <t>Терап. проц. која се односи на поремећаје гласа и говора</t>
  </si>
  <si>
    <t>Медикација/ лок. ињекц./ инфилтрација/ апликација лека</t>
  </si>
  <si>
    <t>Завоји/ компресивни завој/ компресија/ тампонада</t>
  </si>
  <si>
    <t>Превентивни преглед у вези са планирањем породице</t>
  </si>
  <si>
    <t>Електрофизиолошко снимање у гинекологији и акушерству</t>
  </si>
  <si>
    <t>Дијагн. тест за испит. обољ. репродуктивних органа жене</t>
  </si>
  <si>
    <t>Инц./ дрен./ ис./ асп. теч. продуката упал. пр. реп. орг. жене</t>
  </si>
  <si>
    <t>Ексц./ одстр. тк./ дестр./ чишћ. ране/ каутеризација промена</t>
  </si>
  <si>
    <t>Сложена гинеколошко-акешерска процедура ПОРОЂАЈ</t>
  </si>
  <si>
    <t>Тер. проц. која се односи на болести срца и крвних судова</t>
  </si>
  <si>
    <t>Ексц./ одстр. тк./ дестр./ чишћ. ране/ каутеризација - опште</t>
  </si>
  <si>
    <t>Медикација/ лок. ињекција/ инфилтрација/ апликација лека</t>
  </si>
  <si>
    <t>Сложене терапеутске проц./ мање хируршке интервенције</t>
  </si>
  <si>
    <t>Завоји/ тамп. која се односи на предео ока и припојака ока</t>
  </si>
  <si>
    <t>Инструмент. која се односи на предео ока и припојака ока</t>
  </si>
  <si>
    <t>Мед./.../ апл. лека која се од. на предео ока и припојака ока</t>
  </si>
  <si>
    <t>Број осигураника који су користили услуге лабораторија</t>
  </si>
  <si>
    <t>Рендген скопија са циљаном графијом без контраста</t>
  </si>
  <si>
    <t>Рендген скопија са циљаном графијом са контрастом</t>
  </si>
  <si>
    <t>Рендген графија органа по системима, један правац</t>
  </si>
  <si>
    <t>Рендген графија органа по системима у два правца</t>
  </si>
  <si>
    <t>Рендген графија локом. сист., торакса и плућа у два правца</t>
  </si>
  <si>
    <t>Ренд. граф. спец. сним. по системима у два или јед. правцу</t>
  </si>
  <si>
    <t>Електрофизиолошко сним. везано за кардиоваск. сист. - ЕКГ</t>
  </si>
  <si>
    <t xml:space="preserve">Електроф. сним. везано за кардиоваскул. систем - ХОЛТЕР </t>
  </si>
  <si>
    <t>Дијагн. тест за испитивање мотилитета ока и разрокости</t>
  </si>
  <si>
    <t>Дијагностички тест за испитивaње колорног вида</t>
  </si>
  <si>
    <t>Дијагностички тест за испитивање бинокуларног вида</t>
  </si>
  <si>
    <t>Дијагностички тест за испитивање прекорнеалног филма</t>
  </si>
  <si>
    <t>Инц./.../ одстр. теч. пр. упал. пр. предела ока и припојака ока</t>
  </si>
  <si>
    <t>Терап. проц. која се односи на предео ока и припојака ока</t>
  </si>
  <si>
    <t>Инц./ .../ одс. теч. пр. упал. пр. предела ува, носа и ждрела</t>
  </si>
  <si>
    <t>Ексц./ .../ каутеризација промена предела ува, носа и ждрела</t>
  </si>
  <si>
    <t>Мед./.../ ап. лека које се односи на предео ува, носа и ждрела</t>
  </si>
  <si>
    <t>Завоји/ .../ тампонада која се односи на предео ува и носа</t>
  </si>
  <si>
    <t>Поновни специјалистичко-консултат. преглед психијатра</t>
  </si>
  <si>
    <t>Инц./ дрен./ исп./одстр. теч. прод. упалних процеса - опште</t>
  </si>
  <si>
    <t>УКУПНО</t>
  </si>
  <si>
    <t>ЗДРАВСТВЕНИ  САРАДНИЦИ</t>
  </si>
  <si>
    <t>МЕДИЦИНСКЕ СЕСТРЕ - ТЕХНИЧАРИ</t>
  </si>
  <si>
    <t>ДОКТОР МЕДИЦИНЕ</t>
  </si>
  <si>
    <t>ФАРМАЦЕУТ-БИОХЕМИЧАР</t>
  </si>
  <si>
    <t>Општа медицина</t>
  </si>
  <si>
    <t>Специјалиста</t>
  </si>
  <si>
    <t>Укупно</t>
  </si>
  <si>
    <t>Норматив</t>
  </si>
  <si>
    <t>ССС</t>
  </si>
  <si>
    <t>ВСС</t>
  </si>
  <si>
    <t>ВШС</t>
  </si>
  <si>
    <t>Здравствена заштита деце</t>
  </si>
  <si>
    <t>Развојно саветовалиште</t>
  </si>
  <si>
    <t>Здравствена заштита школске деце</t>
  </si>
  <si>
    <t>Саветовалиште за младе</t>
  </si>
  <si>
    <t>Здравствена заштита жена</t>
  </si>
  <si>
    <t>Здравствена заштита одраслих</t>
  </si>
  <si>
    <t>Хитна медицинска помоћ</t>
  </si>
  <si>
    <t>Кућно лечење и медицинска нега</t>
  </si>
  <si>
    <t>Поливалентна  патронажна служба</t>
  </si>
  <si>
    <t>Радиолошка дијагностика</t>
  </si>
  <si>
    <t>Физикална медицина и рехабилитација</t>
  </si>
  <si>
    <t>Специјалистичко консултативна служба</t>
  </si>
  <si>
    <t>Интерна</t>
  </si>
  <si>
    <t>Пнеумофтизиологија</t>
  </si>
  <si>
    <t>Офталмологија</t>
  </si>
  <si>
    <t>Оториноларингологија</t>
  </si>
  <si>
    <t>Психијатрија</t>
  </si>
  <si>
    <t>Социјална медицина са информатиком</t>
  </si>
  <si>
    <t>Стационар</t>
  </si>
  <si>
    <t>Породилиште</t>
  </si>
  <si>
    <t>Спец.медицине рада</t>
  </si>
  <si>
    <t>разлика</t>
  </si>
  <si>
    <t>Ортопедија вилица</t>
  </si>
  <si>
    <t>Протетика</t>
  </si>
  <si>
    <t>Орална хирургија</t>
  </si>
  <si>
    <t>1003 - ЗДРАВСТВЕНА ЗАШТИТА ДЕЦЕ ПРЕДШКОЛСКОГ УЗРАСТА</t>
  </si>
  <si>
    <t>1004 - ЗДРАВСТВЕНА ЗАШТИТА ДЕЦЕ ШКОЛСКОГ УЗРАСТА</t>
  </si>
  <si>
    <t>1005 - ЗДРАВСТВЕНА ЗАШТИТА ЖЕНА</t>
  </si>
  <si>
    <t>1001 - ЗДРАВСТВЕНА ЗАШТИТА ОДРАСЛОГ СТАНОВНИШТВА</t>
  </si>
  <si>
    <t>1007 - ХИТНА МЕДИЦИНСКА ПОМОЋ</t>
  </si>
  <si>
    <t>1015 - СЛУЖБА ЗА ЛАБОРАТОРИЈСКУ ДИЈАГНОСТИКУ</t>
  </si>
  <si>
    <t>1016 - РЕНДГЕН ДИЈАГНОСТИКА</t>
  </si>
  <si>
    <t>1017 - УЛТРАЗВУЧНА ДИЈАГНОСТИКА</t>
  </si>
  <si>
    <t>1008 - ИНТЕРНА МЕДИЦИНА</t>
  </si>
  <si>
    <t xml:space="preserve">1053 - ПНЕУМОФТИЗИОЛОГИЈА </t>
  </si>
  <si>
    <t>1010 - ОФТАЛМОЛОГИЈА</t>
  </si>
  <si>
    <t>1006 - ФИЗИКАЛНА МЕДИЦИНА И РЕХАБИЛИТАЦИЈА</t>
  </si>
  <si>
    <t>1011 - ОТОРИНОЛАРИНГОЛОГИЈА</t>
  </si>
  <si>
    <t>1009 - ПСИХИЈАТРИЈА - НЕУРОПСИХИЈАТРИЈА</t>
  </si>
  <si>
    <t xml:space="preserve">1054 - ДЕРМАТОВЕНЕРОЛОГИЈА </t>
  </si>
  <si>
    <t>УКУПНО:</t>
  </si>
  <si>
    <t>Ексцизија/ одстрањивање ткива/ деструкција/ чишћење ране/ каутеризација - опште</t>
  </si>
  <si>
    <t>1057 ЦЕНТАР ЗА ПРЕВЕНТИВНЕ ЗДРАВСТВЕНЕ УСЛУГЕ ОДРАСЛИХ</t>
  </si>
  <si>
    <t>Разлика</t>
  </si>
  <si>
    <t>доктори медицине</t>
  </si>
  <si>
    <t>Мед радници са ССС ВШС</t>
  </si>
  <si>
    <t>здр. Сарадници</t>
  </si>
  <si>
    <t>Лабораторијска дијагностика</t>
  </si>
  <si>
    <t>Остало*</t>
  </si>
  <si>
    <t>Заједничке службе*</t>
  </si>
  <si>
    <t>здравствена заштита радника</t>
  </si>
  <si>
    <t>*У колони "Организационе  јединице по областима делатности" у делу који се односи на "Остало" и "Заједничке службе" потребно је обавезно у пратећем тексту навести структуру запослених здравствених радника и сарадника (занимање и специјалност)</t>
  </si>
  <si>
    <t>потпис и печат</t>
  </si>
  <si>
    <t>Доктор стоматологије</t>
  </si>
  <si>
    <t>Дечија и превентивна стоматологија</t>
  </si>
  <si>
    <t>Укупан број здравствених радника и сарадника са високом стручном спремом</t>
  </si>
  <si>
    <t>Назив организационе једицине</t>
  </si>
  <si>
    <t>Административни</t>
  </si>
  <si>
    <t>Технички и помоћни</t>
  </si>
  <si>
    <t>Возачи санитетског превоза</t>
  </si>
  <si>
    <t>Технички</t>
  </si>
  <si>
    <t>Возачи ХМП и санитет. превоза</t>
  </si>
  <si>
    <t>03</t>
  </si>
  <si>
    <t>10</t>
  </si>
  <si>
    <t>05</t>
  </si>
  <si>
    <t>02</t>
  </si>
  <si>
    <t>01</t>
  </si>
  <si>
    <t>Табела бр. 2</t>
  </si>
  <si>
    <t>00</t>
  </si>
  <si>
    <t>KУРАТИВА/ Прегледи лекара</t>
  </si>
  <si>
    <t>I ГОДИНА  (19 година)(уписани)</t>
  </si>
  <si>
    <t>III ГОДИНА (21 година)</t>
  </si>
  <si>
    <t>1059 - САВЕТОВАЛИШТЕ ЗА МЛАДЕ</t>
  </si>
  <si>
    <t xml:space="preserve"> (1020 Т*)-  КУЋНО ЛЕЧЕЊЕ,  НЕГА И ПАЛИЈАТИВНО ЗБРИЊАВАЊЕ - ДОМ ЗДРАВЉА</t>
  </si>
  <si>
    <t>70 И ВИШЕ ГОДИНА</t>
  </si>
  <si>
    <t>06</t>
  </si>
  <si>
    <t>09</t>
  </si>
  <si>
    <t xml:space="preserve">Превентивни гинеколошки преглед </t>
  </si>
  <si>
    <t>Број трудница са високоризичном трудноћом</t>
  </si>
  <si>
    <t>Број корисника  услуга рендгена</t>
  </si>
  <si>
    <t>Број корисника  услуга рендгена у стоматологији</t>
  </si>
  <si>
    <t>Број корисника  услуга ултразвука</t>
  </si>
  <si>
    <t xml:space="preserve">укупно </t>
  </si>
  <si>
    <t>Дерматовенерологија</t>
  </si>
  <si>
    <t>Табела бр. 3</t>
  </si>
  <si>
    <t>Табела бр. 4</t>
  </si>
  <si>
    <t>Организационе јединице (огранак или јединица за издавање готових лекова)</t>
  </si>
  <si>
    <t>Број смена</t>
  </si>
  <si>
    <t>Број дијализа годишње</t>
  </si>
  <si>
    <t>Дијализе</t>
  </si>
  <si>
    <t>ДИЈАЛИЗА</t>
  </si>
  <si>
    <t>ДОКТОРИ МЕДИЦИНЕ</t>
  </si>
  <si>
    <t>ДОКТОРИ СТОМАТОЛОГИЈЕ</t>
  </si>
  <si>
    <t>ФАРМАЦЕУТИ</t>
  </si>
  <si>
    <t>МЕДИЦИНСКЕ СЕСТРЕ/ТЕХНИЧАРИ</t>
  </si>
  <si>
    <t>ФАРМ.ТЕХНИЧАРИ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</si>
  <si>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</si>
  <si>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</si>
  <si>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</si>
  <si>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1012 - СЛУЖБА ЗА ПОЛИВАЛЕНТНУ ПАТРОНАЖУ </t>
  </si>
  <si>
    <t>Број корисника који су користили терапијске услуге</t>
  </si>
  <si>
    <t xml:space="preserve"> ЗДРАВСТВЕНА ЗАШТИТА СТУДЕНТСКЕ ОМЛАДИНЕ</t>
  </si>
  <si>
    <t>Табела бр 20</t>
  </si>
  <si>
    <t>Табела бр. 27</t>
  </si>
  <si>
    <t>РФЗО
ШИФРА</t>
  </si>
  <si>
    <t>РФЗО АТРИБУТ</t>
  </si>
  <si>
    <t xml:space="preserve">35-49 ГОДИНА УКУПНО </t>
  </si>
  <si>
    <t>Електростимулација мишића</t>
  </si>
  <si>
    <t>Интерферентне струје</t>
  </si>
  <si>
    <t>Електрофореза</t>
  </si>
  <si>
    <t>Галванизација</t>
  </si>
  <si>
    <t>Дијадинамске струје</t>
  </si>
  <si>
    <t>Високофреквентне струје (Краткоталасна дијатермија)-КТД</t>
  </si>
  <si>
    <t>Транскутана електро неуро стимулација (ТЕНС)</t>
  </si>
  <si>
    <t>Парафинотерапија/ или парафанготерапија</t>
  </si>
  <si>
    <t xml:space="preserve">Криотерапија </t>
  </si>
  <si>
    <t>Криомасажа</t>
  </si>
  <si>
    <t>Ласер терапија</t>
  </si>
  <si>
    <t>Фототерапија - Зрачење инфрацрвеним, ултравиолетним и биоптрон</t>
  </si>
  <si>
    <t>Биодоза-одређивање индивидуалне остљивости на УВ зраке</t>
  </si>
  <si>
    <t>Мануелна сегментна масажа</t>
  </si>
  <si>
    <t>Електромагнетна терапија</t>
  </si>
  <si>
    <t>Ултразвук  - директни</t>
  </si>
  <si>
    <t>Сонофореза</t>
  </si>
  <si>
    <t>Ултразвук - субаквални</t>
  </si>
  <si>
    <t>Превентивни преглед труднице</t>
  </si>
  <si>
    <t>Превентивни преглед породиље</t>
  </si>
  <si>
    <t>Посебни гинеколошки преглед ради допунске дијагностике и лечења</t>
  </si>
  <si>
    <t>Назив организационе јединице</t>
  </si>
  <si>
    <t>Општа стоматологија</t>
  </si>
  <si>
    <t>Болести зуба са ендодонцијом</t>
  </si>
  <si>
    <t>* Установе које имају мамограф</t>
  </si>
  <si>
    <t>Ексфолијативна цитологија ткива репродукт. органа жене - неаутоматизована припрема и неаутоматизовано бојење</t>
  </si>
  <si>
    <t>35-69 ГОДИНА МУШКАРЦИ-СКРИНИНИГ РИЗИКА НА КВ БОЛЕСТИ</t>
  </si>
  <si>
    <t>45-69 ГОДИНА - ЖЕНЕ- СКРИНИНГ РИЗИКА НА КВ БОЛЕСТИ</t>
  </si>
  <si>
    <t>ОСМА ГОДИНА (I РАЗРЕД )</t>
  </si>
  <si>
    <t>ДЕВЕТА ГОДИНА (II РАЗРЕД)</t>
  </si>
  <si>
    <t>ДЕСЕТА ГОДИНА (III РАЗРЕД)</t>
  </si>
  <si>
    <t>ЈЕДАНАЕСТА ГОДИНА (IV РАЗРЕД)</t>
  </si>
  <si>
    <t>ДВАНАЕСТА ГОДИНА (V РАЗРЕД)</t>
  </si>
  <si>
    <t>ТРИНАЕСТА ГОДИНА (VI РАЗРЕД)</t>
  </si>
  <si>
    <t>ЧЕТРНАЕСТА ГОДИНА (VII РАЗРЕД)</t>
  </si>
  <si>
    <t>ПЕТНАЕСТА ГОДИНА (VIII  РАЗРЕД)</t>
  </si>
  <si>
    <t>ШЕСНАЕСТА ГОДИНА (I РАЗРЕД)</t>
  </si>
  <si>
    <t>СЕДАМНАЕСТА ГОДИНА (II РАЗРЕД)</t>
  </si>
  <si>
    <t>ОСАМНАЕСТА ГОДИНА (III РАЗРЕД)</t>
  </si>
  <si>
    <t>ДЕВЕТНАЕСТА ГОДИНА (IV РАЗРЕД)</t>
  </si>
  <si>
    <t>Офталмолошки преглед у четрнаестој години (VII разред ОШ)</t>
  </si>
  <si>
    <t>Радно време</t>
  </si>
  <si>
    <t>Запослени на неодређено време</t>
  </si>
  <si>
    <t>Здравствени радници</t>
  </si>
  <si>
    <t>Немедицински радници</t>
  </si>
  <si>
    <t>Постојећи број дипл. Фармацеута</t>
  </si>
  <si>
    <t>Постојећи број фарм. Техничара</t>
  </si>
  <si>
    <t>Постојећи број административних радника</t>
  </si>
  <si>
    <t>ГРУПАЦИЈЕ РЕГИСТРОВАНИХ ОСИГУРАНИКА</t>
  </si>
  <si>
    <t>УКУПАН БРОЈ ОСИГУРАНИКА</t>
  </si>
  <si>
    <t xml:space="preserve">                                      </t>
  </si>
  <si>
    <t>65-69 ГОДИНА</t>
  </si>
  <si>
    <t>НОВОРОЂЕНЧЕ (ПРВИ МЕСЕЦ)</t>
  </si>
  <si>
    <t>ОДОЈЧЕ (ОД ДРУГОГ МЕСЕЦА ДО КРАЈА ПРВЕ ГОДИНЕ)</t>
  </si>
  <si>
    <t>ДРУГА ГОДИНА ЖИВОТА</t>
  </si>
  <si>
    <t>ТРЕЋА ГОДИНА ЖИВОТА</t>
  </si>
  <si>
    <t>ЧЕТВРТА ГОДИНА ЖИВОТА</t>
  </si>
  <si>
    <t>ПЕТА ГОДИНА ЖИВОТА</t>
  </si>
  <si>
    <t>ШЕСТА ГОДИНА ЖИВОТА</t>
  </si>
  <si>
    <t>СЕДМА ГОДИНА ЖИВОТА, ОДНОСНО ПРЕД ПОЛАЗАК У ШКОЛУ</t>
  </si>
  <si>
    <t>УКУПНО  0-6,99 ГОДИНА</t>
  </si>
  <si>
    <t>19 И ВИШЕ ГОДИНА УКУПНО  - СКРИНИНГ НА ДЕПРЕСИЈУ</t>
  </si>
  <si>
    <t>19-34 ГОДИНА</t>
  </si>
  <si>
    <t>15-18  ГОДИНА</t>
  </si>
  <si>
    <t>Број парова укључених у школу родитељства</t>
  </si>
  <si>
    <t>ПРЕВЕНТИВА/ Прегледи лекара</t>
  </si>
  <si>
    <t>%</t>
  </si>
  <si>
    <t>УКУПНО Биохемијске анализе и хематолошке анализе</t>
  </si>
  <si>
    <t>УКУПНО Микробиолошке и паразитолошке анализе</t>
  </si>
  <si>
    <t>УКУПНО СВЕ АНАЛИЗЕ</t>
  </si>
  <si>
    <t>превентива</t>
  </si>
  <si>
    <t>куратива</t>
  </si>
  <si>
    <t>Превентивни ОРЛ преглед* мале деце у другој години живота  по потреби</t>
  </si>
  <si>
    <t>БРОЈ ЗДРАВСТВЕНИХ РАДНИКА И САРАДНИКА У ЗДРАВСТВЕНОЈ УСТАНОВИ НА ПРИМАРНОМ НИВОУ ЗДРАВСТВЕНЕ ЗАШТИТЕ, НА ДАН 1.1.2019. ГОДИНЕ</t>
  </si>
  <si>
    <t>БРОЈ ЗДРАВСТВЕНИХ РАДНИКА У СЛУЖБИ ЗА СТОМАТОЛОШКУ ЗДРАВСТВЕНУ ЗАШТИТУ НА ДАН 1.1.2019. ГОДИНЕ</t>
  </si>
  <si>
    <t>БРОЈ ЗДРАВСТВЕНИХ РАДНИКА У АПОТЕЦИ У СКЛОПУ ЗДРАВСТВЕНЕ УСТАНОВЕ НА ДАН 1.1.2019. ГОДИНЕ</t>
  </si>
  <si>
    <t>БРОЈ НЕМЕДИЦИНСКИХ РАДНИКА НА ДАН 1.1.2019. ГОДИНЕ</t>
  </si>
  <si>
    <t>УКУПАН КАДАР У ЗДРАВСТВЕНОЈ УСТАНОВИ НА ДАН 1.1.2019. ГОДИНЕ</t>
  </si>
  <si>
    <t>Збрињавање особе изложене насиљу</t>
  </si>
  <si>
    <t>Анализа лабораторијских налаза</t>
  </si>
  <si>
    <t>Мерење артеријског крвног притиска</t>
  </si>
  <si>
    <t>Скрининг/ рано откривање рака грлића материце  - ПАП тест</t>
  </si>
  <si>
    <t>Циљани преглед труднице ради раног откривања ЕПХ гестозе</t>
  </si>
  <si>
    <t>Циљани преглед труднице ради раног откривања гестацијског дијабета</t>
  </si>
  <si>
    <t>УЗ преглед труднице</t>
  </si>
  <si>
    <t>Инспекција и палпаторни преглед дојки</t>
  </si>
  <si>
    <t>УЗ преглед жена невезано за трудноћу</t>
  </si>
  <si>
    <t>Ултразвучни преглед  дојке</t>
  </si>
  <si>
    <t xml:space="preserve">Скрининг/рано откривање рака-позивање учесника на скрининг </t>
  </si>
  <si>
    <t>Скрининг/рано откривање рака грлића материце-обавештавање жена о налазу ПАП теста/издавање резултата</t>
  </si>
  <si>
    <t>Инструментација, пласирање интраутериног и вагиналног уређаја.</t>
  </si>
  <si>
    <t>Инструментација, екстракција интраутериног и вагиналног уређаја.</t>
  </si>
  <si>
    <t>Скрининг рано откривање рака грлића материце- супервизијски преглед плочице</t>
  </si>
  <si>
    <t>Број трудница које су прошле психоф.
 припрему за порођај</t>
  </si>
  <si>
    <t>35</t>
  </si>
  <si>
    <t xml:space="preserve">Скрининг/ рано откривање рака дојке </t>
  </si>
  <si>
    <t>Прво читање мамографије у организованом скринингу</t>
  </si>
  <si>
    <t>Ултразвучни преглед новорођенчади ради раног откривања дисплазије кукова</t>
  </si>
  <si>
    <t>Посебни физијатријски преглед</t>
  </si>
  <si>
    <t>Кинезитерапија деце са сметњама у развоју</t>
  </si>
  <si>
    <t>Дерматоскопски преглед коже</t>
  </si>
  <si>
    <t>45 И ВИШЕ ГОДИНА, УКУПНО - СКРИНИНГ НА ДИЈАБЕТ ТИПА 2</t>
  </si>
  <si>
    <t xml:space="preserve">        Табела </t>
  </si>
  <si>
    <t>1.1.2019.</t>
  </si>
  <si>
    <t>1058 - РАЗВОЈНО САВЕТОВАЛИШТЕ</t>
  </si>
  <si>
    <t>15/А</t>
  </si>
  <si>
    <t>15/Б</t>
  </si>
  <si>
    <t xml:space="preserve">(1020 Т*)-  КУЋНО ЛЕЧЕЊЕ,  НЕГА И ПАЛИЈАТИВНО ЗБРИЊАВАЊЕ </t>
  </si>
  <si>
    <t>Завод за геријатрију и палијативно збрињавање</t>
  </si>
  <si>
    <t>СПОРТСКА МЕДИЦИНА</t>
  </si>
  <si>
    <t>ЛЕКОВИ ЗА ОСИГУРАНА ЛИЦА</t>
  </si>
  <si>
    <t xml:space="preserve">САНИТЕТСКИ И МЕДИЦИНСКИ ПОТРОШНИ МАТЕРИЈАЛ ЗА ОСИГУРАНА ЛИЦА РФЗО       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</si>
  <si>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</si>
  <si>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</si>
  <si>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</si>
  <si>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УСТАНОВЕ</t>
  </si>
  <si>
    <t>ПРИМАРНЕ ЗДРАВСТВЕНЕ ЗАШТИТЕ</t>
  </si>
  <si>
    <t>Скрининг рано откривање рака грлића материце- ПАП тест преглед плочице (прво читање)</t>
  </si>
  <si>
    <t>COVID услуге</t>
  </si>
  <si>
    <t>Узимање назофарингеалног и/или орофарингеалног бриса за преглед на присуствo SARS-CoV-2 вируса у транспортну подлогу, у амбуланти</t>
  </si>
  <si>
    <t>Узимање назофарингеалног и/или орофарингеалног бриса за преглед на присуство SARS-CoV-2 вируса у транспортну подлогу на терену</t>
  </si>
  <si>
    <t xml:space="preserve">Узимање узорка крви пункцијом за доказивање присуства антитела на вирус SARS-CoV-2, у амбуланти </t>
  </si>
  <si>
    <t xml:space="preserve">Узимање узорка крви пункцијом за доказивање присуства антитела на вирус SARS-CoV-2, на терену </t>
  </si>
  <si>
    <t xml:space="preserve">Квалитативно одређивaњe IgM i/ili IgG антитела на вирус SARS-CoV-2 имунохроматографским тестом </t>
  </si>
  <si>
    <t>Узимање материјала (назофарингеални брис, салива и др.) у циљу доказивања вирусног Аg SARS – CоV-2</t>
  </si>
  <si>
    <t>Детекција вирусног Аg SARS – CоV-2 квалитативном методом</t>
  </si>
  <si>
    <t>L20770</t>
  </si>
  <si>
    <t>L20771</t>
  </si>
  <si>
    <t>L20773</t>
  </si>
  <si>
    <t>L20774</t>
  </si>
  <si>
    <t>L20777</t>
  </si>
  <si>
    <t xml:space="preserve"> L020787</t>
  </si>
  <si>
    <t>L020788</t>
  </si>
  <si>
    <t>Ултразвучни преглед лимфниг жлезда по системима</t>
  </si>
  <si>
    <t>Ултразвучни преглед надбубрежних жлезда и ретроперитонеума</t>
  </si>
  <si>
    <t>Ултразвучни преглед  штитасте жлезде и пљувачних жлезда</t>
  </si>
  <si>
    <t>Ултразвучни преглед  тестиса</t>
  </si>
  <si>
    <t>ултразвучни преглед меких ткива</t>
  </si>
  <si>
    <t>Ултразвучни преглед коштаних ткива</t>
  </si>
  <si>
    <t xml:space="preserve">Мерење минералне густине костију  методом абсорпциометрије рендгенских зрака двоструке енергије </t>
  </si>
  <si>
    <t>ПРЕВЕНТИВНИ ПРЕГЛЕДИ</t>
  </si>
  <si>
    <t>УКЛАЊАЊЕ НАСЛАГА</t>
  </si>
  <si>
    <t>Локална апликација флуроида средње концентрације</t>
  </si>
  <si>
    <t>ЗАЛИВАЊЕ ФИСУРА</t>
  </si>
  <si>
    <t>Мотивација и обучавање корисника у одржавању правилне хигијене</t>
  </si>
  <si>
    <t>Животна демонстрација</t>
  </si>
  <si>
    <t>Здравствено предавање</t>
  </si>
  <si>
    <t>Стоматолошки преглед</t>
  </si>
  <si>
    <t>Стоматолошки преглед - контролни</t>
  </si>
  <si>
    <t>Специјалистички преглед</t>
  </si>
  <si>
    <t>Специјалистички преглед - контролни</t>
  </si>
  <si>
    <t>Превентивни испун</t>
  </si>
  <si>
    <t>Терапија дубоког каријеса (без испуна)</t>
  </si>
  <si>
    <t>Амалгамски испун на 1 површини</t>
  </si>
  <si>
    <t>Амалгамски испун на 1 површини код деце до навршене 15 године живота</t>
  </si>
  <si>
    <t>Амалгамски испун на 2 површине</t>
  </si>
  <si>
    <t>Амалгамски испун на 2 површине код деце до навршене 15 године живота</t>
  </si>
  <si>
    <t>Амалгамски испун на 3 површине</t>
  </si>
  <si>
    <t>Амалгамски испун на 3 површине код деце до навршене 15 године живота</t>
  </si>
  <si>
    <t>Надоградња фрактурираног зуба</t>
  </si>
  <si>
    <t>Витална ампутација пулпе млечних зуба</t>
  </si>
  <si>
    <t>Витална екстирпација пулпе млечних зуба</t>
  </si>
  <si>
    <t>Интерсеансно медикаментозно канално пуњење (по каналу)</t>
  </si>
  <si>
    <t>Интерсеансно медикаментозно канално пуњење код зуба са незавршеним растом корена</t>
  </si>
  <si>
    <t>Композитни испун на предњим зубима</t>
  </si>
  <si>
    <t>Композитни испун на бочним зубима</t>
  </si>
  <si>
    <t>Вађење страног тела из канала корена</t>
  </si>
  <si>
    <t>Ретретман канала корена (по каналу)</t>
  </si>
  <si>
    <t>Гласјономерни испун</t>
  </si>
  <si>
    <t>Збрињавање мултиплих повреда зуба у деце</t>
  </si>
  <si>
    <t>ОРТОДОНТСКА ТЕРАПИЈА</t>
  </si>
  <si>
    <t>Селективно брушење зуба (по зубу)</t>
  </si>
  <si>
    <t>Израда и анализа студијског модела</t>
  </si>
  <si>
    <t>Анализа ортопантомографа</t>
  </si>
  <si>
    <t>Функционални ортодонтски апарат</t>
  </si>
  <si>
    <t>Интралезијска и перилезијска апликација лека</t>
  </si>
  <si>
    <t>Киретажа оралне слузокоже</t>
  </si>
  <si>
    <t>Вађење зуба</t>
  </si>
  <si>
    <t>Компликовано вађење зуба</t>
  </si>
  <si>
    <t>Примарна обрада ране интраорално</t>
  </si>
  <si>
    <t>Уклањање конца</t>
  </si>
  <si>
    <t>Каутеризација ткива</t>
  </si>
  <si>
    <t>Елиминација иритација оралне слузокоже</t>
  </si>
  <si>
    <t>Ресекција једнокорених зуба</t>
  </si>
  <si>
    <t>Хемисекција и дисекција зуба</t>
  </si>
  <si>
    <t>Примарна пластика ОАК</t>
  </si>
  <si>
    <t>Уклањање мукозних цисти</t>
  </si>
  <si>
    <t>Уклањање мањих виличних цисти</t>
  </si>
  <si>
    <t>Пластика плика и френулума</t>
  </si>
  <si>
    <t>Ревизија синуса</t>
  </si>
  <si>
    <t>Екстраорална инцизија апцеса</t>
  </si>
  <si>
    <t>АНЕСТЕЗИЈЕ</t>
  </si>
  <si>
    <t>Површинска локална анестезија</t>
  </si>
  <si>
    <t>Инфилтрациона анестезија</t>
  </si>
  <si>
    <t>УРГЕНТНЕ УСЛУГЕ</t>
  </si>
  <si>
    <t>Прва помоћ код мултиплих повреда зуба у деце</t>
  </si>
  <si>
    <t>Лечење алвеолита</t>
  </si>
  <si>
    <t>Интраорална инцизија апсцеса</t>
  </si>
  <si>
    <t>Заустављање крварења</t>
  </si>
  <si>
    <t>Заустављање крварења хирушким путем</t>
  </si>
  <si>
    <t>Реплантација сталних зуба</t>
  </si>
  <si>
    <t>Прва помоћ код повреда</t>
  </si>
  <si>
    <t>Уклањање сплинт шине</t>
  </si>
  <si>
    <t>Антишок терапија</t>
  </si>
  <si>
    <t>Репозиција луксиране доње вилице</t>
  </si>
  <si>
    <t>Збрињавање деце са посебним потребама</t>
  </si>
  <si>
    <t>Збрињавање особа са посебним потребама</t>
  </si>
  <si>
    <t>ПРОТЕТСКА ТЕРАПИЈА</t>
  </si>
  <si>
    <t>Парцијална акрилатна протеза</t>
  </si>
  <si>
    <t>Тотална протеза</t>
  </si>
  <si>
    <t>Репаратура протезе - прелом плоче</t>
  </si>
  <si>
    <t>Додатак зуба у протези</t>
  </si>
  <si>
    <t>Додатак кукице у протези</t>
  </si>
  <si>
    <t>Подлагање протезе индиректно</t>
  </si>
  <si>
    <t>Republički fond za zdravstveno osiguranje - šifarnik usluga_obeležje</t>
  </si>
  <si>
    <t>Sifra usluge</t>
  </si>
  <si>
    <t>Naziv usluge</t>
  </si>
  <si>
    <t>Oznaka atributa</t>
  </si>
  <si>
    <t>Naziv atributa</t>
  </si>
  <si>
    <t>Važi od</t>
  </si>
  <si>
    <t>Kratka poseta izabranom lekaru</t>
  </si>
  <si>
    <t>Podrazumevana vrednost atributa</t>
  </si>
  <si>
    <t>06.09.2013</t>
  </si>
  <si>
    <t>usluga pružena licu sa invaliditetom</t>
  </si>
  <si>
    <t>28</t>
  </si>
  <si>
    <t>Hitna medicinska pomoc</t>
  </si>
  <si>
    <t>Sprovođenje imunizacije, odnosno vakcinacije</t>
  </si>
  <si>
    <t>usluga pružena na terenu</t>
  </si>
  <si>
    <t>Sprovodenje imunizacije, odnosno vakcinacije</t>
  </si>
  <si>
    <t>50</t>
  </si>
  <si>
    <t>Vakcina protiv virusa gripa</t>
  </si>
  <si>
    <t>01.06.2018</t>
  </si>
  <si>
    <t>51</t>
  </si>
  <si>
    <t>Vakcina TT - protiv tetanusa</t>
  </si>
  <si>
    <t>53</t>
  </si>
  <si>
    <t>Vakcina HepB - protiv hepatitisa</t>
  </si>
  <si>
    <t>01.01.2019</t>
  </si>
  <si>
    <t>54</t>
  </si>
  <si>
    <t>Vakcina DTaP - protiv dift. tetanusa i vel. kašja</t>
  </si>
  <si>
    <t>55</t>
  </si>
  <si>
    <t>Vakcina OPV/IPV- protiv dečije paralize</t>
  </si>
  <si>
    <t>56</t>
  </si>
  <si>
    <t>Vakcina Hib - protiv hemofilus influence tip b</t>
  </si>
  <si>
    <t>57</t>
  </si>
  <si>
    <t>Vakcina PCV - protiv streptokokus pneumonje</t>
  </si>
  <si>
    <t>58</t>
  </si>
  <si>
    <t>Vakcina MMR - protiv morbila, zauški i rubele</t>
  </si>
  <si>
    <t>59</t>
  </si>
  <si>
    <t>Vakcina DT - protiv difterije i tetanusa</t>
  </si>
  <si>
    <t>Poseta patronažne sestre novorodenčetu i porodiiji</t>
  </si>
  <si>
    <t>Poseta patronažne sestre novorodenčetu i porodilji</t>
  </si>
  <si>
    <t>21</t>
  </si>
  <si>
    <t>Ponovna poseta</t>
  </si>
  <si>
    <t>Poseta patronažne sestre novorođenčetu i porodilji</t>
  </si>
  <si>
    <t>Poseta patronažne sestre porodici</t>
  </si>
  <si>
    <t>22</t>
  </si>
  <si>
    <t>Poseta trudnici</t>
  </si>
  <si>
    <t>23</t>
  </si>
  <si>
    <t>Poseta trudnici sa visokorizičnom trudnoćom</t>
  </si>
  <si>
    <t>24</t>
  </si>
  <si>
    <t>Poseta obolelom licu</t>
  </si>
  <si>
    <t>25</t>
  </si>
  <si>
    <t>Prva poseta odojčetu</t>
  </si>
  <si>
    <t>26</t>
  </si>
  <si>
    <t>Ponovna poseta odojčetu</t>
  </si>
  <si>
    <t>Uzimanje materjala za analizu i testiranje</t>
  </si>
  <si>
    <t>Lekarski pregled na terenu</t>
  </si>
  <si>
    <t>Zdravstvena nega bolesnika u stanu/kući</t>
  </si>
  <si>
    <t>Neurološki pregled - prvi</t>
  </si>
  <si>
    <t>Test funkcije kardiovaskularnog sistema</t>
  </si>
  <si>
    <t>Test funkcije pluća i disajnih puteva</t>
  </si>
  <si>
    <t>Elektrofiziološko snimanje vezano za kardiovaskularni sistem</t>
  </si>
  <si>
    <t>EKG</t>
  </si>
  <si>
    <t>Holter</t>
  </si>
  <si>
    <t>Incizija/ drenaža/ ispiranje/ odstranjivanje tečnih produkata upalnih procesa - opšte</t>
  </si>
  <si>
    <t>Ekscizija/ odstranjivanje tkiva/ destrukcija/ čišćenje rane/ kauterizacija - opšte</t>
  </si>
  <si>
    <t>Instrumentacija/ kateterizacija - opšte</t>
  </si>
  <si>
    <t>Nameštanje/ fiksacija - opšte</t>
  </si>
  <si>
    <t>Nameštanje/ fiksacja - opšte</t>
  </si>
  <si>
    <t>Medikacja/lokalna injekcija/ infiltracija/ aplikacija leka</t>
  </si>
  <si>
    <t>Zavoji/ kompresivni zavoj/ kompresija/ tamponada</t>
  </si>
  <si>
    <t>Složene terapeutske procedure/ manje hirurške intervencije</t>
  </si>
  <si>
    <t>Grupni zdravstveno-vaspitni rad</t>
  </si>
  <si>
    <t>Predavanje</t>
  </si>
  <si>
    <t>Individualni zdravstveno - vaspitni rad</t>
  </si>
  <si>
    <t>Skrining dojke za uslugu ind.zdr. vaspitni rad</t>
  </si>
  <si>
    <t>01.06.2014</t>
  </si>
  <si>
    <t>Savetovalište za dijabetičare</t>
  </si>
  <si>
    <t>01.08.2017</t>
  </si>
  <si>
    <t>1000215- T</t>
  </si>
  <si>
    <t>Individualni zdravstveno vaspitni rad - telefonsko savetovalište Deca Srbje</t>
  </si>
  <si>
    <t>01.09.2014</t>
  </si>
  <si>
    <t>Skrining/ rano otkrivanje raka debelog creva</t>
  </si>
  <si>
    <t>Organizovani skrining</t>
  </si>
  <si>
    <t>01.11.2014</t>
  </si>
  <si>
    <t>Sanitetski prevoz</t>
  </si>
  <si>
    <t>Medicinska pratnja</t>
  </si>
  <si>
    <t>Terapeutska procedura koja se odnosi na bolesti srca i krvnih sudova</t>
  </si>
  <si>
    <t>Preventivni pregled novorodenčadi i odojčadi u prvoj godini života</t>
  </si>
  <si>
    <t>Preventivni pregled novorođenčadi i odojčadi u prvoj godini života</t>
  </si>
  <si>
    <t>75</t>
  </si>
  <si>
    <t>Analiza rezultata UZ pregleda kukova</t>
  </si>
  <si>
    <t>Preventivni pregled dece od jedne godine do polaska u školu</t>
  </si>
  <si>
    <t>44</t>
  </si>
  <si>
    <t>Izračunavanje indeksa telesne mase</t>
  </si>
  <si>
    <t>Preventivni pregled školske dece i omladine</t>
  </si>
  <si>
    <t>45</t>
  </si>
  <si>
    <t>Utvrđivanje pušačkog statusa</t>
  </si>
  <si>
    <t>Utvrđivanje opšte zdravstvene sposobnosti dece od šest do 14 godina života za bavljenje sportskim aktivnostima</t>
  </si>
  <si>
    <t>25.06.2016</t>
  </si>
  <si>
    <t>Utvrđivanje posebne zdravstvene sposobnosti dece od šest do 14 godina života za bavljenje sportskim aktivnostima</t>
  </si>
  <si>
    <t>Utvrdivanje posebne zdravstvene sposobnosti dece od šest do 14 godina života za bavljenje sportskim aktivnostima</t>
  </si>
  <si>
    <t>Kontrolni pregled dece od šest do 14 godina života za utvrdivanje opšte, odnosno posebne zdravstvene sposobnosti za bavjenje sportskim aktivnostima</t>
  </si>
  <si>
    <t>Kontrolni pregled dece, školske dece i omladine</t>
  </si>
  <si>
    <t>ponovni specijalističko-konsultativni pregled</t>
  </si>
  <si>
    <t>Preventivni pregled pre upućivanja u ustanovu za kolektivni boravak dece, školske dece i omladine</t>
  </si>
  <si>
    <t>Prvi pregled dece, školske dece i omladine radi lečenja</t>
  </si>
  <si>
    <t>Ponovni pregled dece, školske dece i omladine radi lečenja</t>
  </si>
  <si>
    <t>Posebni pregled dece, školske dece i omladine radi dopunske dijagnostike i daljeg lečenja</t>
  </si>
  <si>
    <t>Posebni pregled gojazne i predgojazne dece, školske dece i omladine</t>
  </si>
  <si>
    <t>07.03.2019</t>
  </si>
  <si>
    <t>Prvi pregled dece, školske dece i omladine u razvojnom savetovalištu</t>
  </si>
  <si>
    <t>Kontrolni pregled dece, školske dece i omladine u razvojnom savetovalištu</t>
  </si>
  <si>
    <t>Posebni pregeld dece, školske dece i omladine radi dopunske dijagnostike i daljeg lečenja u razvojnom savetovalištu</t>
  </si>
  <si>
    <t>Timski pregled dece, školske dece i omladine u razvojnom savetovalištu</t>
  </si>
  <si>
    <t>Preventivni pregled odraslih</t>
  </si>
  <si>
    <t>34</t>
  </si>
  <si>
    <t>Rano otkrivanje bolesti bubrega,prevencija,lečenje</t>
  </si>
  <si>
    <t>49</t>
  </si>
  <si>
    <t>Savetovanje pacjenta o zdravim stilovima života</t>
  </si>
  <si>
    <t>Prvi pregled odraslih radi lečenja</t>
  </si>
  <si>
    <t>46</t>
  </si>
  <si>
    <t>Analiza laboratorjskih rezultata glukoze</t>
  </si>
  <si>
    <t>47</t>
  </si>
  <si>
    <t>Analiza laborat. rezultata ukupnog holesterola</t>
  </si>
  <si>
    <t>48</t>
  </si>
  <si>
    <t>Analiza lab. rezultata frakcja holesterola (LDL)</t>
  </si>
  <si>
    <t>Ponovni pregled odraslih radi lečenja</t>
  </si>
  <si>
    <t>Posebni pregled odraslih radi dopunske dijagnostike i daljeg lečenja</t>
  </si>
  <si>
    <t>Zbrinjavanje osobe izložene nasiju</t>
  </si>
  <si>
    <t>Analiza laboratorjskih nalaza</t>
  </si>
  <si>
    <t>39</t>
  </si>
  <si>
    <t>Analiza laboratorjskih rezultata HbA1c</t>
  </si>
  <si>
    <t>73</t>
  </si>
  <si>
    <t>Analiza lab. rezultata frakcja holesterola (HDL)</t>
  </si>
  <si>
    <t>74</t>
  </si>
  <si>
    <t>Analiza laboratorjskih rezultata triglicerida</t>
  </si>
  <si>
    <t>Merenje krvnog pritiska</t>
  </si>
  <si>
    <t>Skrining/ rano otkrivanje djabetesa tipa 2</t>
  </si>
  <si>
    <t>Cijani pregled pacjenta sa pozitivnim rezultatom Upitnika procene rizika za djabetes tip 2</t>
  </si>
  <si>
    <t>Cijani pregled stopala - procena rizika za nastanak komplikacja djabetesa</t>
  </si>
  <si>
    <t>Poseta izabranom lekaru u cilju prevencije djabetesne retinopatje</t>
  </si>
  <si>
    <t>Skrining/ rano otkrivanje kardiovaskularnog rizika</t>
  </si>
  <si>
    <t>Skrining/ rano otkrivanje depresije</t>
  </si>
  <si>
    <t>Preventivni ginekološki pregled</t>
  </si>
  <si>
    <t>Skrining/ rano otkrivanje raka grlića materice - PAP test</t>
  </si>
  <si>
    <t>Preventivni pregled trudnice</t>
  </si>
  <si>
    <t>Do kraja prvog trimestra trudnoće</t>
  </si>
  <si>
    <t>Cijani pregeld trudnice radi ranog otkrivanja EPH gestoze</t>
  </si>
  <si>
    <t>Cijani pregled trudnice radi ranog otkrivanja gestacijskog dijabetesa</t>
  </si>
  <si>
    <t>Inspekcija i palpatorni pregled dojki</t>
  </si>
  <si>
    <t>Ultrazvučni pregeled trudnice</t>
  </si>
  <si>
    <t>Ultrazvučni pregled žena nevezano za trudnoću</t>
  </si>
  <si>
    <t>Ultrazvučni pregled dojke</t>
  </si>
  <si>
    <t>Skrining/rano otkrivanje raka grlića materice - supervizijski pregled pločice</t>
  </si>
  <si>
    <t>Kontrolni pregled trudnice</t>
  </si>
  <si>
    <t>Skrining / rano otkrivanje raka grlića materice - obaveštavanje žena o nalazu PAP testa/ izdavanje rezultata</t>
  </si>
  <si>
    <t>Skrining / rano otkrivanje raka - pozivanje učesnika na skrining</t>
  </si>
  <si>
    <t>Psihofizička priprema trudnice za porođaj</t>
  </si>
  <si>
    <t>Psihofizička priprema trudnice za porodaj</t>
  </si>
  <si>
    <t>Prvi ginekoioški pregied radi iečenja</t>
  </si>
  <si>
    <t>Ponovni ginekoioški pregied radi iečenja</t>
  </si>
  <si>
    <t>Elektrofiziološko snimanje u ginekologji i akušerstvu</t>
  </si>
  <si>
    <t>Dijagnostički test za ispitivanje oboljenja reproduktivnih organa žene</t>
  </si>
  <si>
    <t>Incizija/ drenaža/ ispiranje/ aspiracija tečnih produkata upalnih procesa reproduktivnih organa žene</t>
  </si>
  <si>
    <t>Ekscizija/ odstranjivanje tkiva/ destrukcija/ čišćenje rane/ kauterizacija promena koje se odnose na reproduktivne organe žene</t>
  </si>
  <si>
    <t>Instrumentacija, plasiranje intrauterinog i vaginalnog uređaja</t>
  </si>
  <si>
    <t>Instrumentacija, ekstrakcija intrauterinog i vaginalnog uređaja</t>
  </si>
  <si>
    <t>Eksfolijativna citologja tkiva reproduktivnih organa žene - neautomatizovana priprema i neautomatizovano bojenje</t>
  </si>
  <si>
    <t>Preventivni pregled u vezi sa planiranjem porodice</t>
  </si>
  <si>
    <t>Preventivni pregled porodije</t>
  </si>
  <si>
    <t>Nakon šest meseci</t>
  </si>
  <si>
    <t>Složena ginekološko-akušerska procedura</t>
  </si>
  <si>
    <t>Posebni ginekološki pregled radi dopunske dijagnostike i daljeg lečenja</t>
  </si>
  <si>
    <t>Internistički pregled - prvi</t>
  </si>
  <si>
    <t>Pneumoftiziološki pregled - prvi</t>
  </si>
  <si>
    <t>Terapeutska procedura koja se odnosi na bolesti pluća i disajnih puteva</t>
  </si>
  <si>
    <t>Test osetljivosti</t>
  </si>
  <si>
    <t>Test osetjivosti</t>
  </si>
  <si>
    <t>Oftalmološki pregled - prvi</t>
  </si>
  <si>
    <t>Preventivni pregled u okviru sistematskog pregleda</t>
  </si>
  <si>
    <t>Dijagnostički test za ispitivanje motiliteta oka i razrokosti</t>
  </si>
  <si>
    <t>Dijagnostički test za ispitivanje kolornog vida</t>
  </si>
  <si>
    <t>Dijagnostički test za ispitivanje binokularnog vida</t>
  </si>
  <si>
    <t>Dijagnostički test za ispitivanje prekornealnog filma</t>
  </si>
  <si>
    <t>Incizija/ drenaža/ ispiranje/ aspiracija/ odstranjivanje tečnih produkata upalnih procesa predela oka i pripojaka oka</t>
  </si>
  <si>
    <t>Instrumentacija koja se odnosi na predeo oka i pripojaka oka</t>
  </si>
  <si>
    <t>Medikacja/lokalna injekcija/ infiltracja/ aplikacija leka koja se odnosi na predeo oka i pripojaka oka</t>
  </si>
  <si>
    <t>Zavoj/ tamponada koja se odnosi na predeo oka i pripojaka oka</t>
  </si>
  <si>
    <t>Terapeutska procedura koje se odnosi na predeo oka i pripojaka oka</t>
  </si>
  <si>
    <t>ORL pregled - prvi</t>
  </si>
  <si>
    <t>Test funkcije čula sluha</t>
  </si>
  <si>
    <t>Test funkcije govora</t>
  </si>
  <si>
    <t>Test funkcije čula ravnoteže</t>
  </si>
  <si>
    <t>Logopedski tretman</t>
  </si>
  <si>
    <t>Defektološki tretman</t>
  </si>
  <si>
    <t>Incizija/ drenaža/ ispiranje/ aspiracija/ odstranjivanje tečnih produkata upalnih procesa predela uva, nosa i ždrela</t>
  </si>
  <si>
    <t>Ekscizija/ odstranjivanje tkiva/ čišćenje rane/ kauterizacija promena predela uva, nosa i ždrela</t>
  </si>
  <si>
    <t>Instrumentacija predela uva, nosa i ždrela</t>
  </si>
  <si>
    <t>Medikacja/lokalna injekcija/ infiltracja/ aplikacija leka koje se odnosi na predeo uva, nosa i ždrela</t>
  </si>
  <si>
    <t>Zavoji/ kompresivni zavoj/ kompresija/ tamponada koja se odnosi na predeo uva i nosa</t>
  </si>
  <si>
    <t>Fizjatrjski pregled - prvi</t>
  </si>
  <si>
    <t>Posebni fizjatrijski pregled</t>
  </si>
  <si>
    <t>Parafinoterapja ili parafangoterapja</t>
  </si>
  <si>
    <t>Krioterapja</t>
  </si>
  <si>
    <t>Kineziterapija bolesti</t>
  </si>
  <si>
    <t>Kineziterapija dece sa smetnjama u razvoju</t>
  </si>
  <si>
    <t>Fototerapija -Zračenje infracrvenim, ultravioletnim i bioptron</t>
  </si>
  <si>
    <t>Elektromagnetna terapija</t>
  </si>
  <si>
    <t>Elektromagnetna terapja</t>
  </si>
  <si>
    <t>Laser terapija</t>
  </si>
  <si>
    <t>Elektrostimulacija mišića</t>
  </si>
  <si>
    <t>Interferentne struje</t>
  </si>
  <si>
    <t>Elektroforeza</t>
  </si>
  <si>
    <t>Galvanizacija</t>
  </si>
  <si>
    <t>Djadinamske struje</t>
  </si>
  <si>
    <t>Visokofrekventne struje (Kratkotalasna djatermja) - KTD</t>
  </si>
  <si>
    <t>Transkutana elektro neuro stimulacja (TENS)</t>
  </si>
  <si>
    <t>Kriomasaža</t>
  </si>
  <si>
    <t>Biodoza - određivanje individualne osetljivosti na ultravioletne zrake</t>
  </si>
  <si>
    <t>Manuelna segmentna masaža</t>
  </si>
  <si>
    <t>Ultrazvuk - direktni</t>
  </si>
  <si>
    <t>Sonoforeza</t>
  </si>
  <si>
    <t>Ultrazvuk - subakvalni</t>
  </si>
  <si>
    <t>Psihijatrjski pregled - prvi</t>
  </si>
  <si>
    <t>Test psihičkih funkcija</t>
  </si>
  <si>
    <t>Individualna psihoterapija</t>
  </si>
  <si>
    <t>Individualni rad psihologa sa detetom i porodicom</t>
  </si>
  <si>
    <t>Grupna psihoterapja</t>
  </si>
  <si>
    <t>Dermatovenerološki pregled - prvi</t>
  </si>
  <si>
    <t>Dermatoskopski pregled kože</t>
  </si>
  <si>
    <t>Rendgen skopija sa cijanom grafijom bez kontrasta</t>
  </si>
  <si>
    <t>Rendgen skopija sa cijanom grafijom sa kontrastom</t>
  </si>
  <si>
    <t>Rendgen grafija organa po sistemima, jedan pravac</t>
  </si>
  <si>
    <t>Rendgen grafija organa po sistemima u dva pravca</t>
  </si>
  <si>
    <t>12</t>
  </si>
  <si>
    <t>RTG dojke u dva pravca - mamografja</t>
  </si>
  <si>
    <t>Rendgen grafija specijalna snimanja po sistemima u dva ili jednom pravcu</t>
  </si>
  <si>
    <t>Složeni rendgen pregledi</t>
  </si>
  <si>
    <t>Ultrazvučni pregled regija - siva skala</t>
  </si>
  <si>
    <t>Doppler scan regija</t>
  </si>
  <si>
    <t>Složeni ultrazvučni pregled</t>
  </si>
  <si>
    <t>Ultrazvučni pregled organa - siva skala</t>
  </si>
  <si>
    <t>Doppler scan organa</t>
  </si>
  <si>
    <t>Ultrazvučni pregled novorođenčadi radi ranog otkrivanja displazije kukova</t>
  </si>
  <si>
    <t>Ultrazvučni pregled novorodenčadi radi ranog otkrivanja displazije kukova</t>
  </si>
  <si>
    <t>Skrining/ rano otkrivanje raka dojke</t>
  </si>
  <si>
    <t>Prvo čitanje mamografije u organizovanom skriningu</t>
  </si>
  <si>
    <t>Kratka poseta izabranom lekaru u vezi saopštavanja rezultata skrininga/ranog otkrivanja raka dojke</t>
  </si>
  <si>
    <t>Stomatološki pregled</t>
  </si>
  <si>
    <t>05.02.2011</t>
  </si>
  <si>
    <t>01.02.2019</t>
  </si>
  <si>
    <t>01.01.2013</t>
  </si>
  <si>
    <t>Stomatološki pregled - kontrolni</t>
  </si>
  <si>
    <t>Sistematski stomatološki pregled sa obradom podataka</t>
  </si>
  <si>
    <t>Preventivni pregled</t>
  </si>
  <si>
    <t>Cijani pregled na rano otkrivanje ortodonskih anomalja dece</t>
  </si>
  <si>
    <t>Cijani pregled na rano otkrivanje rizika za nasatanak parodontopatije</t>
  </si>
  <si>
    <t>Cijani pregled na rano otkrivanje rizika za nastanak karijesa</t>
  </si>
  <si>
    <t>Motivacija i obučavanje korisnika u održavanju pravilne higijene</t>
  </si>
  <si>
    <t>Individualno zdravstveno vaspitni rad u ordinaciji/motivacija i obučavanje u održavanju oralne higjene</t>
  </si>
  <si>
    <t>Individualno zdravstveno vaspitni rad u ordinaciji/motivacija i obučavanje u održavanju oralne higijene</t>
  </si>
  <si>
    <t>71</t>
  </si>
  <si>
    <t>Savetovanje trudnice o oralnoj higjeni</t>
  </si>
  <si>
    <t>72</t>
  </si>
  <si>
    <t>Savetovanje porodije o cirkularnom karijesu dece</t>
  </si>
  <si>
    <t>Rad u maloj grupi (6 do 9 osoba)</t>
  </si>
  <si>
    <t>Rad u velikoj grupi (više od 30 osoba)</t>
  </si>
  <si>
    <t>Životna demonstracija (6 do 9 osoba)</t>
  </si>
  <si>
    <t>Uklanjanje naslaga</t>
  </si>
  <si>
    <t>Zalivanje fisura (po zubu)</t>
  </si>
  <si>
    <t>Lokalna aplikacija fluroida srednje koncentracje</t>
  </si>
  <si>
    <t>Serijska aplikacja koncentrovanih fluorida</t>
  </si>
  <si>
    <t>Preventivni ispun</t>
  </si>
  <si>
    <t>Prva pomoć kod dentalgija</t>
  </si>
  <si>
    <t>Terapja dubokog karjesa (bez ispuna)</t>
  </si>
  <si>
    <t>Amalgamski ispun na 1 površini</t>
  </si>
  <si>
    <t>Amalgamski ispun na 1 površini kod dece do navršene 15 godine života</t>
  </si>
  <si>
    <t>29.02.2012</t>
  </si>
  <si>
    <t>Amalgamski ispun na 2 površine</t>
  </si>
  <si>
    <t>Amalgamski ispun na 2 površine kod dece do navršene 15 godine života</t>
  </si>
  <si>
    <t>Amalgamski ispun na 3 površine</t>
  </si>
  <si>
    <t>Amalgamski ispun na 3 površine kod dece do navršene 15 godine života</t>
  </si>
  <si>
    <t>Nadogradnja frakturiranog zuba</t>
  </si>
  <si>
    <t>Vitalna amputacija pulpe mlečnih zuba</t>
  </si>
  <si>
    <t>Vitalna ekstirpacija pulpe mlečnih zuba</t>
  </si>
  <si>
    <t>Vitalna amputacija</t>
  </si>
  <si>
    <t>Vitalna amputacja</t>
  </si>
  <si>
    <t>Mortalna amputacija pulpe mlečnih zuba</t>
  </si>
  <si>
    <t>Interseansno medikamentozno kanalno punjenje (po kanalu)</t>
  </si>
  <si>
    <t>Interseansno medikamentozno kanalno punjenje kod zuba sa nezavršenim rastom korena (po kanalu)</t>
  </si>
  <si>
    <t>Prva pomoć kod multiplih povreda zuba u dece</t>
  </si>
  <si>
    <t>Kompozitni ispun na prednjim zubima</t>
  </si>
  <si>
    <t>Kompozitni ispun na prednjim zubima kod dece do navršene 15 godine života</t>
  </si>
  <si>
    <t>Kompozitni ispun na bočnim zubima</t>
  </si>
  <si>
    <t>Kompozitni ispun na bočnim zubima kod dece do navršene 15 godine života</t>
  </si>
  <si>
    <t>Nadogradnja od estetskog materijala (kod povreda)</t>
  </si>
  <si>
    <t>Nadogradnja od estetskog materjala (kod povreda)</t>
  </si>
  <si>
    <t>Endodontska terapija neinficirane pulpe po kanalu</t>
  </si>
  <si>
    <t>Endodontska terapija inficirane pulpe po kanalu</t>
  </si>
  <si>
    <t>Vađenje stranog tela iz kanala korena</t>
  </si>
  <si>
    <t>Retretman kanala korena (po kanalu)</t>
  </si>
  <si>
    <t>Glasjonomerni ispun</t>
  </si>
  <si>
    <t>Glasjonomerni ispun kod dece do navršene 15 godine života</t>
  </si>
  <si>
    <t>Parcjalna akrilatna proteza</t>
  </si>
  <si>
    <t>Totalna proteza</t>
  </si>
  <si>
    <t>Reparatura proteze - prelom ploče</t>
  </si>
  <si>
    <t>Dodatak zuba u protezi</t>
  </si>
  <si>
    <t>Dodatak kukice u protezi</t>
  </si>
  <si>
    <t>Podlaganje proteze direktno - hladnovezujući akrilat</t>
  </si>
  <si>
    <t>Podlaganje proteze indirektno</t>
  </si>
  <si>
    <t>Selektivno brušenje zuba (po zubu)</t>
  </si>
  <si>
    <t>Uklanjanje supragingivalnog zubnog kamenca po vilici</t>
  </si>
  <si>
    <t>Obrada parodontalnog džepa po zubu</t>
  </si>
  <si>
    <t>Drenaža parodontalnog abscesa</t>
  </si>
  <si>
    <t>Izrada i analiza studjskog modela</t>
  </si>
  <si>
    <t>Analiza ekstraoralne telerendgenoradiografje glave</t>
  </si>
  <si>
    <t>Analiza ortopantomografa</t>
  </si>
  <si>
    <t>Aktivni pokretni ortodontski aparat</t>
  </si>
  <si>
    <t>Funkcionalni ortodontski aparat</t>
  </si>
  <si>
    <t>Terapjska readaptacja pokretnog ortodontskog aparata</t>
  </si>
  <si>
    <t>Reparatura ortodontskiog aparata sa otiskom</t>
  </si>
  <si>
    <t>Lečenje alveolita</t>
  </si>
  <si>
    <t>Intraoralna incizja apscesa</t>
  </si>
  <si>
    <t>Zaustavjanje krvarenja</t>
  </si>
  <si>
    <t>Zaustavjanje krvarenja hirurškim putem</t>
  </si>
  <si>
    <t>Vađenje zuba</t>
  </si>
  <si>
    <t>Komplikovano vađenje zuba</t>
  </si>
  <si>
    <t>Hirurško vađenje zuba</t>
  </si>
  <si>
    <t>Hirurško vađenje impaktiranih umnjaka</t>
  </si>
  <si>
    <t>Hirurško vađenje impaktiranih očnjaka</t>
  </si>
  <si>
    <t>Hirurška terapija zuba u nicanju (cirkumcizja)</t>
  </si>
  <si>
    <t>Hirurška terapja zuba u nicanju (cirkumcizja)</t>
  </si>
  <si>
    <t>Primarna obrada rane - intraoralno</t>
  </si>
  <si>
    <t>Replantacja stalnih zuba</t>
  </si>
  <si>
    <t>Prva pomoć kod povreda</t>
  </si>
  <si>
    <t>Fiksacija traumatski luksiranih zuba splintom/šinom</t>
  </si>
  <si>
    <t>Fiksacja traumatski luksiranih zuba splintom/šinom</t>
  </si>
  <si>
    <t>Fiksacja traumatski luksiranih zuba kompozitnim splintom/šinom</t>
  </si>
  <si>
    <t>Uklanjanje splinta/šine</t>
  </si>
  <si>
    <t>Uklanjanje konaca</t>
  </si>
  <si>
    <t>Obuka pacijenta za izvođenje funkcionainih vežbi za rehabilitaciju temporo mandibularnog zgloba</t>
  </si>
  <si>
    <t>Obuka pacijenta za izvođenje funkcionalnih vežbi za rehabilitaciju temporo mandibularnog zgloba</t>
  </si>
  <si>
    <t>Rendgenografija zuba intraoralna</t>
  </si>
  <si>
    <t>01.01.2009</t>
  </si>
  <si>
    <t>Rendgenografja zuba intraoralna</t>
  </si>
  <si>
    <t>Ortopantomogram</t>
  </si>
  <si>
    <t>Telerendgen</t>
  </si>
  <si>
    <t>Snimak donje vilice u tri pravca</t>
  </si>
  <si>
    <t>Snimak temporo mandibularnih zglobova</t>
  </si>
  <si>
    <t>Snimak facilajnog masiva</t>
  </si>
  <si>
    <t>Snimak paranazalnih šupjina</t>
  </si>
  <si>
    <t>Snimak orbita</t>
  </si>
  <si>
    <t>Snimakjagodičnih lukova</t>
  </si>
  <si>
    <t>Intraoralni metodi radiografisanja</t>
  </si>
  <si>
    <t>Kraniogram (PA i profil lobanje)</t>
  </si>
  <si>
    <t>Vratni deo kičme u dva pravca</t>
  </si>
  <si>
    <t>Nativno radiografisanje pljuvačnih žlezda</t>
  </si>
  <si>
    <t>Površinska lokalna anestezija</t>
  </si>
  <si>
    <t>Infiltraciona anestezja</t>
  </si>
  <si>
    <t>Antišok terapja</t>
  </si>
  <si>
    <t>Specijalistički pregled</t>
  </si>
  <si>
    <t>Specijalistički pregled - kontrolni</t>
  </si>
  <si>
    <t>Konsultativni pregled u drugoj ustanovi</t>
  </si>
  <si>
    <t>Lokalna aplikacija leka (toxavit)</t>
  </si>
  <si>
    <t>Vitalna amputacja/ekstirpacija kod fraktura zuba sa otvorenom pulpom</t>
  </si>
  <si>
    <t>Lečenje inficirane pulpe sa nezavršenim rastom korena</t>
  </si>
  <si>
    <t>Lečenje neinficirane pulpe sa nezavršenim rastom korena</t>
  </si>
  <si>
    <t>Zbrinjavanje multiplih povreda zuba u dece</t>
  </si>
  <si>
    <t>Zbrinjavanje povreda zuba sa težim poremećajima strukture</t>
  </si>
  <si>
    <t>Kompozitni inlej</t>
  </si>
  <si>
    <t>Endodontska terapija zuba sa komplikovanim kanalnim sistemima - po kanalu</t>
  </si>
  <si>
    <t>Intralezjska i perilezjska aplikacija leka</t>
  </si>
  <si>
    <t>Uklanjanje krusta, pokrova bula ili nekrotičnih naslaga</t>
  </si>
  <si>
    <t>Kiretaža oralne sluzokože</t>
  </si>
  <si>
    <t>Kauterizacja tkiva</t>
  </si>
  <si>
    <t>Eliminacija iritacija oralne sluzokože</t>
  </si>
  <si>
    <t>Resekcja jednokorenih zuba</t>
  </si>
  <si>
    <t>Resekcja gornjih dvokorenih zuba</t>
  </si>
  <si>
    <t>Resekcja trokorenih zuba</t>
  </si>
  <si>
    <t>Hemisekcja i disekcja zuba</t>
  </si>
  <si>
    <t>Primarna plastika OAK</t>
  </si>
  <si>
    <t>Primarna plastika sa vađenjem korena iz sinusa</t>
  </si>
  <si>
    <t>Hirurška terapija zuba u nicanju (izvlačenje)</t>
  </si>
  <si>
    <t>Uklanjanje mukoznih cista</t>
  </si>
  <si>
    <t>Uklanjanje manjih viličnih cista</t>
  </si>
  <si>
    <t>Uklanjanje većih viličnih cista</t>
  </si>
  <si>
    <t>Plastika plika i frenuluma</t>
  </si>
  <si>
    <t>Revizja sinusa - Caldwell - Luc</t>
  </si>
  <si>
    <t>Repozicja luksirane donje vilice</t>
  </si>
  <si>
    <t>Primarna obrada rane bez suture maksilofacijalne regje</t>
  </si>
  <si>
    <t>Primarna obrada rane sa suturom maksilofacjalne regje</t>
  </si>
  <si>
    <t>Zbrinjavanje preloma vilice metodom žičane imobilizacije</t>
  </si>
  <si>
    <t>Zbrinjavanje preloma vilice standardnom šinom</t>
  </si>
  <si>
    <t>Uklanjanje benignih koštanih tumora lica i vilice</t>
  </si>
  <si>
    <t>Ekstraoralna incizja apscesa</t>
  </si>
  <si>
    <t>Davanje injekcije u terapijske / dijagnostičke svrhe</t>
  </si>
  <si>
    <t>Zbrinjavanje dece sa posebnim potrebama</t>
  </si>
  <si>
    <t>Zbrinjavanje osoba sa posebnim potrebama</t>
  </si>
  <si>
    <t>Terapja intra i ekstraoralnih perforacija korena</t>
  </si>
  <si>
    <t>Uklanjanje stranog tela iz mekih i koštanih tkiva lica i vilice</t>
  </si>
  <si>
    <t>Biopsja</t>
  </si>
  <si>
    <t>Ekscizja benignih/malignih kožnih tumora sa direktnom suturom M.F. regija</t>
  </si>
  <si>
    <t>Ekscizja benignih/malignih tumora kože sa rekonstrukcijom defekata M.F. regja</t>
  </si>
  <si>
    <t>Uklanjanje tumora sluzokože usne dupje</t>
  </si>
  <si>
    <t>Maligni tumori usne "V" ekscizja</t>
  </si>
  <si>
    <t>Maligni tumori usne "W" ekscizja</t>
  </si>
  <si>
    <t>Hirurško lečenje osteomijelitisa M.F. regije</t>
  </si>
  <si>
    <t>Hirurško iečenje osteomijelitisa M.F. regije</t>
  </si>
  <si>
    <t>Hirurško lečenje osteomijelitisa M.F. regije - lokalnog</t>
  </si>
  <si>
    <t>Nekrektomija po seansi</t>
  </si>
  <si>
    <t>Nekrektomja po seansi</t>
  </si>
  <si>
    <t>Ubrizgavanje lekova u pljuvačnu žlezdu kroz izvodni kanal</t>
  </si>
  <si>
    <t>Odstranjenje kalkulusa iz izvodnog kanala pljuvačne žlezde</t>
  </si>
  <si>
    <t>Anestezija u oralnoj hirurgiji po započetom satu</t>
  </si>
  <si>
    <t>Anestezija u maksilofacijalnoj hirurgiji po započetom satu</t>
  </si>
  <si>
    <t>Vestibularna ploča</t>
  </si>
  <si>
    <t>Uzorkovanje krvi (mikrouzorkovanje)</t>
  </si>
  <si>
    <t>01.01.2014</t>
  </si>
  <si>
    <t>Uzorkovanje krvi (venepunkcija)</t>
  </si>
  <si>
    <t>Uzorkovanje drugih bioloških materjala u laboratorji</t>
  </si>
  <si>
    <t>L000042</t>
  </si>
  <si>
    <t>Prjem, kontrola kvaliteta uzorka i priprema uzorka za laboratorjska ispitivanja*</t>
  </si>
  <si>
    <t>C-reaktivni protein (CRP) u krvi - POCT metodom</t>
  </si>
  <si>
    <t>01.01.2018</t>
  </si>
  <si>
    <t>Glukoza tolerans test (test opterećenja glukozom, GTT-oralni) - glukoza u krvi</t>
  </si>
  <si>
    <t>Glukoza u kapilarnoj krvi - POCT metodom</t>
  </si>
  <si>
    <t>Hemoglobin A1c (glikozilirani hemoglobin, HbA1c) u krvi</t>
  </si>
  <si>
    <t>Alanin aminotransferaza (ALT) u serumu - spektrofotometrja</t>
  </si>
  <si>
    <t>Albumin u serumu - spektrofotometrijom</t>
  </si>
  <si>
    <t>Alfa-amilaza u serumu - spektrofotometrija</t>
  </si>
  <si>
    <t>Alkalna fosfataza (ALP) u serumu -spektrofotometrjom</t>
  </si>
  <si>
    <t>Aspartat aminotransferaza (AST) u serumu - spektrofotometrijom</t>
  </si>
  <si>
    <t>Bilirubin (direktan) u serumu - spektrofotometrijom</t>
  </si>
  <si>
    <t>Bilirubin (ukupan) u serumu - spektrofotometrijom</t>
  </si>
  <si>
    <t>C-reaktivni protein (CRP) u serumu - imunoturbidimetrjom</t>
  </si>
  <si>
    <t>Fosfor, neorganski u serumu - spektrofotometrja</t>
  </si>
  <si>
    <t>Gama-glutamil transferaza (gama-GT) u serumu - spektrofotometrja</t>
  </si>
  <si>
    <t>Glukoza u serumu - spektrofotometrija</t>
  </si>
  <si>
    <t>Gvožđe u serumu</t>
  </si>
  <si>
    <t>Hloridi u serumu - jon-selektivnom elektrodom (JSE)</t>
  </si>
  <si>
    <t>Holesterol (ukupan) u serumu - spektrofotometrjom</t>
  </si>
  <si>
    <t>Holesterol, HDL - u serumu - spektrofotometrja</t>
  </si>
  <si>
    <t>Holesterol, LDL - u serumu - izračunavanjem</t>
  </si>
  <si>
    <t>Holesterol, LDL - u serumu - spektrofotometrjom</t>
  </si>
  <si>
    <t>Kalcijum u serumu - spektrofotometrjom</t>
  </si>
  <si>
    <t>Kaljum u serumu - jon-selektivnom elektrodom (JSE)</t>
  </si>
  <si>
    <t>Kaljum u serumu - plamena fotometrja</t>
  </si>
  <si>
    <t>Kaljum u serumu - POCT metodom</t>
  </si>
  <si>
    <t>Kisela fosfataza (AcP) ukupna u serumu</t>
  </si>
  <si>
    <t>Kisela fosfataza (AcP), prostatična (prostatična kisela fosfataza, PAP) u serumu</t>
  </si>
  <si>
    <t>Kreatin kinaza (CK) u serumu - spektrofotometrja</t>
  </si>
  <si>
    <t>Kreatinin u semmu-spektrofotometrjom</t>
  </si>
  <si>
    <t>Laktat dehidrogenaza (LDH) u serumu - spektrofotometrja</t>
  </si>
  <si>
    <t>Mokraćna kiselina u serumu - spektrofotometrija</t>
  </si>
  <si>
    <t>Natrijum u serumu - plamena fotometrja</t>
  </si>
  <si>
    <t>Natrijum u serumu - POCT metodom</t>
  </si>
  <si>
    <t>Natrijum u serumu, jon-selektivnom elektrodom (JSE)</t>
  </si>
  <si>
    <t>Proteini (ukupni) u serumu - spektrofotometrjom</t>
  </si>
  <si>
    <t>TIBC (ukupni kapacitet vezivanja gvožđa) u serumu</t>
  </si>
  <si>
    <t>Trigliceridi u serumu - spektrofotometrja</t>
  </si>
  <si>
    <t>UIBC (nezasićeni kapacitet vezivanja gvožđa) u serumu</t>
  </si>
  <si>
    <t>Urea u serumu - spektrofotometrijom</t>
  </si>
  <si>
    <t>Alfa-amilaza u urinu</t>
  </si>
  <si>
    <t>Bilirubin (ukupan) u urinu</t>
  </si>
  <si>
    <t>Celokupni hemjski pregled, relativna gustina i sediment urina - automatski sa digitalnom protočnom mikroskopijom</t>
  </si>
  <si>
    <t>Celokupni pregled, relativna gustina urina - automatski</t>
  </si>
  <si>
    <t>Celokupni pregled urina - ručno</t>
  </si>
  <si>
    <t>Glukoza u urinu</t>
  </si>
  <si>
    <t>Hemoglobin (krv) u urinu</t>
  </si>
  <si>
    <t>Ketonska tela (aceton) u urinu</t>
  </si>
  <si>
    <t>Laki lanci imunoglobulina (Bence-Jones) u urinu</t>
  </si>
  <si>
    <t>pH urina</t>
  </si>
  <si>
    <t>Proteini (frakcije proteina) u urinu - elektroforezom na gelu</t>
  </si>
  <si>
    <t>Proteini u urinu - sulfosalicilnom kiselinom</t>
  </si>
  <si>
    <t>Proteini u urinu - zagrevanjem</t>
  </si>
  <si>
    <t>Sediment urina</t>
  </si>
  <si>
    <t>Urobilinogen u urinu</t>
  </si>
  <si>
    <t>L012401</t>
  </si>
  <si>
    <t>Hemoglobin (krv) (FOBT) u fecesu - imunohemijski</t>
  </si>
  <si>
    <t>L012419</t>
  </si>
  <si>
    <t>Hemoglobin (krv) (FOBT) u fecesu - enzimski</t>
  </si>
  <si>
    <t>Masti u fecesu</t>
  </si>
  <si>
    <t>Nesvarena mišićna vlakna u fecesu</t>
  </si>
  <si>
    <t>Skrob u fecesu</t>
  </si>
  <si>
    <t>Hematokrit (Hct) u krvi</t>
  </si>
  <si>
    <t>Hemoglobin (Hb) u krvi</t>
  </si>
  <si>
    <t>Krvna slika (Er, Le, Hct, Hb, Tr)</t>
  </si>
  <si>
    <t>Krvna slika (Er, Le, Hct, Hb, Tr, LeF)</t>
  </si>
  <si>
    <t>Leukocitarna formula (LeF) - ručno</t>
  </si>
  <si>
    <t>Određivanje broja eritrocita (Er) u krvi</t>
  </si>
  <si>
    <t>Odredivanje broja eritrocita (Er) u krvi</t>
  </si>
  <si>
    <t>Odredivanje broja leukocita (Le) u krvi</t>
  </si>
  <si>
    <t>Određivanje broja retikulocita u krvi - mikroskopiranjem</t>
  </si>
  <si>
    <t>Odredivanje broja retikulocita u krvi - mikroskopiranjem</t>
  </si>
  <si>
    <t>Odredivanje broja trombocita (Tr) u krvi</t>
  </si>
  <si>
    <t>Određivanje broja trombocita (Tr) u krvi</t>
  </si>
  <si>
    <t>Sedimentacija eritrocita (SE)</t>
  </si>
  <si>
    <t>Sedimentacja eritrocita (SE)</t>
  </si>
  <si>
    <t>Aktivirano parcjalno tromboplastinsko vreme (aPTT) u plazmi - koagulometrijski</t>
  </si>
  <si>
    <t>Fibrinogen u plazmi</t>
  </si>
  <si>
    <t>Fibrinogen u plazmi - spektrofotometrjski</t>
  </si>
  <si>
    <t>INR - za praćenje antikoagulantne terapije u plazmi</t>
  </si>
  <si>
    <t>Protrombinsko vreme (PT)</t>
  </si>
  <si>
    <t>Vreme krvarenja (Duke)</t>
  </si>
  <si>
    <t>Brzi test za detekcju kopro-antigena Entamoeba histolytica/dispar</t>
  </si>
  <si>
    <t>Pregled stolice na parazite (nativni preparat)</t>
  </si>
  <si>
    <t>L029454</t>
  </si>
  <si>
    <r>
      <t>Број постеља/места</t>
    </r>
    <r>
      <rPr>
        <sz val="9"/>
        <rFont val="Arial"/>
        <family val="2"/>
      </rPr>
      <t xml:space="preserve"> </t>
    </r>
  </si>
  <si>
    <t>Број запослених на одређено време који се финанисрају из средстава РФЗО</t>
  </si>
  <si>
    <t>Укупан број запослених на одређено и неодређено време који се финансирају из средстава РФЗО</t>
  </si>
  <si>
    <t>ЗАВОД ЗА ЗДРАВСТВЕНУ ЗАШТИТУ СТУДЕНАТА БЕОГРАД</t>
  </si>
  <si>
    <t xml:space="preserve">ЗАВОД ЗА ЗДРАВСТВЕНУ ЗАШТИТУ СТУДЕНАТА БЕОГРАД    
</t>
  </si>
  <si>
    <t xml:space="preserve">ЗАВОД ЗА ЗДРАВСТВЕНУ ЗАШТИТУ СТУДЕНАТА БЕОГРАД </t>
  </si>
  <si>
    <t>Табела бр. 12</t>
  </si>
  <si>
    <t>Превентивни  преглед одраслих</t>
  </si>
  <si>
    <t>Превентивни   преглед у  I години студија (19 -20 година)</t>
  </si>
  <si>
    <t>Превентивни   прегледи у III години студија (21 -22 година)</t>
  </si>
  <si>
    <t>Скрининг/ рано откривање депресије ( 19 и више година)</t>
  </si>
  <si>
    <t xml:space="preserve">KУРАТИВА/Прегледи лекара </t>
  </si>
  <si>
    <t>Први преглед студентске омладине (одраслих) ради лечења</t>
  </si>
  <si>
    <t xml:space="preserve">Поновни преглед студентске омладине (одраслих) ради лечења </t>
  </si>
  <si>
    <t>Посебни преглед студената ради допунске диј. и даљ. лечења</t>
  </si>
  <si>
    <t>Спроводе Заводи за здравствену заштиту студената</t>
  </si>
  <si>
    <t>Кратка посета изабраном лекару  у вези саопштавања резултата скрининга/раног откривања рака дојке</t>
  </si>
  <si>
    <t xml:space="preserve">Интернистички преглед </t>
  </si>
  <si>
    <t xml:space="preserve">Офталмолошки преглед </t>
  </si>
  <si>
    <t xml:space="preserve">Физијатријски преглед </t>
  </si>
  <si>
    <t xml:space="preserve">ОРЛ  преглед </t>
  </si>
  <si>
    <t xml:space="preserve">Психијатријски преглед </t>
  </si>
  <si>
    <t xml:space="preserve">Дерматовенеролошки преглед </t>
  </si>
  <si>
    <t>Одељење за правне, кадровске и административне послове</t>
  </si>
  <si>
    <t>Одељење за економско-финансијске послове</t>
  </si>
  <si>
    <t>Одељење за техничке и друге сличне послове</t>
  </si>
  <si>
    <t>Управа</t>
  </si>
  <si>
    <t>Одељење информационих система и технологија</t>
  </si>
  <si>
    <t>Циљани преглед стопала - процена ризика за настанак компликација дијабетеса</t>
  </si>
  <si>
    <t>Посета изабраном лекару у циљу превенције дијабетесне ретинопатије</t>
  </si>
  <si>
    <t>1000108#</t>
  </si>
  <si>
    <t>Пријем, контрола квалитета узорка и припрема узорка за лабораторијска испитивања</t>
  </si>
  <si>
    <t>Фототерапија</t>
  </si>
  <si>
    <t>Прва помоћ код денталгија</t>
  </si>
  <si>
    <t>Уклањање тумора слузокоже усне дупље</t>
  </si>
  <si>
    <t>Збрињавање прелома вилице стандардном шином</t>
  </si>
  <si>
    <t>Детекција вирусног Аg SARS – CоV-2
 квалитативном методом</t>
  </si>
  <si>
    <t>Анестезија у оралној хирургији по започетом сату</t>
  </si>
  <si>
    <t>ДРУГЕ УСЛУГЕ</t>
  </si>
  <si>
    <t>Композитни инлеј</t>
  </si>
  <si>
    <t>Биопсија</t>
  </si>
  <si>
    <t>Малигни тумори усне "V" ексцизија</t>
  </si>
  <si>
    <t>Малигни тумори усне "W" ексцизија</t>
  </si>
  <si>
    <t>Некректомија по сеанси</t>
  </si>
  <si>
    <t>Ултразвучни преглед абдомена</t>
  </si>
  <si>
    <t>Ултразвучни преглед уротракта</t>
  </si>
  <si>
    <t>2200106</t>
  </si>
  <si>
    <t>Шифра</t>
  </si>
  <si>
    <t xml:space="preserve">Збирна табела врсте здравствених услуга које се пружају у здравственој установи                                                                                                                                                        </t>
  </si>
  <si>
    <t>Табела бр.33</t>
  </si>
  <si>
    <t>Назив услуге</t>
  </si>
  <si>
    <t>Циљани преглед на рано откривање ризика за настанак каријеса</t>
  </si>
  <si>
    <t>Хируршко вађење зуба</t>
  </si>
  <si>
    <t>Хируршко вађење импактираних умњака</t>
  </si>
  <si>
    <t>Хируршка терапија зуба у ницању (циркумцизија)</t>
  </si>
  <si>
    <t>Ресекција горњих двокорених зуба</t>
  </si>
  <si>
    <t>Табела бр 28</t>
  </si>
  <si>
    <t>РФЗО ШИФРЕ</t>
  </si>
  <si>
    <t>Превентивни преглед (одојче од 2 месеца 
до краја  1. године)</t>
  </si>
  <si>
    <t>Систематски стоматолошки преглед са обрадом података (трећагодина, први разред основне школе, дванаеста година живота)</t>
  </si>
  <si>
    <t>Стоматолошки преглед (друга година,шеста/пред полазак у школу, /8/9/10/11/13/14/15/16/17/18/19, труднице,студенти до 26 године)</t>
  </si>
  <si>
    <t>Циљани преглед на рано откривање ортодонских аномалија деце</t>
  </si>
  <si>
    <t>Циљани преглед на рано откривање ризика за настанак парадонтопатије</t>
  </si>
  <si>
    <t>АПЛИКАЦИЈА ФЛОРИДА</t>
  </si>
  <si>
    <t>Апликација флуроида према процени ризика од настанка каријеса (средње концентраације или концентрованих флуроида)</t>
  </si>
  <si>
    <t>Заливање фисура ( по зубу)</t>
  </si>
  <si>
    <t>Индивидуални здравствено васпитни рад у ординацији - мотивација и обучавање у одржавању оралне хигијене</t>
  </si>
  <si>
    <t>Рад у малој групи ( 6 до 9 особа)</t>
  </si>
  <si>
    <t>Рад у великој групи ( више од 30 особа)</t>
  </si>
  <si>
    <t>Обука пацијената за извођење функционалних вежби за рехабилитацију темпоро - мандибуларног зглоба</t>
  </si>
  <si>
    <t>КУРАТИВА Прегледи, дијагностика и терапија</t>
  </si>
  <si>
    <t>Прегледи због терапије</t>
  </si>
  <si>
    <t>Збрињавање особа изложених насиљу</t>
  </si>
  <si>
    <t>ТЕРАПИЈА БОЛЕСТИ ЗУБА СА ЕНДОДОНЦИЈОМ</t>
  </si>
  <si>
    <t>Витална ампултација</t>
  </si>
  <si>
    <t>Мотртална ампултација пулпе млечних зуба</t>
  </si>
  <si>
    <t>Композитни испун на предњим зубима 
код деце до навршене 15 године живота</t>
  </si>
  <si>
    <t>Композитни испун на бочним зубима 
код деце до навршене 15 године живота</t>
  </si>
  <si>
    <t>Надоградња од естетског материјала 
(код повреда)</t>
  </si>
  <si>
    <t>Ендоскопска терапија неинфициране
 пулпе по каналу</t>
  </si>
  <si>
    <t>Гласјономерни испун код деце до навршене
 15 године живота</t>
  </si>
  <si>
    <t>Локална апликација лека (тохавит)</t>
  </si>
  <si>
    <t>Лечење инфициране пулпе са незавршеним 
растом корена</t>
  </si>
  <si>
    <t>Лечење неинфициране пулпе са незавршеним
 растом корена</t>
  </si>
  <si>
    <t>Ендодонска терапија зуба са компликованим 
каналним системима - по каналу</t>
  </si>
  <si>
    <t>Анализа екстраоралне
 телерендгенорадиографије главе</t>
  </si>
  <si>
    <t>Активни покретни ортодонстски апарат</t>
  </si>
  <si>
    <t>Терапијска реадаптација покретног
 ортодонтског апарата</t>
  </si>
  <si>
    <t>Репаратура ортодонстског апарата са отиском</t>
  </si>
  <si>
    <t>ТЕРАПИЈА  ПАРАДОНЦИЈУМА</t>
  </si>
  <si>
    <t>Уклањање супрагингивалног зубног
 каменца по вилици</t>
  </si>
  <si>
    <t>Обрада парадонталног џепа по зубу</t>
  </si>
  <si>
    <t>ХИРУШКА ТЕРАПИЈА</t>
  </si>
  <si>
    <t>Хируршко вађење импактираних очњака</t>
  </si>
  <si>
    <t>Уклањање круста, покрова була или некротичних
 наслага или некротичних наслага</t>
  </si>
  <si>
    <t>Ресекција трокоених зуба</t>
  </si>
  <si>
    <t>Примарна пластика са вађењем корена
 из синуса</t>
  </si>
  <si>
    <t>Хируршка терапија зуба у ницању (извлачење)</t>
  </si>
  <si>
    <t>Уклањање већих виличних цисти</t>
  </si>
  <si>
    <t>Примарна обрада ране без сутуром 
максилофацијалне регије</t>
  </si>
  <si>
    <t>Примарна обрада ране са сутуром 
максилофацијалне регије</t>
  </si>
  <si>
    <t>Збрињавање прелома вилице методом 
жичане имобилизације</t>
  </si>
  <si>
    <t>Анестезија у максилофацијалној хирургији 
по започетом сату</t>
  </si>
  <si>
    <t>Дренажа парадонталног апсцеса</t>
  </si>
  <si>
    <t>Фиксација трауматски луксираних зуба
 сплинтом-шином</t>
  </si>
  <si>
    <t>Фиксација трауматски луксираних зуба 
композитним сплинтом/шином</t>
  </si>
  <si>
    <t>Витална ампутација/екстрипација код фактура 
зуба са отвореном пулпом</t>
  </si>
  <si>
    <t>Збрињавање повреда зуба са тежим 
поремећајима структуре</t>
  </si>
  <si>
    <t>СТОМАТОЛОШКА ЗАШТИТА ОСОБА / ДЕЦЕ
 СА ПОСЕБНИМ ПОТРЕБАМА</t>
  </si>
  <si>
    <t>Подлагање протезе директно
 - хладновезујући акрилат</t>
  </si>
  <si>
    <t>Консултативни преглед у другој установи</t>
  </si>
  <si>
    <t>Андодонска терапија зуба са компликованим 
каналима</t>
  </si>
  <si>
    <t>Примарна обрада ране без сутуре
 максилофацијалне регије</t>
  </si>
  <si>
    <t>Примарна обрада ране са сутуре 
максилофацијалне регије</t>
  </si>
  <si>
    <t>Уклањање бенигних коштаних тумора 
лица и вилице</t>
  </si>
  <si>
    <t>Давање инјекција у терапијске, односно 
дијагностичке сврхе</t>
  </si>
  <si>
    <t>Терапија интра и екстраоралних перфорација
 корена</t>
  </si>
  <si>
    <t>Ексцизија бенингних/малигних коштаних тумора
 са директном сутуром МФ регије</t>
  </si>
  <si>
    <t>Ексцизија бенингних/малигних коштаних тумора
 коже са реконструкцијом дефекта  МФ регије</t>
  </si>
  <si>
    <t>Уклањање  тумора слузокоже усне дупље</t>
  </si>
  <si>
    <t>Хируршко лечење остеомијелитиса МФ регије</t>
  </si>
  <si>
    <t>Хируршко лечење остеомијелитиса МФ 
регије-локалног</t>
  </si>
  <si>
    <t>Убризгавање лекова у пљувачну жлезду
 кроз изводни канал</t>
  </si>
  <si>
    <t>Одстрањивање калкулуса из изводног 
канала пљувачне жлезде</t>
  </si>
  <si>
    <t>Вестибуларна плоча</t>
  </si>
  <si>
    <t>УКУПНО СВЕ УСЛУГЕ</t>
  </si>
  <si>
    <t>Republički fond za zdravstveno osiguranje - šifarnik usluga_atribut</t>
  </si>
  <si>
    <r>
      <rPr>
        <b/>
        <sz val="10"/>
        <rFont val="Arial"/>
        <family val="2"/>
      </rPr>
      <t>Oznaka</t>
    </r>
  </si>
  <si>
    <r>
      <rPr>
        <b/>
        <sz val="10"/>
        <rFont val="Arial"/>
        <family val="2"/>
      </rPr>
      <t>Naziv</t>
    </r>
  </si>
  <si>
    <r>
      <rPr>
        <b/>
        <sz val="10"/>
        <rFont val="Arial"/>
        <family val="2"/>
      </rPr>
      <t>Važi od</t>
    </r>
  </si>
  <si>
    <t>20.03.2010</t>
  </si>
  <si>
    <t>Prva poseta odojćetu</t>
  </si>
  <si>
    <t>22.02.2013</t>
  </si>
  <si>
    <t>Rano otkrivanje bolesti bubrega,prevencija,lećenje</t>
  </si>
  <si>
    <t>Izraćunavanje indeksa telesne mase</t>
  </si>
  <si>
    <t>Savetovanje pacijenta o zdravim stilovima života</t>
  </si>
  <si>
    <t>Vakcina DTaP - protiv dift. tetanusa i vel. kašlja</t>
  </si>
  <si>
    <t>Vakcina OPV/IPV- protivdećije paralize</t>
  </si>
  <si>
    <t>Vakcina DT - protiv difterje i tetanusa</t>
  </si>
  <si>
    <t>Savetovanje porodije o cirkularnom karjesu dece</t>
  </si>
  <si>
    <t>Analiza lab. rezultata frakcija holesterola (HDL)</t>
  </si>
  <si>
    <t>Analiza laboratorijskih rezultata triglicerida</t>
  </si>
  <si>
    <t>2200104</t>
  </si>
  <si>
    <t>Ultrazvučni pregled limfnih žlezda po sistemima</t>
  </si>
  <si>
    <t>Ultrazvučni pregled štitaste žlezde i pljuvačnih žlezda</t>
  </si>
  <si>
    <t>ЗА 2024. ГОДИНУ</t>
  </si>
  <si>
    <t>План 2024.</t>
  </si>
  <si>
    <t>БРОЈ ЗДРАВСТВЕНИХ РАДНИКА У АПОТЕЦИ У СКЛОПУ ЗДРАВСТВЕНЕ УСТАНОВЕ НА ДАН НА ДАН 01.01.2024. ГОДИНЕ</t>
  </si>
  <si>
    <t>УКУПАН БРОЈ ТРУДНИЦА</t>
  </si>
  <si>
    <t>УКУПАН БРОЈ ПОСЕТА</t>
  </si>
  <si>
    <t>*Планирати уколико се услуга ради од стране редиолога, а не педијатра</t>
  </si>
  <si>
    <t>*L000042</t>
  </si>
  <si>
    <t>L014100</t>
  </si>
  <si>
    <t>Леукоцитна формула петоделна (5дифф)</t>
  </si>
  <si>
    <t>L014105</t>
  </si>
  <si>
    <t>Крвна слика са C–реактивним протеином (CRP)</t>
  </si>
  <si>
    <t>L015040</t>
  </si>
  <si>
    <t>Крвна слика са петоделном леукоцитарном формулом и MDW, VCS методом</t>
  </si>
  <si>
    <t>L014415</t>
  </si>
  <si>
    <t xml:space="preserve">D–dimer у плазми, имунопреципитација
</t>
  </si>
  <si>
    <t>L014423</t>
  </si>
  <si>
    <t xml:space="preserve">
D–dimer у плазми, POCT
</t>
  </si>
  <si>
    <t>L014431</t>
  </si>
  <si>
    <t xml:space="preserve">
D–dimer у плазми, семикванитативно
</t>
  </si>
  <si>
    <t>L014696</t>
  </si>
  <si>
    <t xml:space="preserve">
Фибриноген деградациони продукти (FDP) у плазми, латекс имунопреципитација
</t>
  </si>
  <si>
    <t>L014704</t>
  </si>
  <si>
    <t xml:space="preserve">
Фибриноген у плазми (Clauss), коагулометрија
</t>
  </si>
  <si>
    <t>L014712</t>
  </si>
  <si>
    <t xml:space="preserve">
Фибриноген у плазми, гравиметрија
</t>
  </si>
  <si>
    <t xml:space="preserve">
Фибриноген у плазми, коагулометрија</t>
  </si>
  <si>
    <t>L014746</t>
  </si>
  <si>
    <t xml:space="preserve">Фибриноген у плазми, имунохемија
</t>
  </si>
  <si>
    <t>Протромбинско време (PT) INR – за праћење антикоагулантне терапије у плазми, коагулометрија</t>
  </si>
  <si>
    <t>L015214</t>
  </si>
  <si>
    <t>Тромботест у плазми/капиларној крви, коагулометрија</t>
  </si>
  <si>
    <t>L000125</t>
  </si>
  <si>
    <t>Алфа–амилаза у крви - ПОЦТ методом</t>
  </si>
  <si>
    <t>L000208</t>
  </si>
  <si>
    <t>Бикарбонати (угљен–диоксид, укупан) у крви - ПОЦТ методом</t>
  </si>
  <si>
    <t>L000604</t>
  </si>
  <si>
    <t>Креатин киназа (ЦК-МБ) у крви - ПОЦТ методом</t>
  </si>
  <si>
    <t>L000638</t>
  </si>
  <si>
    <t>Магнезијум у крви- ПОЦТ методом</t>
  </si>
  <si>
    <t>L000828</t>
  </si>
  <si>
    <t>Триглицериди у крви - ПОЦТ методом</t>
  </si>
  <si>
    <t>L002089</t>
  </si>
  <si>
    <t>Ц–реактивни протеин, високо осетљиви (hsCRP) у серуму, имунотурбидиметрија</t>
  </si>
  <si>
    <t>L002824</t>
  </si>
  <si>
    <t>Холестерол (укупан)/HDL–холестерол однос у серуму, спектрофотометрија</t>
  </si>
  <si>
    <t>L002832</t>
  </si>
  <si>
    <t>Холестерол, „non” HDL–холестерол у серуму, израчунавање</t>
  </si>
  <si>
    <t>L004655</t>
  </si>
  <si>
    <t>Магнезијум у серуму, спектрофотометрија</t>
  </si>
  <si>
    <t>L005447</t>
  </si>
  <si>
    <t>Протеини (укупни) у серуму - ПОЦТ методом</t>
  </si>
  <si>
    <t>jedan red izbrisan</t>
  </si>
  <si>
    <t>dva reda brisana proteini</t>
  </si>
  <si>
    <t>jedan red brisan</t>
  </si>
  <si>
    <t>L009993</t>
  </si>
  <si>
    <t>Хлориди у дневном урину, потенциометрија</t>
  </si>
  <si>
    <t>L010264</t>
  </si>
  <si>
    <t xml:space="preserve">Креатинин клиренс у дневном урину
</t>
  </si>
  <si>
    <t>L010272</t>
  </si>
  <si>
    <t>Креатинин у дневном урину, спектрофотометрија</t>
  </si>
  <si>
    <t>L010330</t>
  </si>
  <si>
    <t>Лактат дехидрогеназа (LDH) у дневном урину, спектрофотометрија</t>
  </si>
  <si>
    <t>L010421</t>
  </si>
  <si>
    <t>Мерење запремине 24 h–урина, дневног урина, волуметрија</t>
  </si>
  <si>
    <t>**L012401</t>
  </si>
  <si>
    <t>Хемоглобин (крв) у фецесу, ензимски</t>
  </si>
  <si>
    <t>tri reda brisali</t>
  </si>
  <si>
    <t>УКУПАН БРОЈ УЗОРАКА</t>
  </si>
  <si>
    <t>*Услуга претходи и обавезни је део сваке лабораторијске анализе. 0 РСД</t>
  </si>
  <si>
    <t xml:space="preserve">**Планира се према услугама из табеле 13 и/или  14, за програм организованог скрининга рака дебелог црева </t>
  </si>
  <si>
    <t>izbrisan jedan red</t>
  </si>
  <si>
    <t>укупно услуге</t>
  </si>
  <si>
    <t>L020770</t>
  </si>
  <si>
    <t>Узимање назофарингеалног и/или  орофарингеалног бриса за преглед  на присуство SARS – CоV-2 вируса у транспортну подлогу у амбуланти</t>
  </si>
  <si>
    <t>L020771</t>
  </si>
  <si>
    <t>Узимање назофарингеалног и/или  орофарингеалног бриса за преглед  на присуство SARS – CоV-2 вируса у транспортну подлогу на терену</t>
  </si>
  <si>
    <t xml:space="preserve">    Табела бр. 30</t>
  </si>
  <si>
    <t>ДЕЛАТНОСТ</t>
  </si>
  <si>
    <t>ПРЕГЛЕДИ</t>
  </si>
  <si>
    <t>ДИЈАГНОСТИЧКЕ И 
ТЕРАПИЈСКE УСЛУГЕ</t>
  </si>
  <si>
    <t>КУРАТИВА</t>
  </si>
  <si>
    <t>Извршење (ф.р.)</t>
  </si>
  <si>
    <t>План</t>
  </si>
  <si>
    <t>Здравствена заштита студената</t>
  </si>
  <si>
    <t>Центар за превенцију</t>
  </si>
  <si>
    <t xml:space="preserve">Кућно лечење, нега и палијативна </t>
  </si>
  <si>
    <t>Поливалентна патронажна служба</t>
  </si>
  <si>
    <t>Стоматолошка служба</t>
  </si>
  <si>
    <t>Ултразвучна дијагностика</t>
  </si>
  <si>
    <t>Пнеумофизиологија</t>
  </si>
  <si>
    <t>Офтамологија</t>
  </si>
  <si>
    <t>Физикална медицина  и рехабилитација</t>
  </si>
  <si>
    <t>Дерматологија</t>
  </si>
  <si>
    <t>Спортска медицина</t>
  </si>
  <si>
    <t>Остали*</t>
  </si>
  <si>
    <t>Дијализа</t>
  </si>
  <si>
    <t>* специјалистичко-консултативни прегледи за Службу која недостаје у табели</t>
  </si>
  <si>
    <t>контрола</t>
  </si>
  <si>
    <t>fr</t>
  </si>
  <si>
    <t>Sum ustanova</t>
  </si>
  <si>
    <t>Неуролошки преглед - први</t>
  </si>
  <si>
    <t>Први преглед одраслих ради лечења</t>
  </si>
  <si>
    <t xml:space="preserve">Поновни преглед одраслих ради лечења </t>
  </si>
  <si>
    <t>Посебни преглед  ради допунске диј. и даљ. лечења</t>
  </si>
  <si>
    <t xml:space="preserve">ОРЛ  преглед - први </t>
  </si>
  <si>
    <t xml:space="preserve">Физијатријски преглед - први </t>
  </si>
  <si>
    <t>Превентивни преглед</t>
  </si>
  <si>
    <t>Циљани преглед на рано откривање ризика за насатанак пародонтопатије</t>
  </si>
  <si>
    <t>Индивидуално здравствено васпитни рад у ординацији/мотивација и обучавање у одржавању оралне хигијене</t>
  </si>
  <si>
    <t>Рад у малој групи (6 до 9 особа)</t>
  </si>
  <si>
    <t>Збрињавање повреда зуба са тежим поремећајима структуре</t>
  </si>
  <si>
    <t>2401263</t>
  </si>
  <si>
    <t>Надоградња од естетског материјала (код повреда)</t>
  </si>
  <si>
    <t>Ендодонтска терапија неинфициране пулпе по каналу</t>
  </si>
  <si>
    <t>Ендодонтска терапија инфициране пулпе по каналу</t>
  </si>
  <si>
    <t>Уклањање супрагингивалног зубног каменца по вилици</t>
  </si>
  <si>
    <t>Обрада пародонталног џепа по зубу</t>
  </si>
  <si>
    <t>Дренажа пародонталног абсцеса</t>
  </si>
  <si>
    <t>Заустављање крварења хируршким путем</t>
  </si>
  <si>
    <t>Примарна обрада ране - интраорално</t>
  </si>
  <si>
    <t>Уклањање конаца</t>
  </si>
  <si>
    <t>Обука пацијента за извођење функционалних вежби за рехабилитацију темпоро мандибуларног зглоба</t>
  </si>
  <si>
    <t>Рендгенографија зуба интраорална</t>
  </si>
  <si>
    <t>Локална апликација лека (тоxавит)</t>
  </si>
  <si>
    <t>Уклањање мукозних циста</t>
  </si>
  <si>
    <t>Уклањање мањих виличних циста</t>
  </si>
  <si>
    <t>Пријем, контрола квалитета узорка и припрема узорка за лабораторијска испитивања*</t>
  </si>
  <si>
    <t xml:space="preserve">Фибриноген у плазми </t>
  </si>
  <si>
    <t xml:space="preserve">Извршење
 I-III 2024.
 </t>
  </si>
  <si>
    <t>БРОЈ ЗДРАВСТВЕНИХ РАДНИКА И САРАДНИКА У ЗДРАВСТВЕНОЈ УСТАНОВИ НА ПРИМАРНОМ НИВОУ ЗДРАВСТВЕНЕ ЗАШТИТЕ, НА ДАН 30.06.2024. ГОДИНЕ</t>
  </si>
  <si>
    <t>БРОЈ ЗДРАВСТВЕНИХ РАДНИКА У СЛУЖБИ ЗА СТОМАТОЛОШКУ ЗДРАВСТВЕНУ ЗАШТИТУ НА ДАН НА ДАН 30.06.2024. ГОДИНЕ</t>
  </si>
  <si>
    <t>БРОЈ НЕМЕДИЦИНСКИХ РАДНИКА НА ДАН НА ДАН  30.06.2024. ГОДИНЕ</t>
  </si>
  <si>
    <t>УКУПАН КАДАР У ЗДРАВСТВЕНОЈ УСТАНОВИ НА ДАН НА ДАН 30.06.2024. ГОДИНЕ</t>
  </si>
  <si>
    <t xml:space="preserve">Извршење
 I-VI 2024.
 </t>
  </si>
  <si>
    <t xml:space="preserve">ЗАВОД ЗА ЗДРАВСТВЕНУ ЗАШТИТУ СТУДЕНАТА БЕОГРАД 
 ИЗБРШЕЊЕ ПЛАНА РАДА  ЗА I - VI 2024. ГОДИНЕ                 </t>
  </si>
  <si>
    <t>2400398</t>
  </si>
  <si>
    <t>Београд, 2024.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</si>
</sst>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Cambria"/>
      <family val="1"/>
      <charset val="238"/>
    </font>
    <font>
      <b/>
      <sz val="18"/>
      <color indexed="56"/>
      <name val="Cambria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12"/>
      <name val="Arial"/>
      <family val="2"/>
    </font>
    <font>
      <sz val="9"/>
      <color indexed="81"/>
      <name val="Tahoma"/>
      <family val="2"/>
    </font>
    <font>
      <sz val="10"/>
      <name val="HelveticaPlain"/>
    </font>
    <font>
      <b/>
      <sz val="9"/>
      <color indexed="81"/>
      <name val="Tahoma"/>
      <family val="2"/>
    </font>
    <font>
      <sz val="6"/>
      <name val="Arial"/>
      <family val="2"/>
    </font>
    <font>
      <sz val="9"/>
      <name val="Arial"/>
      <family val="2"/>
    </font>
    <font>
      <u/>
      <sz val="10"/>
      <color indexed="12"/>
      <name val="HelveticaPlain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8"/>
      <color theme="1" tint="0.149876400036622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8"/>
      <name val="Tahoma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AF9F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FFFE"/>
        <bgColor indexed="64"/>
      </patternFill>
    </fill>
    <fill>
      <patternFill patternType="solid">
        <fgColor rgb="FFCCCCCC"/>
      </patternFill>
    </fill>
    <fill>
      <patternFill patternType="solid">
        <fgColor theme="0"/>
        <bgColor indexed="26"/>
      </patternFill>
    </fill>
  </fills>
  <borders count="59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26">
    <xf numFmtId="0" fontId="0" fillId="0" borderId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30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9" fillId="25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29" fillId="20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6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7" fillId="0" borderId="0">
      <alignment horizontal="left" vertical="center" indent="1"/>
    </xf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53" fillId="39" borderId="0" applyNumberFormat="0" applyBorder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6" fillId="6" borderId="5" applyNumberFormat="0" applyAlignment="0" applyProtection="0"/>
    <xf numFmtId="0" fontId="16" fillId="6" borderId="5" applyNumberFormat="0" applyAlignment="0" applyProtection="0"/>
    <xf numFmtId="0" fontId="2" fillId="31" borderId="6" applyNumberFormat="0" applyFont="0" applyAlignment="0" applyProtection="0"/>
    <xf numFmtId="0" fontId="27" fillId="31" borderId="6" applyNumberFormat="0" applyFont="0" applyAlignment="0" applyProtection="0"/>
    <xf numFmtId="0" fontId="2" fillId="31" borderId="6" applyNumberFormat="0" applyFont="0" applyAlignment="0" applyProtection="0"/>
    <xf numFmtId="0" fontId="2" fillId="31" borderId="6" applyNumberFormat="0" applyFont="0" applyAlignment="0" applyProtection="0"/>
    <xf numFmtId="0" fontId="2" fillId="31" borderId="6" applyNumberFormat="0" applyFont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54" fillId="40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55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2" fillId="0" borderId="0"/>
    <xf numFmtId="0" fontId="3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5" fillId="0" borderId="0"/>
    <xf numFmtId="0" fontId="25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/>
    <xf numFmtId="0" fontId="4" fillId="0" borderId="0"/>
    <xf numFmtId="0" fontId="21" fillId="0" borderId="0"/>
    <xf numFmtId="0" fontId="4" fillId="0" borderId="0"/>
    <xf numFmtId="0" fontId="2" fillId="20" borderId="7" applyNumberFormat="0" applyFont="0" applyAlignment="0" applyProtection="0"/>
    <xf numFmtId="0" fontId="27" fillId="20" borderId="7" applyNumberFormat="0" applyFont="0" applyAlignment="0" applyProtection="0"/>
    <xf numFmtId="0" fontId="2" fillId="20" borderId="7" applyNumberFormat="0" applyFont="0" applyAlignment="0" applyProtection="0"/>
    <xf numFmtId="0" fontId="2" fillId="20" borderId="7" applyNumberFormat="0" applyFont="0" applyAlignment="0" applyProtection="0"/>
    <xf numFmtId="0" fontId="2" fillId="20" borderId="7" applyNumberFormat="0" applyFont="0" applyAlignment="0" applyProtection="0"/>
    <xf numFmtId="0" fontId="18" fillId="32" borderId="8" applyNumberFormat="0" applyAlignment="0" applyProtection="0"/>
    <xf numFmtId="0" fontId="18" fillId="32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57" fillId="41" borderId="46">
      <alignment vertical="center"/>
    </xf>
    <xf numFmtId="0" fontId="58" fillId="0" borderId="46">
      <alignment horizontal="left" vertical="center" wrapText="1"/>
      <protection locked="0"/>
    </xf>
    <xf numFmtId="0" fontId="59" fillId="42" borderId="46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60" fillId="0" borderId="4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</cellStyleXfs>
  <cellXfs count="84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NumberFormat="1" applyFont="1" applyFill="1" applyBorder="1"/>
    <xf numFmtId="49" fontId="2" fillId="0" borderId="0" xfId="0" applyNumberFormat="1" applyFont="1" applyFill="1"/>
    <xf numFmtId="0" fontId="2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43" borderId="0" xfId="0" applyFont="1" applyFill="1"/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3" borderId="12" xfId="0" applyFont="1" applyFill="1" applyBorder="1" applyAlignment="1">
      <alignment horizontal="center" vertical="center" wrapText="1"/>
    </xf>
    <xf numFmtId="49" fontId="24" fillId="0" borderId="0" xfId="0" applyNumberFormat="1" applyFont="1" applyFill="1"/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/>
    <xf numFmtId="0" fontId="24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33" borderId="0" xfId="0" applyFont="1" applyFill="1" applyAlignment="1">
      <alignment horizontal="center"/>
    </xf>
    <xf numFmtId="0" fontId="2" fillId="33" borderId="0" xfId="0" applyFont="1" applyFill="1" applyAlignment="1">
      <alignment horizontal="right"/>
    </xf>
    <xf numFmtId="0" fontId="2" fillId="33" borderId="14" xfId="0" applyFont="1" applyFill="1" applyBorder="1" applyAlignment="1">
      <alignment horizontal="center" vertical="center" wrapText="1"/>
    </xf>
    <xf numFmtId="0" fontId="2" fillId="33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9" fontId="2" fillId="33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172" applyFont="1"/>
    <xf numFmtId="0" fontId="2" fillId="0" borderId="0" xfId="172" applyFont="1" applyFill="1" applyBorder="1" applyAlignment="1"/>
    <xf numFmtId="0" fontId="2" fillId="0" borderId="0" xfId="172" applyFont="1" applyFill="1" applyBorder="1"/>
    <xf numFmtId="0" fontId="2" fillId="0" borderId="0" xfId="172" applyFont="1" applyBorder="1"/>
    <xf numFmtId="0" fontId="2" fillId="0" borderId="0" xfId="172" applyFont="1" applyBorder="1" applyAlignment="1">
      <alignment horizontal="right"/>
    </xf>
    <xf numFmtId="0" fontId="2" fillId="0" borderId="0" xfId="172" applyFont="1" applyFill="1"/>
    <xf numFmtId="0" fontId="2" fillId="0" borderId="0" xfId="0" applyFont="1" applyProtection="1"/>
    <xf numFmtId="0" fontId="24" fillId="0" borderId="0" xfId="201" applyFont="1" applyAlignment="1" applyProtection="1">
      <alignment horizontal="left"/>
    </xf>
    <xf numFmtId="0" fontId="2" fillId="0" borderId="0" xfId="201" applyFont="1" applyProtection="1"/>
    <xf numFmtId="0" fontId="2" fillId="0" borderId="0" xfId="201" applyFont="1" applyBorder="1" applyAlignment="1" applyProtection="1">
      <alignment wrapText="1"/>
    </xf>
    <xf numFmtId="0" fontId="2" fillId="0" borderId="10" xfId="198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right"/>
    </xf>
    <xf numFmtId="0" fontId="2" fillId="0" borderId="10" xfId="201" applyNumberFormat="1" applyFont="1" applyFill="1" applyBorder="1" applyAlignment="1" applyProtection="1">
      <alignment horizontal="right"/>
      <protection locked="0"/>
    </xf>
    <xf numFmtId="0" fontId="2" fillId="34" borderId="10" xfId="201" applyNumberFormat="1" applyFont="1" applyFill="1" applyBorder="1" applyAlignment="1" applyProtection="1">
      <alignment horizontal="right"/>
    </xf>
    <xf numFmtId="0" fontId="2" fillId="0" borderId="10" xfId="201" applyNumberFormat="1" applyFont="1" applyBorder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198" applyFont="1" applyProtection="1"/>
    <xf numFmtId="0" fontId="2" fillId="0" borderId="0" xfId="197" applyFont="1" applyProtection="1"/>
    <xf numFmtId="0" fontId="2" fillId="0" borderId="0" xfId="172" applyFont="1" applyAlignment="1" applyProtection="1">
      <alignment wrapText="1"/>
    </xf>
    <xf numFmtId="0" fontId="24" fillId="0" borderId="0" xfId="172" applyFont="1" applyAlignment="1" applyProtection="1"/>
    <xf numFmtId="0" fontId="2" fillId="0" borderId="0" xfId="172" applyFont="1" applyProtection="1"/>
    <xf numFmtId="0" fontId="2" fillId="0" borderId="0" xfId="172" applyFont="1" applyBorder="1" applyAlignment="1" applyProtection="1"/>
    <xf numFmtId="0" fontId="2" fillId="0" borderId="0" xfId="201" applyFont="1" applyAlignment="1" applyProtection="1">
      <alignment horizontal="right"/>
    </xf>
    <xf numFmtId="0" fontId="2" fillId="0" borderId="0" xfId="172" applyFont="1" applyAlignment="1" applyProtection="1"/>
    <xf numFmtId="0" fontId="2" fillId="0" borderId="15" xfId="172" applyFont="1" applyBorder="1" applyAlignment="1" applyProtection="1"/>
    <xf numFmtId="0" fontId="2" fillId="0" borderId="0" xfId="172" applyFont="1" applyBorder="1" applyAlignment="1" applyProtection="1">
      <alignment horizontal="center"/>
    </xf>
    <xf numFmtId="0" fontId="2" fillId="0" borderId="0" xfId="172" applyFont="1" applyBorder="1" applyProtection="1"/>
    <xf numFmtId="0" fontId="2" fillId="0" borderId="0" xfId="172" applyFont="1" applyFill="1" applyBorder="1" applyProtection="1"/>
    <xf numFmtId="0" fontId="2" fillId="0" borderId="10" xfId="198" applyFont="1" applyFill="1" applyBorder="1" applyAlignment="1" applyProtection="1">
      <alignment vertical="center" wrapText="1"/>
    </xf>
    <xf numFmtId="0" fontId="2" fillId="0" borderId="0" xfId="204" applyFont="1" applyFill="1"/>
    <xf numFmtId="0" fontId="2" fillId="0" borderId="0" xfId="202" applyFont="1" applyFill="1"/>
    <xf numFmtId="0" fontId="2" fillId="0" borderId="11" xfId="204" applyFont="1" applyFill="1" applyBorder="1" applyAlignment="1"/>
    <xf numFmtId="0" fontId="2" fillId="33" borderId="11" xfId="204" applyFont="1" applyFill="1" applyBorder="1" applyAlignment="1"/>
    <xf numFmtId="0" fontId="2" fillId="43" borderId="11" xfId="204" applyFont="1" applyFill="1" applyBorder="1" applyAlignment="1"/>
    <xf numFmtId="0" fontId="2" fillId="0" borderId="11" xfId="202" applyFont="1" applyFill="1" applyBorder="1"/>
    <xf numFmtId="0" fontId="24" fillId="0" borderId="14" xfId="204" applyFont="1" applyFill="1" applyBorder="1" applyAlignment="1">
      <alignment horizontal="left" vertical="center" wrapText="1"/>
    </xf>
    <xf numFmtId="0" fontId="24" fillId="0" borderId="16" xfId="204" applyFont="1" applyFill="1" applyBorder="1" applyAlignment="1">
      <alignment horizontal="center" vertical="center" wrapText="1"/>
    </xf>
    <xf numFmtId="0" fontId="24" fillId="43" borderId="11" xfId="202" applyFont="1" applyFill="1" applyBorder="1"/>
    <xf numFmtId="0" fontId="24" fillId="33" borderId="11" xfId="204" applyFont="1" applyFill="1" applyBorder="1" applyAlignment="1"/>
    <xf numFmtId="0" fontId="24" fillId="0" borderId="11" xfId="204" applyFont="1" applyFill="1" applyBorder="1" applyAlignment="1"/>
    <xf numFmtId="0" fontId="24" fillId="0" borderId="13" xfId="202" applyFont="1" applyFill="1" applyBorder="1"/>
    <xf numFmtId="0" fontId="24" fillId="0" borderId="0" xfId="202" applyFont="1" applyFill="1"/>
    <xf numFmtId="0" fontId="2" fillId="0" borderId="10" xfId="0" applyFont="1" applyFill="1" applyBorder="1" applyAlignment="1"/>
    <xf numFmtId="0" fontId="2" fillId="33" borderId="10" xfId="0" applyFont="1" applyFill="1" applyBorder="1" applyAlignment="1"/>
    <xf numFmtId="0" fontId="2" fillId="33" borderId="10" xfId="199" applyFont="1" applyFill="1" applyBorder="1" applyAlignment="1">
      <alignment horizontal="left" wrapText="1"/>
    </xf>
    <xf numFmtId="0" fontId="2" fillId="0" borderId="0" xfId="172" applyFont="1" applyFill="1" applyBorder="1" applyAlignment="1" applyProtection="1">
      <protection locked="0"/>
    </xf>
    <xf numFmtId="0" fontId="2" fillId="35" borderId="10" xfId="0" applyFont="1" applyFill="1" applyBorder="1" applyAlignment="1" applyProtection="1">
      <alignment horizontal="center" wrapText="1"/>
      <protection locked="0"/>
    </xf>
    <xf numFmtId="0" fontId="24" fillId="0" borderId="0" xfId="172" applyFont="1" applyAlignment="1" applyProtection="1">
      <alignment horizontal="center" wrapText="1"/>
    </xf>
    <xf numFmtId="0" fontId="2" fillId="0" borderId="15" xfId="172" applyFont="1" applyBorder="1" applyAlignment="1" applyProtection="1">
      <alignment wrapText="1"/>
    </xf>
    <xf numFmtId="0" fontId="2" fillId="0" borderId="0" xfId="172" applyFont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34" borderId="17" xfId="0" applyFont="1" applyFill="1" applyBorder="1" applyAlignment="1" applyProtection="1">
      <alignment horizontal="center" wrapText="1"/>
    </xf>
    <xf numFmtId="0" fontId="2" fillId="35" borderId="18" xfId="0" applyFont="1" applyFill="1" applyBorder="1" applyAlignment="1" applyProtection="1">
      <alignment horizontal="center" wrapText="1"/>
      <protection locked="0"/>
    </xf>
    <xf numFmtId="0" fontId="2" fillId="34" borderId="10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  <protection locked="0"/>
    </xf>
    <xf numFmtId="0" fontId="2" fillId="45" borderId="17" xfId="0" applyFont="1" applyFill="1" applyBorder="1" applyAlignment="1" applyProtection="1">
      <alignment horizontal="center" wrapText="1"/>
    </xf>
    <xf numFmtId="0" fontId="24" fillId="46" borderId="10" xfId="0" applyFont="1" applyFill="1" applyBorder="1" applyAlignment="1" applyProtection="1">
      <alignment horizontal="right" wrapText="1"/>
    </xf>
    <xf numFmtId="0" fontId="2" fillId="0" borderId="0" xfId="172" applyFont="1" applyBorder="1" applyAlignment="1" applyProtection="1">
      <alignment wrapText="1"/>
    </xf>
    <xf numFmtId="0" fontId="2" fillId="0" borderId="0" xfId="201" applyFont="1" applyBorder="1" applyAlignment="1" applyProtection="1">
      <protection locked="0"/>
    </xf>
    <xf numFmtId="0" fontId="24" fillId="46" borderId="10" xfId="0" applyFont="1" applyFill="1" applyBorder="1" applyAlignment="1" applyProtection="1">
      <alignment horizontal="center" wrapText="1"/>
    </xf>
    <xf numFmtId="0" fontId="24" fillId="0" borderId="13" xfId="198" applyFont="1" applyBorder="1" applyAlignment="1" applyProtection="1">
      <alignment horizontal="center" vertical="center"/>
    </xf>
    <xf numFmtId="0" fontId="2" fillId="33" borderId="10" xfId="199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vertical="center"/>
    </xf>
    <xf numFmtId="0" fontId="24" fillId="0" borderId="19" xfId="204" applyFont="1" applyFill="1" applyBorder="1"/>
    <xf numFmtId="0" fontId="24" fillId="44" borderId="11" xfId="204" applyFont="1" applyFill="1" applyBorder="1" applyAlignment="1"/>
    <xf numFmtId="0" fontId="2" fillId="0" borderId="0" xfId="202" applyFont="1" applyFill="1" applyBorder="1"/>
    <xf numFmtId="0" fontId="2" fillId="0" borderId="0" xfId="202" applyFont="1" applyFill="1" applyAlignment="1"/>
    <xf numFmtId="0" fontId="2" fillId="0" borderId="0" xfId="204" applyFont="1" applyFill="1" applyAlignment="1">
      <alignment horizontal="right"/>
    </xf>
    <xf numFmtId="0" fontId="2" fillId="0" borderId="19" xfId="203" applyFont="1" applyFill="1" applyBorder="1"/>
    <xf numFmtId="0" fontId="24" fillId="0" borderId="19" xfId="203" applyFont="1" applyFill="1" applyBorder="1"/>
    <xf numFmtId="165" fontId="2" fillId="0" borderId="0" xfId="0" applyNumberFormat="1" applyFont="1" applyFill="1"/>
    <xf numFmtId="165" fontId="2" fillId="0" borderId="0" xfId="0" applyNumberFormat="1" applyFont="1" applyFill="1" applyBorder="1" applyAlignment="1">
      <alignment horizontal="right"/>
    </xf>
    <xf numFmtId="0" fontId="24" fillId="0" borderId="0" xfId="172" applyFont="1" applyFill="1"/>
    <xf numFmtId="0" fontId="61" fillId="0" borderId="0" xfId="0" applyFont="1" applyFill="1"/>
    <xf numFmtId="0" fontId="2" fillId="43" borderId="10" xfId="0" applyFont="1" applyFill="1" applyBorder="1" applyAlignment="1">
      <alignment horizontal="left" wrapText="1"/>
    </xf>
    <xf numFmtId="0" fontId="2" fillId="43" borderId="10" xfId="0" applyFont="1" applyFill="1" applyBorder="1" applyAlignment="1"/>
    <xf numFmtId="0" fontId="24" fillId="43" borderId="10" xfId="0" applyFont="1" applyFill="1" applyBorder="1" applyAlignment="1"/>
    <xf numFmtId="0" fontId="2" fillId="0" borderId="0" xfId="165" applyFont="1"/>
    <xf numFmtId="0" fontId="28" fillId="46" borderId="18" xfId="172" applyFont="1" applyFill="1" applyBorder="1" applyAlignment="1" applyProtection="1">
      <alignment horizontal="center" vertical="center" wrapText="1"/>
    </xf>
    <xf numFmtId="0" fontId="28" fillId="46" borderId="17" xfId="172" applyFont="1" applyFill="1" applyBorder="1" applyAlignment="1" applyProtection="1">
      <alignment horizontal="center" vertical="center" wrapText="1"/>
    </xf>
    <xf numFmtId="0" fontId="2" fillId="43" borderId="10" xfId="0" applyFont="1" applyFill="1" applyBorder="1" applyAlignment="1">
      <alignment horizontal="center" vertical="center" wrapText="1"/>
    </xf>
    <xf numFmtId="0" fontId="2" fillId="36" borderId="10" xfId="160" applyFont="1" applyFill="1" applyBorder="1" applyAlignment="1">
      <alignment horizontal="left" wrapText="1"/>
    </xf>
    <xf numFmtId="0" fontId="2" fillId="0" borderId="0" xfId="201" applyFont="1" applyFill="1" applyBorder="1" applyAlignment="1" applyProtection="1">
      <alignment vertical="center"/>
    </xf>
    <xf numFmtId="165" fontId="2" fillId="0" borderId="0" xfId="201" applyNumberFormat="1" applyFont="1" applyProtection="1"/>
    <xf numFmtId="0" fontId="2" fillId="0" borderId="0" xfId="201" applyFont="1" applyFill="1" applyBorder="1" applyAlignment="1" applyProtection="1">
      <alignment wrapText="1"/>
    </xf>
    <xf numFmtId="0" fontId="2" fillId="0" borderId="0" xfId="201" applyFont="1" applyFill="1" applyBorder="1" applyProtection="1"/>
    <xf numFmtId="0" fontId="2" fillId="0" borderId="0" xfId="201" applyFont="1" applyAlignment="1" applyProtection="1">
      <alignment wrapText="1"/>
    </xf>
    <xf numFmtId="0" fontId="24" fillId="0" borderId="0" xfId="172" applyFont="1" applyAlignment="1" applyProtection="1">
      <alignment wrapText="1"/>
    </xf>
    <xf numFmtId="0" fontId="24" fillId="35" borderId="10" xfId="0" applyFont="1" applyFill="1" applyBorder="1" applyAlignment="1" applyProtection="1">
      <alignment horizontal="right" wrapText="1"/>
    </xf>
    <xf numFmtId="0" fontId="24" fillId="35" borderId="10" xfId="0" applyFont="1" applyFill="1" applyBorder="1" applyAlignment="1" applyProtection="1">
      <alignment horizontal="center" wrapText="1"/>
    </xf>
    <xf numFmtId="0" fontId="24" fillId="34" borderId="17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35" borderId="18" xfId="0" applyFont="1" applyFill="1" applyBorder="1" applyAlignment="1" applyProtection="1">
      <alignment horizontal="center" wrapText="1"/>
    </xf>
    <xf numFmtId="0" fontId="24" fillId="34" borderId="10" xfId="0" applyFont="1" applyFill="1" applyBorder="1" applyAlignment="1" applyProtection="1">
      <alignment horizontal="center" wrapText="1"/>
    </xf>
    <xf numFmtId="0" fontId="28" fillId="0" borderId="0" xfId="0" applyFont="1" applyFill="1" applyProtection="1"/>
    <xf numFmtId="0" fontId="28" fillId="0" borderId="0" xfId="0" applyFont="1" applyProtection="1"/>
    <xf numFmtId="0" fontId="28" fillId="0" borderId="0" xfId="201" applyFont="1" applyProtection="1"/>
    <xf numFmtId="0" fontId="28" fillId="0" borderId="0" xfId="201" applyFont="1" applyAlignment="1" applyProtection="1"/>
    <xf numFmtId="0" fontId="28" fillId="0" borderId="0" xfId="201" applyFont="1" applyBorder="1" applyProtection="1"/>
    <xf numFmtId="0" fontId="28" fillId="0" borderId="0" xfId="201" applyFont="1" applyFill="1" applyProtection="1"/>
    <xf numFmtId="0" fontId="28" fillId="0" borderId="0" xfId="201" applyFont="1" applyAlignment="1" applyProtection="1">
      <alignment horizontal="left"/>
    </xf>
    <xf numFmtId="0" fontId="28" fillId="0" borderId="15" xfId="201" applyFont="1" applyBorder="1" applyProtection="1"/>
    <xf numFmtId="0" fontId="28" fillId="0" borderId="0" xfId="201" applyFont="1" applyAlignment="1" applyProtection="1">
      <alignment horizontal="right"/>
    </xf>
    <xf numFmtId="16" fontId="28" fillId="46" borderId="10" xfId="201" applyNumberFormat="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vertical="center"/>
    </xf>
    <xf numFmtId="0" fontId="28" fillId="0" borderId="20" xfId="201" applyFont="1" applyBorder="1" applyProtection="1"/>
    <xf numFmtId="0" fontId="28" fillId="46" borderId="10" xfId="0" applyFont="1" applyFill="1" applyBorder="1" applyAlignment="1" applyProtection="1">
      <alignment horizontal="center" vertical="center" wrapText="1"/>
    </xf>
    <xf numFmtId="0" fontId="24" fillId="0" borderId="0" xfId="203" applyFont="1" applyFill="1" applyBorder="1"/>
    <xf numFmtId="0" fontId="24" fillId="0" borderId="0" xfId="203" applyFont="1" applyFill="1" applyAlignment="1"/>
    <xf numFmtId="0" fontId="2" fillId="0" borderId="0" xfId="201" applyFont="1" applyAlignment="1" applyProtection="1"/>
    <xf numFmtId="0" fontId="24" fillId="0" borderId="0" xfId="201" applyFont="1" applyBorder="1" applyAlignment="1" applyProtection="1"/>
    <xf numFmtId="0" fontId="2" fillId="0" borderId="0" xfId="201" applyFont="1" applyBorder="1" applyProtection="1"/>
    <xf numFmtId="0" fontId="2" fillId="0" borderId="0" xfId="201" applyFont="1" applyBorder="1" applyAlignment="1" applyProtection="1"/>
    <xf numFmtId="0" fontId="2" fillId="0" borderId="0" xfId="201" applyFont="1" applyBorder="1" applyAlignment="1" applyProtection="1">
      <alignment horizontal="left"/>
    </xf>
    <xf numFmtId="0" fontId="2" fillId="0" borderId="0" xfId="201" applyFont="1" applyBorder="1" applyProtection="1">
      <protection locked="0"/>
    </xf>
    <xf numFmtId="0" fontId="2" fillId="0" borderId="19" xfId="205" applyFont="1" applyFill="1" applyBorder="1"/>
    <xf numFmtId="0" fontId="62" fillId="0" borderId="0" xfId="201" applyFont="1" applyProtection="1"/>
    <xf numFmtId="0" fontId="28" fillId="46" borderId="10" xfId="201" applyFont="1" applyFill="1" applyBorder="1" applyAlignment="1" applyProtection="1">
      <alignment vertical="center" wrapText="1"/>
    </xf>
    <xf numFmtId="0" fontId="28" fillId="46" borderId="10" xfId="20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horizontal="center" vertical="center" wrapText="1"/>
    </xf>
    <xf numFmtId="0" fontId="28" fillId="46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left" vertical="center"/>
    </xf>
    <xf numFmtId="0" fontId="28" fillId="46" borderId="10" xfId="172" applyFont="1" applyFill="1" applyBorder="1" applyAlignment="1" applyProtection="1">
      <alignment horizontal="center" vertical="center" wrapText="1"/>
    </xf>
    <xf numFmtId="0" fontId="42" fillId="46" borderId="10" xfId="0" applyFont="1" applyFill="1" applyBorder="1" applyAlignment="1" applyProtection="1">
      <alignment horizontal="center" vertical="center" wrapText="1"/>
    </xf>
    <xf numFmtId="0" fontId="42" fillId="46" borderId="18" xfId="0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43" borderId="11" xfId="0" applyFont="1" applyFill="1" applyBorder="1" applyAlignment="1">
      <alignment horizontal="center" vertical="center" wrapText="1"/>
    </xf>
    <xf numFmtId="49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Font="1" applyFill="1" applyBorder="1" applyAlignment="1">
      <alignment horizontal="left" vertical="center" wrapText="1"/>
    </xf>
    <xf numFmtId="0" fontId="2" fillId="43" borderId="10" xfId="0" applyFont="1" applyFill="1" applyBorder="1" applyAlignment="1">
      <alignment vertical="center" wrapText="1"/>
    </xf>
    <xf numFmtId="0" fontId="2" fillId="43" borderId="10" xfId="0" applyFont="1" applyFill="1" applyBorder="1" applyAlignment="1">
      <alignment horizontal="right"/>
    </xf>
    <xf numFmtId="0" fontId="24" fillId="43" borderId="10" xfId="0" applyFont="1" applyFill="1" applyBorder="1" applyAlignment="1">
      <alignment horizontal="right"/>
    </xf>
    <xf numFmtId="0" fontId="2" fillId="33" borderId="18" xfId="200" applyFont="1" applyFill="1" applyBorder="1" applyAlignment="1">
      <alignment horizontal="center" wrapText="1"/>
    </xf>
    <xf numFmtId="0" fontId="2" fillId="37" borderId="18" xfId="140" applyFont="1" applyFill="1" applyBorder="1" applyAlignment="1">
      <alignment horizontal="center" wrapText="1"/>
    </xf>
    <xf numFmtId="0" fontId="2" fillId="43" borderId="10" xfId="0" applyFont="1" applyFill="1" applyBorder="1" applyAlignment="1">
      <alignment vertical="center"/>
    </xf>
    <xf numFmtId="0" fontId="2" fillId="43" borderId="10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vertical="center" wrapText="1"/>
    </xf>
    <xf numFmtId="0" fontId="2" fillId="33" borderId="10" xfId="200" applyFont="1" applyFill="1" applyBorder="1" applyAlignment="1">
      <alignment horizontal="center" vertical="center" wrapText="1"/>
    </xf>
    <xf numFmtId="0" fontId="2" fillId="43" borderId="0" xfId="0" applyFont="1" applyFill="1" applyBorder="1" applyAlignment="1">
      <alignment horizontal="left" wrapText="1"/>
    </xf>
    <xf numFmtId="0" fontId="2" fillId="43" borderId="0" xfId="0" applyFont="1" applyFill="1" applyBorder="1" applyAlignment="1"/>
    <xf numFmtId="0" fontId="44" fillId="0" borderId="0" xfId="165" applyFont="1" applyAlignment="1">
      <alignment horizontal="center"/>
    </xf>
    <xf numFmtId="0" fontId="2" fillId="33" borderId="0" xfId="165" applyFont="1" applyFill="1"/>
    <xf numFmtId="0" fontId="47" fillId="0" borderId="0" xfId="165" applyFont="1" applyAlignment="1">
      <alignment horizontal="left"/>
    </xf>
    <xf numFmtId="0" fontId="48" fillId="0" borderId="0" xfId="165" applyFont="1" applyAlignment="1">
      <alignment horizontal="left"/>
    </xf>
    <xf numFmtId="0" fontId="2" fillId="0" borderId="0" xfId="165" applyFont="1" applyAlignment="1">
      <alignment horizontal="left"/>
    </xf>
    <xf numFmtId="0" fontId="2" fillId="0" borderId="0" xfId="165" applyFont="1" applyAlignment="1">
      <alignment vertical="top"/>
    </xf>
    <xf numFmtId="0" fontId="34" fillId="0" borderId="0" xfId="165" applyFont="1" applyBorder="1"/>
    <xf numFmtId="0" fontId="34" fillId="0" borderId="0" xfId="165" applyFont="1" applyBorder="1" applyAlignment="1">
      <alignment horizontal="left"/>
    </xf>
    <xf numFmtId="0" fontId="28" fillId="0" borderId="0" xfId="165" applyFont="1" applyBorder="1"/>
    <xf numFmtId="0" fontId="28" fillId="0" borderId="0" xfId="165" applyFont="1"/>
    <xf numFmtId="0" fontId="34" fillId="0" borderId="0" xfId="205" applyFont="1" applyFill="1" applyBorder="1" applyAlignment="1">
      <alignment horizontal="right"/>
    </xf>
    <xf numFmtId="0" fontId="34" fillId="0" borderId="0" xfId="165" applyFont="1" applyFill="1" applyBorder="1" applyAlignment="1">
      <alignment horizontal="left"/>
    </xf>
    <xf numFmtId="0" fontId="34" fillId="0" borderId="0" xfId="203" applyFont="1" applyFill="1" applyBorder="1" applyAlignment="1"/>
    <xf numFmtId="0" fontId="28" fillId="0" borderId="0" xfId="165" applyFont="1" applyFill="1" applyBorder="1"/>
    <xf numFmtId="0" fontId="34" fillId="0" borderId="0" xfId="205" applyFont="1" applyFill="1" applyBorder="1" applyAlignment="1">
      <alignment horizontal="right" vertical="top"/>
    </xf>
    <xf numFmtId="0" fontId="34" fillId="0" borderId="0" xfId="165" applyFont="1" applyFill="1" applyBorder="1" applyAlignment="1">
      <alignment horizontal="left" vertical="top"/>
    </xf>
    <xf numFmtId="0" fontId="34" fillId="0" borderId="0" xfId="198" applyFont="1" applyAlignment="1" applyProtection="1">
      <alignment wrapText="1"/>
    </xf>
    <xf numFmtId="0" fontId="34" fillId="0" borderId="0" xfId="198" applyFont="1" applyAlignment="1" applyProtection="1">
      <alignment horizontal="left" wrapText="1"/>
    </xf>
    <xf numFmtId="0" fontId="34" fillId="0" borderId="0" xfId="172" applyFont="1" applyAlignment="1" applyProtection="1"/>
    <xf numFmtId="0" fontId="34" fillId="0" borderId="0" xfId="165" applyFont="1" applyFill="1" applyBorder="1" applyAlignment="1">
      <alignment vertical="top"/>
    </xf>
    <xf numFmtId="0" fontId="34" fillId="0" borderId="0" xfId="165" applyFont="1" applyFill="1" applyBorder="1" applyAlignment="1">
      <alignment horizontal="left" vertical="top" wrapText="1"/>
    </xf>
    <xf numFmtId="0" fontId="34" fillId="0" borderId="0" xfId="165" applyFont="1" applyFill="1" applyBorder="1"/>
    <xf numFmtId="0" fontId="28" fillId="0" borderId="0" xfId="165" applyFont="1" applyFill="1" applyBorder="1" applyAlignment="1">
      <alignment vertical="top"/>
    </xf>
    <xf numFmtId="0" fontId="34" fillId="0" borderId="0" xfId="165" applyFont="1" applyBorder="1" applyAlignment="1">
      <alignment horizontal="left" vertical="top"/>
    </xf>
    <xf numFmtId="0" fontId="34" fillId="0" borderId="0" xfId="165" applyFont="1" applyBorder="1" applyAlignment="1">
      <alignment vertical="top"/>
    </xf>
    <xf numFmtId="0" fontId="28" fillId="0" borderId="0" xfId="165" applyFont="1" applyBorder="1" applyAlignment="1">
      <alignment vertical="top"/>
    </xf>
    <xf numFmtId="0" fontId="34" fillId="0" borderId="0" xfId="165" applyFont="1" applyAlignment="1">
      <alignment horizontal="left" vertical="top"/>
    </xf>
    <xf numFmtId="0" fontId="34" fillId="0" borderId="0" xfId="165" applyFont="1" applyAlignment="1">
      <alignment vertical="top"/>
    </xf>
    <xf numFmtId="0" fontId="28" fillId="0" borderId="0" xfId="165" applyFont="1" applyAlignment="1">
      <alignment vertical="top"/>
    </xf>
    <xf numFmtId="0" fontId="34" fillId="0" borderId="0" xfId="165" applyFont="1"/>
    <xf numFmtId="0" fontId="34" fillId="0" borderId="0" xfId="165" applyFont="1" applyAlignment="1">
      <alignment horizontal="left"/>
    </xf>
    <xf numFmtId="0" fontId="2" fillId="0" borderId="22" xfId="201" applyNumberFormat="1" applyFont="1" applyBorder="1" applyAlignment="1" applyProtection="1">
      <alignment horizontal="right"/>
      <protection locked="0"/>
    </xf>
    <xf numFmtId="0" fontId="2" fillId="35" borderId="10" xfId="201" applyNumberFormat="1" applyFont="1" applyFill="1" applyBorder="1" applyAlignment="1" applyProtection="1">
      <alignment horizontal="right"/>
    </xf>
    <xf numFmtId="0" fontId="2" fillId="46" borderId="22" xfId="201" applyNumberFormat="1" applyFont="1" applyFill="1" applyBorder="1" applyAlignment="1" applyProtection="1">
      <alignment horizontal="right"/>
    </xf>
    <xf numFmtId="0" fontId="61" fillId="0" borderId="22" xfId="201" applyNumberFormat="1" applyFont="1" applyBorder="1" applyAlignment="1" applyProtection="1">
      <alignment horizontal="right"/>
      <protection locked="0"/>
    </xf>
    <xf numFmtId="0" fontId="2" fillId="0" borderId="10" xfId="201" applyNumberFormat="1" applyFont="1" applyBorder="1" applyAlignment="1" applyProtection="1">
      <alignment horizontal="right"/>
      <protection locked="0"/>
    </xf>
    <xf numFmtId="0" fontId="2" fillId="0" borderId="10" xfId="0" applyNumberFormat="1" applyFont="1" applyBorder="1" applyAlignment="1" applyProtection="1">
      <alignment horizontal="right"/>
      <protection locked="0"/>
    </xf>
    <xf numFmtId="0" fontId="2" fillId="46" borderId="10" xfId="201" applyNumberFormat="1" applyFont="1" applyFill="1" applyBorder="1" applyAlignment="1" applyProtection="1">
      <alignment horizontal="right"/>
    </xf>
    <xf numFmtId="0" fontId="61" fillId="0" borderId="10" xfId="201" applyNumberFormat="1" applyFont="1" applyBorder="1" applyAlignment="1" applyProtection="1">
      <alignment horizontal="right"/>
      <protection locked="0"/>
    </xf>
    <xf numFmtId="0" fontId="2" fillId="43" borderId="10" xfId="201" applyNumberFormat="1" applyFont="1" applyFill="1" applyBorder="1" applyAlignment="1" applyProtection="1">
      <alignment horizontal="right"/>
      <protection locked="0"/>
    </xf>
    <xf numFmtId="0" fontId="2" fillId="0" borderId="10" xfId="0" applyNumberFormat="1" applyFont="1" applyBorder="1" applyProtection="1">
      <protection locked="0"/>
    </xf>
    <xf numFmtId="0" fontId="2" fillId="46" borderId="10" xfId="201" applyNumberFormat="1" applyFont="1" applyFill="1" applyBorder="1" applyAlignment="1" applyProtection="1">
      <alignment horizontal="right"/>
      <protection locked="0"/>
    </xf>
    <xf numFmtId="0" fontId="61" fillId="0" borderId="10" xfId="201" applyNumberFormat="1" applyFont="1" applyFill="1" applyBorder="1" applyAlignment="1" applyProtection="1">
      <alignment horizontal="right"/>
      <protection locked="0"/>
    </xf>
    <xf numFmtId="0" fontId="2" fillId="0" borderId="10" xfId="201" applyNumberFormat="1" applyFont="1" applyFill="1" applyBorder="1" applyProtection="1">
      <protection locked="0"/>
    </xf>
    <xf numFmtId="0" fontId="2" fillId="0" borderId="10" xfId="0" applyNumberFormat="1" applyFont="1" applyFill="1" applyBorder="1" applyProtection="1">
      <protection locked="0"/>
    </xf>
    <xf numFmtId="0" fontId="2" fillId="0" borderId="10" xfId="201" applyNumberFormat="1" applyFont="1" applyFill="1" applyBorder="1" applyAlignment="1" applyProtection="1">
      <alignment horizontal="right"/>
    </xf>
    <xf numFmtId="0" fontId="24" fillId="35" borderId="18" xfId="201" applyNumberFormat="1" applyFont="1" applyFill="1" applyBorder="1" applyAlignment="1" applyProtection="1">
      <alignment horizontal="right"/>
    </xf>
    <xf numFmtId="0" fontId="24" fillId="47" borderId="18" xfId="201" applyNumberFormat="1" applyFont="1" applyFill="1" applyBorder="1" applyAlignment="1" applyProtection="1">
      <alignment horizontal="right"/>
    </xf>
    <xf numFmtId="0" fontId="24" fillId="35" borderId="10" xfId="201" applyNumberFormat="1" applyFont="1" applyFill="1" applyBorder="1" applyAlignment="1" applyProtection="1">
      <alignment horizontal="right"/>
    </xf>
    <xf numFmtId="0" fontId="24" fillId="34" borderId="10" xfId="201" applyNumberFormat="1" applyFont="1" applyFill="1" applyBorder="1" applyAlignment="1" applyProtection="1">
      <alignment horizontal="right"/>
    </xf>
    <xf numFmtId="0" fontId="42" fillId="46" borderId="10" xfId="201" applyFont="1" applyFill="1" applyBorder="1" applyAlignment="1" applyProtection="1">
      <alignment horizontal="center" vertical="center" wrapText="1"/>
    </xf>
    <xf numFmtId="0" fontId="42" fillId="46" borderId="17" xfId="201" applyFont="1" applyFill="1" applyBorder="1" applyAlignment="1" applyProtection="1">
      <alignment horizontal="center" vertical="center" wrapText="1"/>
    </xf>
    <xf numFmtId="0" fontId="42" fillId="46" borderId="18" xfId="201" applyFont="1" applyFill="1" applyBorder="1" applyAlignment="1" applyProtection="1">
      <alignment horizontal="center" vertical="center" wrapText="1"/>
    </xf>
    <xf numFmtId="0" fontId="42" fillId="46" borderId="10" xfId="201" applyFont="1" applyFill="1" applyBorder="1" applyAlignment="1" applyProtection="1">
      <alignment vertical="center" wrapText="1"/>
    </xf>
    <xf numFmtId="0" fontId="42" fillId="46" borderId="19" xfId="20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/>
    </xf>
    <xf numFmtId="0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NumberFormat="1" applyFont="1" applyFill="1" applyBorder="1" applyAlignment="1">
      <alignment vertical="center" wrapText="1"/>
    </xf>
    <xf numFmtId="0" fontId="61" fillId="0" borderId="1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4" fillId="49" borderId="10" xfId="0" applyFont="1" applyFill="1" applyBorder="1" applyAlignment="1">
      <alignment wrapText="1"/>
    </xf>
    <xf numFmtId="0" fontId="2" fillId="49" borderId="10" xfId="0" applyFont="1" applyFill="1" applyBorder="1" applyAlignment="1">
      <alignment horizontal="center"/>
    </xf>
    <xf numFmtId="0" fontId="2" fillId="0" borderId="10" xfId="165" applyFont="1" applyFill="1" applyBorder="1" applyAlignment="1">
      <alignment vertical="center"/>
    </xf>
    <xf numFmtId="0" fontId="2" fillId="33" borderId="10" xfId="200" applyFont="1" applyFill="1" applyBorder="1" applyAlignment="1">
      <alignment horizontal="center" wrapText="1"/>
    </xf>
    <xf numFmtId="49" fontId="6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vertical="center"/>
    </xf>
    <xf numFmtId="0" fontId="2" fillId="43" borderId="11" xfId="0" applyNumberFormat="1" applyFont="1" applyFill="1" applyBorder="1" applyAlignment="1">
      <alignment horizontal="center" vertical="center" wrapText="1"/>
    </xf>
    <xf numFmtId="0" fontId="2" fillId="36" borderId="10" xfId="160" applyFont="1" applyFill="1" applyBorder="1" applyAlignment="1">
      <alignment horizontal="center" wrapText="1"/>
    </xf>
    <xf numFmtId="0" fontId="2" fillId="36" borderId="18" xfId="160" applyFont="1" applyFill="1" applyBorder="1" applyAlignment="1">
      <alignment horizontal="center" wrapText="1"/>
    </xf>
    <xf numFmtId="0" fontId="2" fillId="33" borderId="10" xfId="160" applyFont="1" applyFill="1" applyBorder="1" applyAlignment="1">
      <alignment horizontal="center" wrapText="1"/>
    </xf>
    <xf numFmtId="0" fontId="2" fillId="33" borderId="18" xfId="160" applyFont="1" applyFill="1" applyBorder="1" applyAlignment="1">
      <alignment horizontal="center" wrapText="1"/>
    </xf>
    <xf numFmtId="0" fontId="2" fillId="33" borderId="10" xfId="160" applyFont="1" applyFill="1" applyBorder="1" applyAlignment="1">
      <alignment horizontal="left" wrapText="1"/>
    </xf>
    <xf numFmtId="0" fontId="2" fillId="0" borderId="18" xfId="160" applyFont="1" applyFill="1" applyBorder="1" applyAlignment="1">
      <alignment horizontal="center" wrapText="1"/>
    </xf>
    <xf numFmtId="0" fontId="2" fillId="43" borderId="18" xfId="200" applyFont="1" applyFill="1" applyBorder="1" applyAlignment="1">
      <alignment horizontal="center" wrapText="1"/>
    </xf>
    <xf numFmtId="0" fontId="2" fillId="37" borderId="10" xfId="140" applyFont="1" applyFill="1" applyBorder="1" applyAlignment="1">
      <alignment horizontal="center" wrapText="1"/>
    </xf>
    <xf numFmtId="0" fontId="2" fillId="37" borderId="10" xfId="140" applyFont="1" applyFill="1" applyBorder="1" applyAlignment="1">
      <alignment horizontal="left" wrapText="1"/>
    </xf>
    <xf numFmtId="0" fontId="2" fillId="50" borderId="18" xfId="140" applyFont="1" applyFill="1" applyBorder="1" applyAlignment="1">
      <alignment horizontal="center" wrapText="1"/>
    </xf>
    <xf numFmtId="0" fontId="2" fillId="50" borderId="10" xfId="140" applyFont="1" applyFill="1" applyBorder="1" applyAlignment="1">
      <alignment horizontal="left" wrapText="1"/>
    </xf>
    <xf numFmtId="0" fontId="2" fillId="43" borderId="10" xfId="168" applyFont="1" applyFill="1" applyBorder="1" applyAlignment="1">
      <alignment horizontal="left"/>
    </xf>
    <xf numFmtId="0" fontId="2" fillId="43" borderId="10" xfId="168" applyFont="1" applyFill="1" applyBorder="1" applyAlignment="1">
      <alignment horizontal="left" wrapText="1"/>
    </xf>
    <xf numFmtId="0" fontId="63" fillId="43" borderId="10" xfId="0" applyFont="1" applyFill="1" applyBorder="1" applyAlignment="1">
      <alignment horizontal="left"/>
    </xf>
    <xf numFmtId="0" fontId="2" fillId="43" borderId="21" xfId="200" applyFont="1" applyFill="1" applyBorder="1" applyAlignment="1">
      <alignment horizontal="center" wrapText="1"/>
    </xf>
    <xf numFmtId="0" fontId="2" fillId="43" borderId="10" xfId="200" applyFont="1" applyFill="1" applyBorder="1" applyAlignment="1">
      <alignment horizontal="center" wrapText="1"/>
    </xf>
    <xf numFmtId="0" fontId="2" fillId="43" borderId="10" xfId="199" applyFont="1" applyFill="1" applyBorder="1" applyAlignment="1">
      <alignment horizontal="left" wrapText="1"/>
    </xf>
    <xf numFmtId="0" fontId="24" fillId="49" borderId="10" xfId="0" applyFont="1" applyFill="1" applyBorder="1" applyAlignment="1">
      <alignment horizontal="center" wrapText="1"/>
    </xf>
    <xf numFmtId="0" fontId="36" fillId="0" borderId="26" xfId="220" applyFont="1" applyFill="1" applyBorder="1" applyAlignment="1">
      <alignment horizontal="center"/>
    </xf>
    <xf numFmtId="0" fontId="10" fillId="0" borderId="26" xfId="220" applyFill="1" applyBorder="1"/>
    <xf numFmtId="0" fontId="36" fillId="0" borderId="27" xfId="220" applyFont="1" applyFill="1" applyBorder="1" applyAlignment="1">
      <alignment horizontal="center"/>
    </xf>
    <xf numFmtId="0" fontId="36" fillId="0" borderId="28" xfId="220" applyFont="1" applyFill="1" applyBorder="1"/>
    <xf numFmtId="0" fontId="36" fillId="0" borderId="29" xfId="220" applyFont="1" applyFill="1" applyBorder="1" applyAlignment="1">
      <alignment vertical="center" wrapText="1"/>
    </xf>
    <xf numFmtId="0" fontId="36" fillId="0" borderId="29" xfId="220" applyFont="1" applyFill="1" applyBorder="1" applyAlignment="1">
      <alignment horizontal="center" vertical="center" wrapText="1"/>
    </xf>
    <xf numFmtId="0" fontId="36" fillId="0" borderId="29" xfId="220" applyFont="1" applyBorder="1" applyAlignment="1">
      <alignment vertical="center" wrapText="1"/>
    </xf>
    <xf numFmtId="49" fontId="24" fillId="0" borderId="29" xfId="172" applyNumberFormat="1" applyFont="1" applyBorder="1" applyAlignment="1">
      <alignment vertical="top" wrapText="1"/>
    </xf>
    <xf numFmtId="0" fontId="24" fillId="0" borderId="30" xfId="172" applyFont="1" applyBorder="1" applyAlignment="1">
      <alignment vertical="top" wrapText="1"/>
    </xf>
    <xf numFmtId="0" fontId="36" fillId="0" borderId="31" xfId="220" applyFont="1" applyFill="1" applyBorder="1"/>
    <xf numFmtId="0" fontId="10" fillId="0" borderId="32" xfId="220" applyFill="1" applyBorder="1"/>
    <xf numFmtId="0" fontId="36" fillId="0" borderId="33" xfId="220" applyFont="1" applyFill="1" applyBorder="1"/>
    <xf numFmtId="0" fontId="10" fillId="0" borderId="34" xfId="220" applyFill="1" applyBorder="1"/>
    <xf numFmtId="0" fontId="36" fillId="0" borderId="35" xfId="220" applyFont="1" applyFill="1" applyBorder="1"/>
    <xf numFmtId="0" fontId="36" fillId="0" borderId="24" xfId="220" applyFont="1" applyFill="1" applyBorder="1" applyAlignment="1">
      <alignment horizontal="center"/>
    </xf>
    <xf numFmtId="0" fontId="10" fillId="0" borderId="36" xfId="220" applyFill="1" applyBorder="1"/>
    <xf numFmtId="0" fontId="2" fillId="34" borderId="10" xfId="201" applyNumberFormat="1" applyFont="1" applyFill="1" applyBorder="1" applyAlignment="1" applyProtection="1">
      <alignment horizontal="right" vertical="center"/>
    </xf>
    <xf numFmtId="0" fontId="2" fillId="0" borderId="22" xfId="201" applyNumberFormat="1" applyFont="1" applyBorder="1" applyAlignment="1" applyProtection="1">
      <alignment vertical="center"/>
      <protection locked="0"/>
    </xf>
    <xf numFmtId="0" fontId="61" fillId="0" borderId="22" xfId="201" applyNumberFormat="1" applyFont="1" applyBorder="1" applyAlignment="1" applyProtection="1">
      <alignment vertical="center" wrapText="1"/>
      <protection locked="0"/>
    </xf>
    <xf numFmtId="0" fontId="2" fillId="34" borderId="18" xfId="201" applyNumberFormat="1" applyFont="1" applyFill="1" applyBorder="1" applyAlignment="1" applyProtection="1">
      <alignment horizontal="right" vertical="center"/>
    </xf>
    <xf numFmtId="0" fontId="61" fillId="0" borderId="22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Border="1" applyAlignment="1" applyProtection="1">
      <alignment vertical="center" wrapText="1"/>
      <protection locked="0"/>
    </xf>
    <xf numFmtId="0" fontId="2" fillId="0" borderId="19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Fill="1" applyBorder="1" applyAlignment="1" applyProtection="1">
      <alignment horizontal="right" vertical="center"/>
      <protection locked="0"/>
    </xf>
    <xf numFmtId="0" fontId="2" fillId="0" borderId="17" xfId="201" applyNumberFormat="1" applyFont="1" applyBorder="1" applyAlignment="1" applyProtection="1">
      <alignment vertical="center"/>
      <protection locked="0"/>
    </xf>
    <xf numFmtId="0" fontId="61" fillId="0" borderId="10" xfId="201" applyNumberFormat="1" applyFont="1" applyFill="1" applyBorder="1" applyAlignment="1" applyProtection="1">
      <alignment vertical="center" wrapText="1"/>
      <protection locked="0"/>
    </xf>
    <xf numFmtId="0" fontId="61" fillId="0" borderId="10" xfId="201" applyNumberFormat="1" applyFont="1" applyBorder="1" applyAlignment="1" applyProtection="1">
      <alignment vertical="center"/>
      <protection locked="0"/>
    </xf>
    <xf numFmtId="0" fontId="61" fillId="0" borderId="10" xfId="201" applyNumberFormat="1" applyFont="1" applyBorder="1" applyAlignment="1" applyProtection="1">
      <alignment vertical="center" wrapText="1"/>
      <protection locked="0"/>
    </xf>
    <xf numFmtId="0" fontId="2" fillId="0" borderId="11" xfId="198" applyFont="1" applyBorder="1" applyAlignment="1" applyProtection="1">
      <alignment vertical="center" wrapText="1"/>
      <protection locked="0"/>
    </xf>
    <xf numFmtId="0" fontId="2" fillId="0" borderId="17" xfId="201" applyNumberFormat="1" applyFont="1" applyFill="1" applyBorder="1" applyAlignment="1" applyProtection="1">
      <alignment vertical="center"/>
      <protection locked="0"/>
    </xf>
    <xf numFmtId="0" fontId="24" fillId="0" borderId="23" xfId="201" applyNumberFormat="1" applyFont="1" applyFill="1" applyBorder="1" applyAlignment="1" applyProtection="1">
      <alignment horizontal="right" vertical="center"/>
    </xf>
    <xf numFmtId="0" fontId="24" fillId="34" borderId="23" xfId="201" applyNumberFormat="1" applyFont="1" applyFill="1" applyBorder="1" applyAlignment="1" applyProtection="1">
      <alignment horizontal="right" vertical="center"/>
    </xf>
    <xf numFmtId="0" fontId="24" fillId="0" borderId="37" xfId="201" applyNumberFormat="1" applyFont="1" applyFill="1" applyBorder="1" applyAlignment="1" applyProtection="1">
      <alignment horizontal="right" vertical="center"/>
    </xf>
    <xf numFmtId="0" fontId="24" fillId="34" borderId="38" xfId="201" applyNumberFormat="1" applyFont="1" applyFill="1" applyBorder="1" applyAlignment="1" applyProtection="1">
      <alignment horizontal="right" vertical="center"/>
    </xf>
    <xf numFmtId="0" fontId="24" fillId="0" borderId="25" xfId="201" applyNumberFormat="1" applyFont="1" applyFill="1" applyBorder="1" applyAlignment="1" applyProtection="1">
      <alignment horizontal="right" vertical="center"/>
    </xf>
    <xf numFmtId="0" fontId="2" fillId="35" borderId="17" xfId="172" applyFont="1" applyFill="1" applyBorder="1" applyAlignment="1" applyProtection="1">
      <alignment horizontal="center" vertical="center" wrapText="1"/>
    </xf>
    <xf numFmtId="0" fontId="2" fillId="34" borderId="18" xfId="172" applyFont="1" applyFill="1" applyBorder="1" applyAlignment="1" applyProtection="1">
      <alignment horizontal="center" vertical="center" wrapText="1"/>
    </xf>
    <xf numFmtId="0" fontId="2" fillId="34" borderId="10" xfId="172" applyFont="1" applyFill="1" applyBorder="1" applyAlignment="1" applyProtection="1">
      <alignment horizontal="center" vertical="center"/>
    </xf>
    <xf numFmtId="0" fontId="2" fillId="0" borderId="10" xfId="172" applyFont="1" applyBorder="1" applyAlignment="1" applyProtection="1">
      <alignment horizontal="center" vertical="center" wrapText="1"/>
      <protection locked="0"/>
    </xf>
    <xf numFmtId="0" fontId="2" fillId="0" borderId="10" xfId="172" applyFont="1" applyFill="1" applyBorder="1" applyAlignment="1" applyProtection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/>
    </xf>
    <xf numFmtId="0" fontId="24" fillId="46" borderId="10" xfId="172" applyFont="1" applyFill="1" applyBorder="1" applyAlignment="1" applyProtection="1">
      <alignment horizontal="center" vertical="center"/>
    </xf>
    <xf numFmtId="0" fontId="24" fillId="35" borderId="18" xfId="172" applyFont="1" applyFill="1" applyBorder="1" applyAlignment="1" applyProtection="1">
      <alignment horizontal="center" vertical="center"/>
    </xf>
    <xf numFmtId="0" fontId="24" fillId="47" borderId="10" xfId="172" applyFont="1" applyFill="1" applyBorder="1" applyAlignment="1" applyProtection="1">
      <alignment horizontal="center" vertical="center"/>
    </xf>
    <xf numFmtId="0" fontId="24" fillId="35" borderId="17" xfId="172" applyFont="1" applyFill="1" applyBorder="1" applyAlignment="1" applyProtection="1">
      <alignment horizontal="center" vertical="center" wrapText="1"/>
    </xf>
    <xf numFmtId="0" fontId="24" fillId="34" borderId="18" xfId="172" applyFont="1" applyFill="1" applyBorder="1" applyAlignment="1" applyProtection="1">
      <alignment horizontal="center" vertical="center" wrapText="1"/>
    </xf>
    <xf numFmtId="0" fontId="24" fillId="34" borderId="10" xfId="172" applyFont="1" applyFill="1" applyBorder="1" applyAlignment="1" applyProtection="1">
      <alignment horizontal="center" vertical="center"/>
    </xf>
    <xf numFmtId="0" fontId="64" fillId="35" borderId="10" xfId="172" applyFont="1" applyFill="1" applyBorder="1" applyAlignment="1" applyProtection="1">
      <alignment horizontal="center" vertical="center"/>
    </xf>
    <xf numFmtId="0" fontId="62" fillId="46" borderId="10" xfId="172" applyFont="1" applyFill="1" applyBorder="1" applyAlignment="1" applyProtection="1">
      <alignment horizontal="center" vertical="center" wrapText="1"/>
    </xf>
    <xf numFmtId="0" fontId="65" fillId="46" borderId="10" xfId="201" applyFont="1" applyFill="1" applyBorder="1" applyAlignment="1" applyProtection="1">
      <alignment horizontal="center" vertical="center" wrapText="1"/>
    </xf>
    <xf numFmtId="0" fontId="61" fillId="0" borderId="10" xfId="201" applyNumberFormat="1" applyFont="1" applyFill="1" applyBorder="1" applyAlignment="1" applyProtection="1">
      <alignment horizontal="right" vertical="center"/>
      <protection locked="0"/>
    </xf>
    <xf numFmtId="0" fontId="64" fillId="0" borderId="23" xfId="201" applyNumberFormat="1" applyFont="1" applyFill="1" applyBorder="1" applyAlignment="1" applyProtection="1">
      <alignment horizontal="right" vertical="center"/>
    </xf>
    <xf numFmtId="0" fontId="64" fillId="35" borderId="10" xfId="201" applyNumberFormat="1" applyFont="1" applyFill="1" applyBorder="1" applyAlignment="1" applyProtection="1">
      <alignment horizontal="right"/>
    </xf>
    <xf numFmtId="0" fontId="62" fillId="46" borderId="10" xfId="201" applyFont="1" applyFill="1" applyBorder="1" applyAlignment="1" applyProtection="1">
      <alignment horizontal="center" vertical="center" wrapText="1"/>
    </xf>
    <xf numFmtId="0" fontId="41" fillId="44" borderId="10" xfId="201" applyFont="1" applyFill="1" applyBorder="1" applyAlignment="1" applyProtection="1">
      <alignment horizontal="left" vertical="center" wrapText="1"/>
      <protection locked="0"/>
    </xf>
    <xf numFmtId="0" fontId="28" fillId="44" borderId="10" xfId="201" applyFont="1" applyFill="1" applyBorder="1" applyAlignment="1" applyProtection="1">
      <alignment horizontal="left" vertical="center"/>
    </xf>
    <xf numFmtId="0" fontId="28" fillId="44" borderId="10" xfId="201" applyFont="1" applyFill="1" applyBorder="1" applyAlignment="1" applyProtection="1">
      <alignment horizontal="left" vertical="center"/>
      <protection locked="0"/>
    </xf>
    <xf numFmtId="0" fontId="24" fillId="44" borderId="19" xfId="204" applyFont="1" applyFill="1" applyBorder="1"/>
    <xf numFmtId="0" fontId="63" fillId="43" borderId="10" xfId="0" applyFont="1" applyFill="1" applyBorder="1" applyAlignment="1"/>
    <xf numFmtId="0" fontId="2" fillId="43" borderId="10" xfId="0" applyFont="1" applyFill="1" applyBorder="1" applyAlignment="1">
      <alignment horizontal="left"/>
    </xf>
    <xf numFmtId="0" fontId="36" fillId="43" borderId="26" xfId="220" applyFont="1" applyFill="1" applyBorder="1" applyAlignment="1">
      <alignment horizontal="center"/>
    </xf>
    <xf numFmtId="0" fontId="2" fillId="48" borderId="10" xfId="172" applyFont="1" applyFill="1" applyBorder="1" applyAlignment="1" applyProtection="1">
      <alignment horizontal="center" vertical="center"/>
    </xf>
    <xf numFmtId="0" fontId="2" fillId="47" borderId="10" xfId="201" applyNumberFormat="1" applyFont="1" applyFill="1" applyBorder="1" applyAlignment="1" applyProtection="1">
      <alignment horizontal="right"/>
    </xf>
    <xf numFmtId="0" fontId="2" fillId="0" borderId="0" xfId="165" applyFont="1" applyFill="1"/>
    <xf numFmtId="0" fontId="2" fillId="0" borderId="0" xfId="165" applyFont="1" applyFill="1" applyAlignment="1">
      <alignment horizontal="right"/>
    </xf>
    <xf numFmtId="0" fontId="2" fillId="33" borderId="39" xfId="165" applyFont="1" applyFill="1" applyBorder="1" applyAlignment="1">
      <alignment horizontal="center" vertical="center"/>
    </xf>
    <xf numFmtId="0" fontId="24" fillId="0" borderId="0" xfId="165" applyFont="1" applyFill="1"/>
    <xf numFmtId="0" fontId="2" fillId="0" borderId="11" xfId="165" applyFont="1" applyFill="1" applyBorder="1" applyAlignment="1">
      <alignment horizontal="center" vertical="center" wrapText="1"/>
    </xf>
    <xf numFmtId="49" fontId="2" fillId="0" borderId="10" xfId="165" applyNumberFormat="1" applyFont="1" applyFill="1" applyBorder="1" applyAlignment="1">
      <alignment horizontal="center" vertical="center" wrapText="1"/>
    </xf>
    <xf numFmtId="0" fontId="2" fillId="0" borderId="10" xfId="165" applyFont="1" applyFill="1" applyBorder="1" applyAlignment="1">
      <alignment vertical="center" wrapText="1"/>
    </xf>
    <xf numFmtId="49" fontId="24" fillId="43" borderId="10" xfId="165" applyNumberFormat="1" applyFont="1" applyFill="1" applyBorder="1" applyAlignment="1">
      <alignment horizontal="center" vertical="center" wrapText="1"/>
    </xf>
    <xf numFmtId="0" fontId="24" fillId="43" borderId="10" xfId="165" applyFont="1" applyFill="1" applyBorder="1" applyAlignment="1">
      <alignment horizontal="left" vertical="center" wrapText="1"/>
    </xf>
    <xf numFmtId="49" fontId="2" fillId="43" borderId="10" xfId="165" applyNumberFormat="1" applyFont="1" applyFill="1" applyBorder="1" applyAlignment="1">
      <alignment horizontal="center" vertical="center" wrapText="1"/>
    </xf>
    <xf numFmtId="0" fontId="2" fillId="43" borderId="11" xfId="165" applyFont="1" applyFill="1" applyBorder="1" applyAlignment="1">
      <alignment horizontal="center" vertical="center" wrapText="1"/>
    </xf>
    <xf numFmtId="0" fontId="2" fillId="43" borderId="10" xfId="165" applyFont="1" applyFill="1" applyBorder="1" applyAlignment="1">
      <alignment horizontal="left" vertical="center" wrapText="1"/>
    </xf>
    <xf numFmtId="0" fontId="2" fillId="43" borderId="10" xfId="165" applyFont="1" applyFill="1" applyBorder="1" applyAlignment="1">
      <alignment vertical="center" wrapText="1"/>
    </xf>
    <xf numFmtId="0" fontId="2" fillId="0" borderId="11" xfId="165" applyFont="1" applyFill="1" applyBorder="1" applyAlignment="1">
      <alignment horizontal="center" vertical="center"/>
    </xf>
    <xf numFmtId="49" fontId="2" fillId="0" borderId="10" xfId="165" applyNumberFormat="1" applyFont="1" applyFill="1" applyBorder="1" applyAlignment="1">
      <alignment horizontal="center" vertical="center"/>
    </xf>
    <xf numFmtId="0" fontId="2" fillId="0" borderId="0" xfId="165" applyFont="1" applyFill="1" applyBorder="1" applyAlignment="1">
      <alignment horizontal="left" vertical="center"/>
    </xf>
    <xf numFmtId="0" fontId="2" fillId="0" borderId="0" xfId="165" applyFont="1" applyFill="1" applyBorder="1" applyAlignment="1">
      <alignment horizontal="right"/>
    </xf>
    <xf numFmtId="0" fontId="2" fillId="0" borderId="0" xfId="165" applyFont="1" applyFill="1" applyBorder="1"/>
    <xf numFmtId="0" fontId="2" fillId="0" borderId="0" xfId="165" applyFont="1" applyFill="1" applyAlignment="1">
      <alignment horizontal="center" vertical="center"/>
    </xf>
    <xf numFmtId="49" fontId="2" fillId="0" borderId="0" xfId="165" applyNumberFormat="1" applyFont="1" applyFill="1" applyAlignment="1">
      <alignment horizontal="center" vertical="center"/>
    </xf>
    <xf numFmtId="0" fontId="2" fillId="0" borderId="16" xfId="165" applyFont="1" applyBorder="1" applyAlignment="1">
      <alignment horizontal="center" vertical="center"/>
    </xf>
    <xf numFmtId="0" fontId="24" fillId="49" borderId="10" xfId="165" applyFont="1" applyFill="1" applyBorder="1" applyAlignment="1">
      <alignment vertical="center"/>
    </xf>
    <xf numFmtId="0" fontId="49" fillId="0" borderId="10" xfId="201" applyNumberFormat="1" applyFont="1" applyBorder="1" applyAlignment="1" applyProtection="1">
      <alignment horizontal="right"/>
      <protection locked="0"/>
    </xf>
    <xf numFmtId="0" fontId="49" fillId="0" borderId="10" xfId="201" applyNumberFormat="1" applyFont="1" applyFill="1" applyBorder="1" applyAlignment="1" applyProtection="1">
      <alignment horizontal="right"/>
      <protection locked="0"/>
    </xf>
    <xf numFmtId="0" fontId="49" fillId="43" borderId="10" xfId="201" applyNumberFormat="1" applyFont="1" applyFill="1" applyBorder="1" applyAlignment="1" applyProtection="1">
      <alignment horizontal="right"/>
      <protection locked="0"/>
    </xf>
    <xf numFmtId="0" fontId="50" fillId="0" borderId="10" xfId="172" applyFont="1" applyBorder="1" applyAlignment="1" applyProtection="1">
      <alignment horizontal="center" vertical="center" wrapText="1"/>
      <protection locked="0"/>
    </xf>
    <xf numFmtId="0" fontId="50" fillId="0" borderId="10" xfId="172" applyFont="1" applyFill="1" applyBorder="1" applyAlignment="1" applyProtection="1">
      <alignment horizontal="center" vertical="center" wrapText="1"/>
      <protection locked="0"/>
    </xf>
    <xf numFmtId="0" fontId="50" fillId="0" borderId="10" xfId="172" applyFont="1" applyBorder="1" applyAlignment="1" applyProtection="1">
      <alignment horizontal="center" vertical="center"/>
      <protection locked="0"/>
    </xf>
    <xf numFmtId="0" fontId="49" fillId="0" borderId="10" xfId="172" applyFont="1" applyBorder="1" applyProtection="1">
      <protection locked="0"/>
    </xf>
    <xf numFmtId="0" fontId="49" fillId="0" borderId="10" xfId="0" applyFont="1" applyBorder="1" applyAlignment="1" applyProtection="1">
      <alignment vertical="center" wrapText="1"/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9" fillId="0" borderId="10" xfId="201" applyNumberFormat="1" applyFont="1" applyBorder="1" applyProtection="1">
      <protection locked="0"/>
    </xf>
    <xf numFmtId="0" fontId="49" fillId="0" borderId="10" xfId="201" applyNumberFormat="1" applyFont="1" applyBorder="1" applyAlignment="1" applyProtection="1">
      <alignment wrapText="1"/>
      <protection locked="0"/>
    </xf>
    <xf numFmtId="0" fontId="52" fillId="0" borderId="10" xfId="0" applyFont="1" applyFill="1" applyBorder="1" applyAlignment="1">
      <alignment horizontal="center" vertical="center" wrapText="1"/>
    </xf>
    <xf numFmtId="49" fontId="52" fillId="0" borderId="10" xfId="0" applyNumberFormat="1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vertical="top" wrapText="1"/>
    </xf>
    <xf numFmtId="0" fontId="67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left" vertical="center" wrapText="1"/>
    </xf>
    <xf numFmtId="0" fontId="49" fillId="0" borderId="10" xfId="0" applyNumberFormat="1" applyFont="1" applyFill="1" applyBorder="1"/>
    <xf numFmtId="0" fontId="49" fillId="43" borderId="10" xfId="0" applyNumberFormat="1" applyFont="1" applyFill="1" applyBorder="1"/>
    <xf numFmtId="0" fontId="0" fillId="0" borderId="0" xfId="0" applyFill="1"/>
    <xf numFmtId="49" fontId="49" fillId="0" borderId="10" xfId="0" applyNumberFormat="1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horizontal="right"/>
    </xf>
    <xf numFmtId="0" fontId="0" fillId="33" borderId="10" xfId="0" applyFont="1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49" fillId="0" borderId="10" xfId="0" applyFont="1" applyFill="1" applyBorder="1" applyAlignment="1">
      <alignment horizontal="right" vertical="center"/>
    </xf>
    <xf numFmtId="0" fontId="0" fillId="43" borderId="10" xfId="0" applyFill="1" applyBorder="1" applyAlignment="1">
      <alignment horizontal="right"/>
    </xf>
    <xf numFmtId="0" fontId="49" fillId="0" borderId="10" xfId="0" applyFont="1" applyFill="1" applyBorder="1" applyAlignment="1">
      <alignment horizontal="right"/>
    </xf>
    <xf numFmtId="0" fontId="0" fillId="51" borderId="10" xfId="0" applyFill="1" applyBorder="1"/>
    <xf numFmtId="0" fontId="25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3" fontId="2" fillId="43" borderId="25" xfId="203" applyNumberFormat="1" applyFont="1" applyFill="1" applyBorder="1"/>
    <xf numFmtId="0" fontId="2" fillId="43" borderId="0" xfId="0" applyNumberFormat="1" applyFont="1" applyFill="1" applyBorder="1" applyAlignment="1">
      <alignment horizontal="center" vertical="center" wrapText="1"/>
    </xf>
    <xf numFmtId="49" fontId="2" fillId="43" borderId="0" xfId="0" applyNumberFormat="1" applyFont="1" applyFill="1" applyBorder="1" applyAlignment="1">
      <alignment horizontal="center" vertical="center" wrapText="1"/>
    </xf>
    <xf numFmtId="0" fontId="2" fillId="43" borderId="0" xfId="0" applyNumberFormat="1" applyFont="1" applyFill="1" applyBorder="1" applyAlignment="1">
      <alignment vertical="center" wrapText="1"/>
    </xf>
    <xf numFmtId="0" fontId="2" fillId="43" borderId="0" xfId="0" applyFont="1" applyFill="1" applyBorder="1"/>
    <xf numFmtId="49" fontId="2" fillId="43" borderId="0" xfId="0" applyNumberFormat="1" applyFont="1" applyFill="1" applyBorder="1"/>
    <xf numFmtId="0" fontId="68" fillId="0" borderId="10" xfId="201" applyNumberFormat="1" applyFont="1" applyBorder="1" applyAlignment="1" applyProtection="1">
      <alignment horizontal="right"/>
      <protection locked="0"/>
    </xf>
    <xf numFmtId="0" fontId="68" fillId="0" borderId="10" xfId="201" applyNumberFormat="1" applyFont="1" applyFill="1" applyBorder="1" applyAlignment="1" applyProtection="1">
      <alignment horizontal="right"/>
    </xf>
    <xf numFmtId="0" fontId="68" fillId="0" borderId="10" xfId="201" applyNumberFormat="1" applyFont="1" applyFill="1" applyBorder="1" applyAlignment="1" applyProtection="1">
      <alignment horizontal="right"/>
      <protection locked="0"/>
    </xf>
    <xf numFmtId="0" fontId="69" fillId="0" borderId="10" xfId="172" applyFont="1" applyBorder="1" applyAlignment="1" applyProtection="1">
      <alignment horizontal="center" vertical="center" wrapText="1"/>
      <protection locked="0"/>
    </xf>
    <xf numFmtId="0" fontId="69" fillId="0" borderId="10" xfId="172" applyFont="1" applyBorder="1" applyAlignment="1" applyProtection="1">
      <alignment horizontal="center" vertical="center"/>
      <protection locked="0"/>
    </xf>
    <xf numFmtId="0" fontId="68" fillId="0" borderId="10" xfId="201" applyNumberFormat="1" applyFont="1" applyBorder="1" applyAlignment="1" applyProtection="1">
      <alignment wrapText="1"/>
      <protection locked="0"/>
    </xf>
    <xf numFmtId="0" fontId="50" fillId="43" borderId="10" xfId="0" applyFont="1" applyFill="1" applyBorder="1" applyAlignment="1">
      <alignment horizontal="right"/>
    </xf>
    <xf numFmtId="0" fontId="50" fillId="0" borderId="10" xfId="0" applyNumberFormat="1" applyFont="1" applyFill="1" applyBorder="1" applyAlignment="1"/>
    <xf numFmtId="1" fontId="50" fillId="0" borderId="10" xfId="0" applyNumberFormat="1" applyFont="1" applyFill="1" applyBorder="1" applyAlignment="1"/>
    <xf numFmtId="0" fontId="50" fillId="43" borderId="10" xfId="0" applyNumberFormat="1" applyFont="1" applyFill="1" applyBorder="1" applyAlignment="1">
      <alignment horizontal="right"/>
    </xf>
    <xf numFmtId="0" fontId="50" fillId="0" borderId="10" xfId="0" applyNumberFormat="1" applyFont="1" applyFill="1" applyBorder="1" applyAlignment="1">
      <alignment horizontal="right"/>
    </xf>
    <xf numFmtId="0" fontId="0" fillId="43" borderId="10" xfId="0" applyFont="1" applyFill="1" applyBorder="1" applyAlignment="1">
      <alignment horizontal="right"/>
    </xf>
    <xf numFmtId="0" fontId="49" fillId="43" borderId="10" xfId="0" applyFont="1" applyFill="1" applyBorder="1" applyAlignment="1">
      <alignment horizontal="center" vertical="center" wrapText="1"/>
    </xf>
    <xf numFmtId="0" fontId="0" fillId="43" borderId="10" xfId="0" applyFill="1" applyBorder="1" applyAlignment="1">
      <alignment horizontal="right" vertical="center"/>
    </xf>
    <xf numFmtId="165" fontId="2" fillId="43" borderId="0" xfId="165" applyNumberFormat="1" applyFont="1" applyFill="1" applyBorder="1" applyAlignment="1"/>
    <xf numFmtId="0" fontId="4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wrapText="1"/>
    </xf>
    <xf numFmtId="0" fontId="63" fillId="0" borderId="10" xfId="0" applyFont="1" applyBorder="1"/>
    <xf numFmtId="0" fontId="71" fillId="0" borderId="10" xfId="0" applyFont="1" applyBorder="1"/>
    <xf numFmtId="0" fontId="63" fillId="0" borderId="10" xfId="0" applyFont="1" applyBorder="1" applyAlignment="1">
      <alignment vertical="center"/>
    </xf>
    <xf numFmtId="0" fontId="63" fillId="0" borderId="10" xfId="0" applyFont="1" applyBorder="1" applyAlignment="1">
      <alignment horizontal="left" vertical="center"/>
    </xf>
    <xf numFmtId="0" fontId="63" fillId="0" borderId="10" xfId="0" applyFont="1" applyBorder="1" applyAlignment="1">
      <alignment vertical="center" wrapText="1"/>
    </xf>
    <xf numFmtId="0" fontId="63" fillId="43" borderId="10" xfId="0" applyFont="1" applyFill="1" applyBorder="1"/>
    <xf numFmtId="0" fontId="61" fillId="0" borderId="10" xfId="0" applyFont="1" applyBorder="1"/>
    <xf numFmtId="0" fontId="63" fillId="43" borderId="10" xfId="0" applyFont="1" applyFill="1" applyBorder="1" applyAlignment="1">
      <alignment wrapText="1"/>
    </xf>
    <xf numFmtId="0" fontId="24" fillId="0" borderId="0" xfId="0" applyFont="1" applyAlignment="1">
      <alignment vertical="top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justify" vertical="top"/>
    </xf>
    <xf numFmtId="0" fontId="0" fillId="0" borderId="10" xfId="0" applyBorder="1" applyAlignment="1">
      <alignment horizontal="justify" vertical="top" wrapText="1"/>
    </xf>
    <xf numFmtId="0" fontId="24" fillId="0" borderId="10" xfId="0" applyFont="1" applyBorder="1" applyAlignment="1">
      <alignment vertical="top"/>
    </xf>
    <xf numFmtId="0" fontId="0" fillId="0" borderId="10" xfId="0" applyBorder="1"/>
    <xf numFmtId="0" fontId="0" fillId="43" borderId="10" xfId="0" applyFill="1" applyBorder="1" applyAlignment="1">
      <alignment horizontal="center" vertical="center"/>
    </xf>
    <xf numFmtId="1" fontId="71" fillId="0" borderId="0" xfId="0" applyNumberFormat="1" applyFont="1"/>
    <xf numFmtId="0" fontId="2" fillId="43" borderId="18" xfId="165" applyNumberFormat="1" applyFont="1" applyFill="1" applyBorder="1" applyAlignment="1">
      <alignment horizontal="center" wrapText="1"/>
    </xf>
    <xf numFmtId="49" fontId="2" fillId="43" borderId="10" xfId="165" applyNumberFormat="1" applyFont="1" applyFill="1" applyBorder="1" applyAlignment="1">
      <alignment horizontal="center" wrapText="1"/>
    </xf>
    <xf numFmtId="0" fontId="50" fillId="43" borderId="10" xfId="0" applyFont="1" applyFill="1" applyBorder="1" applyAlignment="1">
      <alignment horizontal="right" wrapText="1"/>
    </xf>
    <xf numFmtId="0" fontId="74" fillId="0" borderId="48" xfId="0" applyFont="1" applyBorder="1" applyAlignment="1">
      <alignment horizontal="right" vertical="top" wrapText="1" readingOrder="1"/>
    </xf>
    <xf numFmtId="0" fontId="2" fillId="0" borderId="10" xfId="0" applyFont="1" applyFill="1" applyBorder="1" applyAlignment="1">
      <alignment horizontal="right" wrapText="1"/>
    </xf>
    <xf numFmtId="0" fontId="2" fillId="0" borderId="17" xfId="0" applyFont="1" applyFill="1" applyBorder="1" applyAlignment="1">
      <alignment horizontal="right" wrapText="1"/>
    </xf>
    <xf numFmtId="0" fontId="0" fillId="0" borderId="10" xfId="0" applyFill="1" applyBorder="1" applyAlignment="1">
      <alignment horizontal="right" wrapText="1"/>
    </xf>
    <xf numFmtId="0" fontId="49" fillId="0" borderId="10" xfId="0" applyFont="1" applyFill="1" applyBorder="1" applyAlignment="1"/>
    <xf numFmtId="0" fontId="2" fillId="51" borderId="0" xfId="0" applyFont="1" applyFill="1"/>
    <xf numFmtId="0" fontId="24" fillId="49" borderId="11" xfId="165" applyFont="1" applyFill="1" applyBorder="1" applyAlignment="1">
      <alignment horizontal="center" vertical="center" wrapText="1"/>
    </xf>
    <xf numFmtId="49" fontId="35" fillId="49" borderId="10" xfId="165" applyNumberFormat="1" applyFont="1" applyFill="1" applyBorder="1" applyAlignment="1">
      <alignment horizontal="center" vertical="center" wrapText="1"/>
    </xf>
    <xf numFmtId="0" fontId="24" fillId="49" borderId="10" xfId="165" applyFont="1" applyFill="1" applyBorder="1" applyAlignment="1">
      <alignment vertical="center" wrapText="1"/>
    </xf>
    <xf numFmtId="0" fontId="24" fillId="49" borderId="10" xfId="0" applyFont="1" applyFill="1" applyBorder="1" applyAlignment="1">
      <alignment horizontal="right"/>
    </xf>
    <xf numFmtId="0" fontId="2" fillId="53" borderId="11" xfId="165" applyFont="1" applyFill="1" applyBorder="1" applyAlignment="1">
      <alignment horizontal="center" vertical="center" wrapText="1"/>
    </xf>
    <xf numFmtId="49" fontId="2" fillId="53" borderId="10" xfId="165" applyNumberFormat="1" applyFont="1" applyFill="1" applyBorder="1" applyAlignment="1">
      <alignment horizontal="center" vertical="center" wrapText="1"/>
    </xf>
    <xf numFmtId="0" fontId="24" fillId="53" borderId="10" xfId="165" applyFont="1" applyFill="1" applyBorder="1" applyAlignment="1">
      <alignment vertical="center" wrapText="1"/>
    </xf>
    <xf numFmtId="0" fontId="24" fillId="53" borderId="10" xfId="165" applyFont="1" applyFill="1" applyBorder="1" applyAlignment="1">
      <alignment horizontal="left" vertical="center" wrapText="1"/>
    </xf>
    <xf numFmtId="0" fontId="50" fillId="53" borderId="10" xfId="0" applyFont="1" applyFill="1" applyBorder="1" applyAlignment="1">
      <alignment horizontal="center" vertical="top" wrapText="1"/>
    </xf>
    <xf numFmtId="49" fontId="50" fillId="53" borderId="10" xfId="0" applyNumberFormat="1" applyFont="1" applyFill="1" applyBorder="1" applyAlignment="1">
      <alignment horizontal="center" vertical="top" wrapText="1"/>
    </xf>
    <xf numFmtId="0" fontId="52" fillId="53" borderId="10" xfId="0" applyFont="1" applyFill="1" applyBorder="1" applyAlignment="1">
      <alignment vertical="center" wrapText="1"/>
    </xf>
    <xf numFmtId="0" fontId="24" fillId="49" borderId="11" xfId="165" applyFont="1" applyFill="1" applyBorder="1" applyAlignment="1">
      <alignment horizontal="center" vertical="center"/>
    </xf>
    <xf numFmtId="49" fontId="24" fillId="49" borderId="10" xfId="165" applyNumberFormat="1" applyFont="1" applyFill="1" applyBorder="1" applyAlignment="1">
      <alignment horizontal="center" vertical="center"/>
    </xf>
    <xf numFmtId="49" fontId="35" fillId="49" borderId="10" xfId="165" applyNumberFormat="1" applyFont="1" applyFill="1" applyBorder="1" applyAlignment="1">
      <alignment horizontal="center" vertical="center"/>
    </xf>
    <xf numFmtId="0" fontId="24" fillId="53" borderId="10" xfId="0" applyFont="1" applyFill="1" applyBorder="1" applyAlignment="1">
      <alignment horizontal="right" wrapText="1"/>
    </xf>
    <xf numFmtId="0" fontId="24" fillId="53" borderId="10" xfId="0" applyFont="1" applyFill="1" applyBorder="1" applyAlignment="1">
      <alignment horizontal="right"/>
    </xf>
    <xf numFmtId="0" fontId="2" fillId="49" borderId="11" xfId="0" applyNumberFormat="1" applyFont="1" applyFill="1" applyBorder="1" applyAlignment="1">
      <alignment horizontal="center" vertical="center" wrapText="1"/>
    </xf>
    <xf numFmtId="0" fontId="2" fillId="49" borderId="10" xfId="0" applyNumberFormat="1" applyFont="1" applyFill="1" applyBorder="1" applyAlignment="1">
      <alignment horizontal="center" vertical="center" wrapText="1"/>
    </xf>
    <xf numFmtId="0" fontId="24" fillId="49" borderId="10" xfId="0" applyNumberFormat="1" applyFont="1" applyFill="1" applyBorder="1" applyAlignment="1">
      <alignment vertical="center" wrapText="1"/>
    </xf>
    <xf numFmtId="0" fontId="52" fillId="49" borderId="10" xfId="0" applyNumberFormat="1" applyFont="1" applyFill="1" applyBorder="1" applyAlignment="1"/>
    <xf numFmtId="1" fontId="52" fillId="49" borderId="10" xfId="0" applyNumberFormat="1" applyFont="1" applyFill="1" applyBorder="1" applyAlignment="1"/>
    <xf numFmtId="0" fontId="2" fillId="49" borderId="13" xfId="0" applyNumberFormat="1" applyFont="1" applyFill="1" applyBorder="1" applyAlignment="1">
      <alignment horizontal="center" vertical="center" wrapText="1"/>
    </xf>
    <xf numFmtId="0" fontId="2" fillId="49" borderId="23" xfId="0" applyNumberFormat="1" applyFont="1" applyFill="1" applyBorder="1" applyAlignment="1">
      <alignment horizontal="center" vertical="center" wrapText="1"/>
    </xf>
    <xf numFmtId="0" fontId="24" fillId="49" borderId="23" xfId="0" applyNumberFormat="1" applyFont="1" applyFill="1" applyBorder="1" applyAlignment="1">
      <alignment vertical="center" wrapText="1"/>
    </xf>
    <xf numFmtId="0" fontId="52" fillId="49" borderId="23" xfId="0" applyNumberFormat="1" applyFont="1" applyFill="1" applyBorder="1" applyAlignment="1"/>
    <xf numFmtId="0" fontId="2" fillId="43" borderId="14" xfId="165" applyFont="1" applyFill="1" applyBorder="1" applyAlignment="1">
      <alignment horizontal="center" vertical="center" wrapText="1"/>
    </xf>
    <xf numFmtId="49" fontId="2" fillId="43" borderId="12" xfId="165" applyNumberFormat="1" applyFont="1" applyFill="1" applyBorder="1" applyAlignment="1">
      <alignment horizontal="center" vertical="center" wrapText="1"/>
    </xf>
    <xf numFmtId="0" fontId="2" fillId="43" borderId="12" xfId="165" applyFont="1" applyFill="1" applyBorder="1" applyAlignment="1">
      <alignment horizontal="center" vertical="center" wrapText="1"/>
    </xf>
    <xf numFmtId="0" fontId="2" fillId="43" borderId="39" xfId="165" applyFont="1" applyFill="1" applyBorder="1" applyAlignment="1">
      <alignment horizontal="center" vertical="center"/>
    </xf>
    <xf numFmtId="0" fontId="2" fillId="43" borderId="16" xfId="165" applyFont="1" applyFill="1" applyBorder="1" applyAlignment="1">
      <alignment horizontal="center" vertical="center"/>
    </xf>
    <xf numFmtId="0" fontId="2" fillId="43" borderId="14" xfId="0" applyFont="1" applyFill="1" applyBorder="1" applyAlignment="1">
      <alignment horizontal="center" vertical="center" wrapText="1"/>
    </xf>
    <xf numFmtId="49" fontId="2" fillId="43" borderId="12" xfId="0" applyNumberFormat="1" applyFont="1" applyFill="1" applyBorder="1" applyAlignment="1">
      <alignment horizontal="center" vertical="center" wrapText="1"/>
    </xf>
    <xf numFmtId="0" fontId="2" fillId="43" borderId="12" xfId="0" applyNumberFormat="1" applyFont="1" applyFill="1" applyBorder="1" applyAlignment="1">
      <alignment horizontal="center" vertical="center" wrapText="1"/>
    </xf>
    <xf numFmtId="0" fontId="2" fillId="53" borderId="11" xfId="0" applyNumberFormat="1" applyFont="1" applyFill="1" applyBorder="1" applyAlignment="1">
      <alignment horizontal="center" vertical="center" wrapText="1"/>
    </xf>
    <xf numFmtId="0" fontId="2" fillId="53" borderId="10" xfId="0" applyNumberFormat="1" applyFont="1" applyFill="1" applyBorder="1" applyAlignment="1">
      <alignment horizontal="center" vertical="center" wrapText="1"/>
    </xf>
    <xf numFmtId="0" fontId="24" fillId="53" borderId="10" xfId="0" applyNumberFormat="1" applyFont="1" applyFill="1" applyBorder="1" applyAlignment="1">
      <alignment vertical="center" wrapText="1"/>
    </xf>
    <xf numFmtId="0" fontId="24" fillId="53" borderId="10" xfId="0" applyNumberFormat="1" applyFont="1" applyFill="1" applyBorder="1" applyAlignment="1">
      <alignment horizontal="right"/>
    </xf>
    <xf numFmtId="0" fontId="24" fillId="53" borderId="11" xfId="0" applyNumberFormat="1" applyFont="1" applyFill="1" applyBorder="1" applyAlignment="1">
      <alignment horizontal="center" vertical="center" wrapText="1"/>
    </xf>
    <xf numFmtId="0" fontId="24" fillId="53" borderId="10" xfId="0" applyNumberFormat="1" applyFont="1" applyFill="1" applyBorder="1" applyAlignment="1">
      <alignment horizontal="center" vertical="center" wrapText="1"/>
    </xf>
    <xf numFmtId="0" fontId="51" fillId="53" borderId="10" xfId="0" applyNumberFormat="1" applyFont="1" applyFill="1" applyBorder="1"/>
    <xf numFmtId="1" fontId="24" fillId="53" borderId="10" xfId="0" applyNumberFormat="1" applyFont="1" applyFill="1" applyBorder="1" applyAlignment="1">
      <alignment horizontal="right"/>
    </xf>
    <xf numFmtId="0" fontId="2" fillId="53" borderId="11" xfId="0" applyNumberFormat="1" applyFont="1" applyFill="1" applyBorder="1" applyAlignment="1">
      <alignment vertical="center" wrapText="1"/>
    </xf>
    <xf numFmtId="49" fontId="2" fillId="53" borderId="10" xfId="0" applyNumberFormat="1" applyFont="1" applyFill="1" applyBorder="1" applyAlignment="1">
      <alignment vertical="center" wrapText="1"/>
    </xf>
    <xf numFmtId="0" fontId="2" fillId="49" borderId="13" xfId="0" applyNumberFormat="1" applyFont="1" applyFill="1" applyBorder="1" applyAlignment="1">
      <alignment vertical="center"/>
    </xf>
    <xf numFmtId="0" fontId="2" fillId="49" borderId="23" xfId="0" applyNumberFormat="1" applyFont="1" applyFill="1" applyBorder="1" applyAlignment="1">
      <alignment vertical="center"/>
    </xf>
    <xf numFmtId="0" fontId="52" fillId="49" borderId="23" xfId="0" applyNumberFormat="1" applyFont="1" applyFill="1" applyBorder="1" applyAlignment="1">
      <alignment horizontal="right"/>
    </xf>
    <xf numFmtId="1" fontId="52" fillId="49" borderId="23" xfId="0" applyNumberFormat="1" applyFont="1" applyFill="1" applyBorder="1" applyAlignment="1">
      <alignment horizontal="right"/>
    </xf>
    <xf numFmtId="0" fontId="24" fillId="53" borderId="11" xfId="0" applyFont="1" applyFill="1" applyBorder="1" applyAlignment="1">
      <alignment horizontal="center" vertical="center" wrapText="1"/>
    </xf>
    <xf numFmtId="49" fontId="24" fillId="53" borderId="10" xfId="0" applyNumberFormat="1" applyFont="1" applyFill="1" applyBorder="1" applyAlignment="1">
      <alignment horizontal="center" vertical="center" wrapText="1"/>
    </xf>
    <xf numFmtId="0" fontId="24" fillId="53" borderId="10" xfId="0" applyFont="1" applyFill="1" applyBorder="1" applyAlignment="1">
      <alignment vertical="center" wrapText="1"/>
    </xf>
    <xf numFmtId="0" fontId="2" fillId="53" borderId="11" xfId="0" applyFont="1" applyFill="1" applyBorder="1" applyAlignment="1">
      <alignment horizontal="center" vertical="center" wrapText="1"/>
    </xf>
    <xf numFmtId="49" fontId="2" fillId="53" borderId="10" xfId="0" applyNumberFormat="1" applyFont="1" applyFill="1" applyBorder="1" applyAlignment="1">
      <alignment horizontal="center" vertical="center" wrapText="1"/>
    </xf>
    <xf numFmtId="0" fontId="24" fillId="49" borderId="11" xfId="0" applyFont="1" applyFill="1" applyBorder="1" applyAlignment="1">
      <alignment horizontal="center" vertical="center"/>
    </xf>
    <xf numFmtId="49" fontId="24" fillId="49" borderId="10" xfId="0" applyNumberFormat="1" applyFont="1" applyFill="1" applyBorder="1" applyAlignment="1">
      <alignment horizontal="center" vertical="center"/>
    </xf>
    <xf numFmtId="0" fontId="24" fillId="49" borderId="10" xfId="0" applyFont="1" applyFill="1" applyBorder="1" applyAlignment="1">
      <alignment vertical="center"/>
    </xf>
    <xf numFmtId="0" fontId="24" fillId="49" borderId="17" xfId="0" applyFont="1" applyFill="1" applyBorder="1" applyAlignment="1">
      <alignment horizontal="right"/>
    </xf>
    <xf numFmtId="0" fontId="24" fillId="49" borderId="11" xfId="0" applyFont="1" applyFill="1" applyBorder="1" applyAlignment="1">
      <alignment horizontal="center" vertical="center" wrapText="1"/>
    </xf>
    <xf numFmtId="49" fontId="24" fillId="49" borderId="10" xfId="0" applyNumberFormat="1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vertical="center" wrapText="1"/>
    </xf>
    <xf numFmtId="0" fontId="24" fillId="49" borderId="10" xfId="0" applyFont="1" applyFill="1" applyBorder="1" applyAlignment="1">
      <alignment horizontal="right" wrapText="1"/>
    </xf>
    <xf numFmtId="0" fontId="24" fillId="53" borderId="10" xfId="0" applyFont="1" applyFill="1" applyBorder="1" applyAlignment="1">
      <alignment vertical="center"/>
    </xf>
    <xf numFmtId="0" fontId="75" fillId="53" borderId="11" xfId="0" applyFont="1" applyFill="1" applyBorder="1" applyAlignment="1">
      <alignment horizontal="center" vertical="center" wrapText="1"/>
    </xf>
    <xf numFmtId="49" fontId="75" fillId="53" borderId="10" xfId="0" applyNumberFormat="1" applyFont="1" applyFill="1" applyBorder="1" applyAlignment="1">
      <alignment horizontal="center" vertical="center" wrapText="1"/>
    </xf>
    <xf numFmtId="0" fontId="75" fillId="53" borderId="10" xfId="0" applyFont="1" applyFill="1" applyBorder="1" applyAlignment="1">
      <alignment vertical="center" wrapText="1"/>
    </xf>
    <xf numFmtId="0" fontId="24" fillId="53" borderId="10" xfId="0" applyFont="1" applyFill="1" applyBorder="1" applyAlignment="1">
      <alignment horizontal="left" vertical="center" wrapText="1"/>
    </xf>
    <xf numFmtId="49" fontId="75" fillId="49" borderId="10" xfId="0" applyNumberFormat="1" applyFont="1" applyFill="1" applyBorder="1" applyAlignment="1">
      <alignment horizontal="center" vertical="center" wrapText="1"/>
    </xf>
    <xf numFmtId="0" fontId="75" fillId="49" borderId="10" xfId="0" applyFont="1" applyFill="1" applyBorder="1" applyAlignment="1">
      <alignment horizontal="left" vertical="center" wrapText="1"/>
    </xf>
    <xf numFmtId="0" fontId="71" fillId="53" borderId="10" xfId="0" applyFont="1" applyFill="1" applyBorder="1"/>
    <xf numFmtId="0" fontId="70" fillId="53" borderId="10" xfId="0" applyFont="1" applyFill="1" applyBorder="1" applyAlignment="1">
      <alignment horizontal="center" vertical="center"/>
    </xf>
    <xf numFmtId="0" fontId="70" fillId="53" borderId="10" xfId="0" applyFont="1" applyFill="1" applyBorder="1"/>
    <xf numFmtId="0" fontId="71" fillId="49" borderId="10" xfId="0" applyFont="1" applyFill="1" applyBorder="1"/>
    <xf numFmtId="0" fontId="70" fillId="49" borderId="10" xfId="0" applyFont="1" applyFill="1" applyBorder="1"/>
    <xf numFmtId="0" fontId="70" fillId="53" borderId="10" xfId="0" applyFont="1" applyFill="1" applyBorder="1" applyAlignment="1">
      <alignment wrapText="1"/>
    </xf>
    <xf numFmtId="0" fontId="2" fillId="0" borderId="49" xfId="165" applyFont="1" applyFill="1" applyBorder="1" applyAlignment="1">
      <alignment horizontal="center" vertical="center"/>
    </xf>
    <xf numFmtId="49" fontId="2" fillId="0" borderId="20" xfId="165" applyNumberFormat="1" applyFont="1" applyFill="1" applyBorder="1" applyAlignment="1">
      <alignment horizontal="center" vertical="center"/>
    </xf>
    <xf numFmtId="0" fontId="2" fillId="0" borderId="20" xfId="165" applyFont="1" applyFill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2" fillId="0" borderId="49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horizontal="right" wrapText="1"/>
    </xf>
    <xf numFmtId="0" fontId="2" fillId="49" borderId="49" xfId="0" applyFont="1" applyFill="1" applyBorder="1" applyAlignment="1">
      <alignment horizontal="center" vertical="center" wrapText="1"/>
    </xf>
    <xf numFmtId="49" fontId="2" fillId="49" borderId="20" xfId="0" applyNumberFormat="1" applyFont="1" applyFill="1" applyBorder="1" applyAlignment="1">
      <alignment horizontal="center" vertical="center" wrapText="1"/>
    </xf>
    <xf numFmtId="0" fontId="24" fillId="49" borderId="20" xfId="0" applyFont="1" applyFill="1" applyBorder="1" applyAlignment="1">
      <alignment vertical="center" wrapText="1"/>
    </xf>
    <xf numFmtId="0" fontId="24" fillId="49" borderId="20" xfId="0" applyFont="1" applyFill="1" applyBorder="1" applyAlignment="1">
      <alignment horizontal="right"/>
    </xf>
    <xf numFmtId="0" fontId="70" fillId="43" borderId="10" xfId="0" applyFont="1" applyFill="1" applyBorder="1"/>
    <xf numFmtId="0" fontId="49" fillId="0" borderId="0" xfId="0" applyFont="1" applyAlignment="1">
      <alignment horizontal="right"/>
    </xf>
    <xf numFmtId="0" fontId="24" fillId="51" borderId="0" xfId="0" applyFont="1" applyFill="1" applyAlignment="1">
      <alignment horizontal="left" vertical="center"/>
    </xf>
    <xf numFmtId="0" fontId="2" fillId="51" borderId="0" xfId="0" applyFont="1" applyFill="1" applyAlignment="1">
      <alignment horizontal="center" vertical="center"/>
    </xf>
    <xf numFmtId="0" fontId="2" fillId="43" borderId="12" xfId="0" applyFont="1" applyFill="1" applyBorder="1" applyAlignment="1">
      <alignment horizontal="center" wrapText="1"/>
    </xf>
    <xf numFmtId="0" fontId="2" fillId="33" borderId="3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55" borderId="11" xfId="0" applyFont="1" applyFill="1" applyBorder="1" applyAlignment="1">
      <alignment horizontal="center" wrapText="1"/>
    </xf>
    <xf numFmtId="0" fontId="2" fillId="55" borderId="18" xfId="0" applyFont="1" applyFill="1" applyBorder="1" applyAlignment="1">
      <alignment horizontal="center" wrapText="1"/>
    </xf>
    <xf numFmtId="0" fontId="24" fillId="55" borderId="10" xfId="0" applyFont="1" applyFill="1" applyBorder="1" applyAlignment="1">
      <alignment horizontal="left" wrapText="1"/>
    </xf>
    <xf numFmtId="0" fontId="24" fillId="55" borderId="10" xfId="0" applyFont="1" applyFill="1" applyBorder="1" applyAlignment="1">
      <alignment horizontal="right" wrapText="1"/>
    </xf>
    <xf numFmtId="0" fontId="2" fillId="43" borderId="10" xfId="0" applyFont="1" applyFill="1" applyBorder="1" applyAlignment="1">
      <alignment horizontal="right" wrapText="1"/>
    </xf>
    <xf numFmtId="0" fontId="77" fillId="0" borderId="10" xfId="0" applyFont="1" applyFill="1" applyBorder="1" applyAlignment="1" applyProtection="1">
      <alignment horizontal="right" wrapText="1" readingOrder="1"/>
      <protection locked="0"/>
    </xf>
    <xf numFmtId="165" fontId="2" fillId="43" borderId="19" xfId="0" applyNumberFormat="1" applyFont="1" applyFill="1" applyBorder="1" applyAlignment="1">
      <alignment horizontal="right"/>
    </xf>
    <xf numFmtId="0" fontId="24" fillId="55" borderId="10" xfId="0" applyFont="1" applyFill="1" applyBorder="1" applyAlignment="1">
      <alignment wrapText="1"/>
    </xf>
    <xf numFmtId="0" fontId="24" fillId="55" borderId="10" xfId="0" applyFont="1" applyFill="1" applyBorder="1" applyAlignment="1">
      <alignment horizontal="right"/>
    </xf>
    <xf numFmtId="0" fontId="42" fillId="43" borderId="10" xfId="0" applyFont="1" applyFill="1" applyBorder="1" applyAlignment="1">
      <alignment horizontal="center"/>
    </xf>
    <xf numFmtId="0" fontId="2" fillId="55" borderId="11" xfId="200" applyFont="1" applyFill="1" applyBorder="1" applyAlignment="1">
      <alignment horizontal="center" wrapText="1"/>
    </xf>
    <xf numFmtId="0" fontId="2" fillId="55" borderId="18" xfId="200" applyFont="1" applyFill="1" applyBorder="1" applyAlignment="1">
      <alignment horizontal="center" wrapText="1"/>
    </xf>
    <xf numFmtId="0" fontId="24" fillId="55" borderId="10" xfId="199" applyFont="1" applyFill="1" applyBorder="1" applyAlignment="1">
      <alignment horizontal="left" wrapText="1"/>
    </xf>
    <xf numFmtId="0" fontId="49" fillId="43" borderId="10" xfId="199" applyFont="1" applyFill="1" applyBorder="1" applyAlignment="1">
      <alignment horizontal="left" vertical="top" wrapText="1"/>
    </xf>
    <xf numFmtId="0" fontId="42" fillId="43" borderId="10" xfId="0" applyFont="1" applyFill="1" applyBorder="1" applyAlignment="1">
      <alignment horizontal="right"/>
    </xf>
    <xf numFmtId="0" fontId="2" fillId="55" borderId="11" xfId="160" applyFont="1" applyFill="1" applyBorder="1" applyAlignment="1">
      <alignment horizontal="center" wrapText="1"/>
    </xf>
    <xf numFmtId="0" fontId="2" fillId="55" borderId="18" xfId="160" applyFont="1" applyFill="1" applyBorder="1" applyAlignment="1">
      <alignment horizontal="center" wrapText="1"/>
    </xf>
    <xf numFmtId="0" fontId="42" fillId="33" borderId="10" xfId="0" applyFont="1" applyFill="1" applyBorder="1" applyAlignment="1"/>
    <xf numFmtId="0" fontId="24" fillId="55" borderId="10" xfId="0" applyFont="1" applyFill="1" applyBorder="1" applyAlignment="1"/>
    <xf numFmtId="0" fontId="24" fillId="43" borderId="20" xfId="0" applyFont="1" applyFill="1" applyBorder="1" applyAlignment="1"/>
    <xf numFmtId="0" fontId="2" fillId="55" borderId="10" xfId="200" applyFont="1" applyFill="1" applyBorder="1" applyAlignment="1">
      <alignment horizontal="center" wrapText="1"/>
    </xf>
    <xf numFmtId="0" fontId="24" fillId="55" borderId="21" xfId="0" applyFont="1" applyFill="1" applyBorder="1" applyAlignment="1">
      <alignment horizontal="center" wrapText="1"/>
    </xf>
    <xf numFmtId="0" fontId="2" fillId="55" borderId="10" xfId="0" applyFont="1" applyFill="1" applyBorder="1" applyAlignment="1">
      <alignment horizontal="center"/>
    </xf>
    <xf numFmtId="0" fontId="24" fillId="49" borderId="10" xfId="0" applyFont="1" applyFill="1" applyBorder="1" applyAlignment="1"/>
    <xf numFmtId="0" fontId="49" fillId="33" borderId="0" xfId="0" applyFont="1" applyFill="1" applyAlignment="1">
      <alignment horizontal="left" vertical="center"/>
    </xf>
    <xf numFmtId="0" fontId="24" fillId="43" borderId="0" xfId="0" applyFont="1" applyFill="1" applyBorder="1" applyAlignment="1"/>
    <xf numFmtId="0" fontId="24" fillId="51" borderId="0" xfId="0" applyFont="1" applyFill="1"/>
    <xf numFmtId="49" fontId="24" fillId="51" borderId="0" xfId="0" applyNumberFormat="1" applyFont="1" applyFill="1"/>
    <xf numFmtId="0" fontId="26" fillId="0" borderId="0" xfId="0" applyFont="1" applyFill="1"/>
    <xf numFmtId="0" fontId="2" fillId="0" borderId="0" xfId="0" applyFont="1"/>
    <xf numFmtId="49" fontId="2" fillId="51" borderId="0" xfId="0" applyNumberFormat="1" applyFont="1" applyFill="1"/>
    <xf numFmtId="0" fontId="2" fillId="0" borderId="12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4" fillId="55" borderId="11" xfId="0" applyFont="1" applyFill="1" applyBorder="1" applyAlignment="1">
      <alignment horizontal="center" vertical="center" wrapText="1"/>
    </xf>
    <xf numFmtId="49" fontId="24" fillId="55" borderId="10" xfId="0" applyNumberFormat="1" applyFont="1" applyFill="1" applyBorder="1" applyAlignment="1">
      <alignment horizontal="center" vertical="center" wrapText="1"/>
    </xf>
    <xf numFmtId="0" fontId="24" fillId="55" borderId="10" xfId="0" applyFont="1" applyFill="1" applyBorder="1" applyAlignment="1">
      <alignment horizontal="left" vertical="center" wrapText="1"/>
    </xf>
    <xf numFmtId="0" fontId="66" fillId="0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right"/>
    </xf>
    <xf numFmtId="49" fontId="35" fillId="49" borderId="10" xfId="0" applyNumberFormat="1" applyFont="1" applyFill="1" applyBorder="1" applyAlignment="1">
      <alignment horizontal="center" vertical="center" wrapText="1"/>
    </xf>
    <xf numFmtId="0" fontId="24" fillId="43" borderId="10" xfId="0" applyFont="1" applyFill="1" applyBorder="1" applyAlignment="1">
      <alignment vertical="center" wrapText="1"/>
    </xf>
    <xf numFmtId="0" fontId="2" fillId="55" borderId="11" xfId="0" applyFont="1" applyFill="1" applyBorder="1" applyAlignment="1">
      <alignment horizontal="center" vertical="center" wrapText="1"/>
    </xf>
    <xf numFmtId="49" fontId="2" fillId="55" borderId="10" xfId="0" applyNumberFormat="1" applyFont="1" applyFill="1" applyBorder="1" applyAlignment="1">
      <alignment horizontal="center" vertical="center" wrapText="1"/>
    </xf>
    <xf numFmtId="0" fontId="24" fillId="55" borderId="10" xfId="0" applyFont="1" applyFill="1" applyBorder="1" applyAlignment="1">
      <alignment vertical="center" wrapText="1"/>
    </xf>
    <xf numFmtId="0" fontId="24" fillId="0" borderId="0" xfId="0" applyFont="1"/>
    <xf numFmtId="49" fontId="24" fillId="43" borderId="10" xfId="0" applyNumberFormat="1" applyFont="1" applyFill="1" applyBorder="1" applyAlignment="1">
      <alignment horizontal="center" vertical="center" wrapText="1"/>
    </xf>
    <xf numFmtId="0" fontId="25" fillId="43" borderId="11" xfId="0" applyFont="1" applyFill="1" applyBorder="1" applyAlignment="1" applyProtection="1">
      <alignment horizontal="center" vertical="center" wrapText="1"/>
      <protection locked="0"/>
    </xf>
    <xf numFmtId="0" fontId="25" fillId="43" borderId="10" xfId="0" applyFont="1" applyFill="1" applyBorder="1" applyAlignment="1" applyProtection="1">
      <alignment horizontal="left" vertical="center" wrapText="1"/>
      <protection locked="0"/>
    </xf>
    <xf numFmtId="0" fontId="24" fillId="0" borderId="11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63" fillId="43" borderId="10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right"/>
    </xf>
    <xf numFmtId="49" fontId="2" fillId="49" borderId="10" xfId="0" applyNumberFormat="1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horizontal="left" vertical="center" wrapText="1"/>
    </xf>
    <xf numFmtId="0" fontId="2" fillId="43" borderId="11" xfId="0" applyFont="1" applyFill="1" applyBorder="1" applyAlignment="1">
      <alignment horizontal="center" vertical="center"/>
    </xf>
    <xf numFmtId="49" fontId="2" fillId="43" borderId="10" xfId="0" applyNumberFormat="1" applyFont="1" applyFill="1" applyBorder="1" applyAlignment="1">
      <alignment horizontal="center" vertical="center"/>
    </xf>
    <xf numFmtId="0" fontId="2" fillId="49" borderId="11" xfId="0" applyFont="1" applyFill="1" applyBorder="1" applyAlignment="1">
      <alignment horizontal="center" vertical="center"/>
    </xf>
    <xf numFmtId="49" fontId="2" fillId="49" borderId="10" xfId="0" applyNumberFormat="1" applyFont="1" applyFill="1" applyBorder="1" applyAlignment="1">
      <alignment horizontal="center" vertical="center"/>
    </xf>
    <xf numFmtId="0" fontId="49" fillId="49" borderId="10" xfId="0" applyFont="1" applyFill="1" applyBorder="1"/>
    <xf numFmtId="0" fontId="2" fillId="49" borderId="11" xfId="0" applyFont="1" applyFill="1" applyBorder="1" applyAlignment="1">
      <alignment vertical="center"/>
    </xf>
    <xf numFmtId="49" fontId="2" fillId="49" borderId="10" xfId="0" applyNumberFormat="1" applyFont="1" applyFill="1" applyBorder="1" applyAlignment="1">
      <alignment vertical="center"/>
    </xf>
    <xf numFmtId="0" fontId="2" fillId="49" borderId="10" xfId="0" applyFont="1" applyFill="1" applyBorder="1" applyAlignment="1">
      <alignment horizontal="right"/>
    </xf>
    <xf numFmtId="0" fontId="2" fillId="49" borderId="10" xfId="0" applyFont="1" applyFill="1" applyBorder="1" applyAlignment="1">
      <alignment vertical="center"/>
    </xf>
    <xf numFmtId="0" fontId="2" fillId="49" borderId="49" xfId="0" applyFont="1" applyFill="1" applyBorder="1" applyAlignment="1">
      <alignment vertical="center"/>
    </xf>
    <xf numFmtId="0" fontId="2" fillId="49" borderId="20" xfId="0" applyFont="1" applyFill="1" applyBorder="1" applyAlignment="1">
      <alignment vertical="center"/>
    </xf>
    <xf numFmtId="0" fontId="2" fillId="49" borderId="20" xfId="0" applyFont="1" applyFill="1" applyBorder="1" applyAlignment="1">
      <alignment horizontal="right"/>
    </xf>
    <xf numFmtId="0" fontId="67" fillId="51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right" wrapText="1"/>
    </xf>
    <xf numFmtId="0" fontId="2" fillId="0" borderId="24" xfId="0" applyFont="1" applyFill="1" applyBorder="1"/>
    <xf numFmtId="0" fontId="2" fillId="0" borderId="0" xfId="0" applyFont="1" applyFill="1" applyAlignment="1">
      <alignment vertical="center" wrapText="1"/>
    </xf>
    <xf numFmtId="0" fontId="63" fillId="43" borderId="10" xfId="0" applyFont="1" applyFill="1" applyBorder="1" applyAlignment="1">
      <alignment horizontal="center" vertical="center" wrapText="1"/>
    </xf>
    <xf numFmtId="0" fontId="63" fillId="43" borderId="18" xfId="0" applyFont="1" applyFill="1" applyBorder="1" applyAlignment="1">
      <alignment horizontal="center" vertical="center" wrapText="1"/>
    </xf>
    <xf numFmtId="1" fontId="63" fillId="43" borderId="10" xfId="0" applyNumberFormat="1" applyFont="1" applyFill="1" applyBorder="1" applyAlignment="1">
      <alignment horizontal="center" vertical="center" wrapText="1"/>
    </xf>
    <xf numFmtId="0" fontId="2" fillId="43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1" fillId="0" borderId="0" xfId="0" applyFont="1" applyFill="1" applyBorder="1"/>
    <xf numFmtId="0" fontId="63" fillId="43" borderId="20" xfId="0" applyFont="1" applyFill="1" applyBorder="1" applyAlignment="1">
      <alignment horizontal="center" vertical="center" wrapText="1"/>
    </xf>
    <xf numFmtId="165" fontId="63" fillId="43" borderId="10" xfId="0" applyNumberFormat="1" applyFont="1" applyFill="1" applyBorder="1" applyAlignment="1">
      <alignment horizontal="center" vertical="center"/>
    </xf>
    <xf numFmtId="165" fontId="63" fillId="43" borderId="19" xfId="0" applyNumberFormat="1" applyFont="1" applyFill="1" applyBorder="1" applyAlignment="1">
      <alignment horizontal="center" vertical="center"/>
    </xf>
    <xf numFmtId="1" fontId="2" fillId="0" borderId="11" xfId="165" applyNumberFormat="1" applyFont="1" applyFill="1" applyBorder="1" applyAlignment="1">
      <alignment horizontal="center" vertical="center"/>
    </xf>
    <xf numFmtId="0" fontId="2" fillId="0" borderId="19" xfId="165" applyFont="1" applyFill="1" applyBorder="1" applyAlignment="1">
      <alignment horizontal="left" vertical="center" wrapText="1"/>
    </xf>
    <xf numFmtId="0" fontId="2" fillId="0" borderId="19" xfId="165" applyFont="1" applyFill="1" applyBorder="1" applyAlignment="1">
      <alignment vertical="top" wrapText="1"/>
    </xf>
    <xf numFmtId="0" fontId="2" fillId="0" borderId="11" xfId="165" applyNumberFormat="1" applyFont="1" applyFill="1" applyBorder="1" applyAlignment="1">
      <alignment horizontal="center" vertical="center"/>
    </xf>
    <xf numFmtId="0" fontId="2" fillId="0" borderId="19" xfId="165" applyFont="1" applyFill="1" applyBorder="1" applyAlignment="1" applyProtection="1">
      <alignment horizontal="left" vertical="top" wrapText="1" readingOrder="1"/>
      <protection locked="0"/>
    </xf>
    <xf numFmtId="0" fontId="2" fillId="0" borderId="11" xfId="165" applyNumberFormat="1" applyFont="1" applyFill="1" applyBorder="1" applyAlignment="1">
      <alignment horizontal="center" vertical="center" wrapText="1"/>
    </xf>
    <xf numFmtId="0" fontId="2" fillId="0" borderId="19" xfId="165" applyFont="1" applyFill="1" applyBorder="1" applyAlignment="1">
      <alignment vertical="center" wrapText="1"/>
    </xf>
    <xf numFmtId="0" fontId="2" fillId="0" borderId="19" xfId="165" applyFont="1" applyFill="1" applyBorder="1" applyAlignment="1">
      <alignment vertical="center"/>
    </xf>
    <xf numFmtId="0" fontId="2" fillId="0" borderId="19" xfId="165" applyFont="1" applyFill="1" applyBorder="1"/>
    <xf numFmtId="1" fontId="2" fillId="0" borderId="11" xfId="165" applyNumberFormat="1" applyFont="1" applyFill="1" applyBorder="1" applyAlignment="1">
      <alignment horizontal="center" vertical="center" wrapText="1"/>
    </xf>
    <xf numFmtId="0" fontId="2" fillId="0" borderId="56" xfId="165" applyFont="1" applyFill="1" applyBorder="1"/>
    <xf numFmtId="0" fontId="2" fillId="0" borderId="45" xfId="165" applyFont="1" applyFill="1" applyBorder="1"/>
    <xf numFmtId="0" fontId="0" fillId="51" borderId="10" xfId="0" applyFill="1" applyBorder="1" applyAlignment="1">
      <alignment wrapText="1"/>
    </xf>
    <xf numFmtId="0" fontId="61" fillId="43" borderId="10" xfId="0" applyFont="1" applyFill="1" applyBorder="1" applyAlignment="1">
      <alignment horizontal="center" vertical="center" wrapText="1"/>
    </xf>
    <xf numFmtId="0" fontId="28" fillId="49" borderId="10" xfId="0" applyFont="1" applyFill="1" applyBorder="1" applyAlignment="1">
      <alignment horizontal="left" vertical="center" wrapText="1"/>
    </xf>
    <xf numFmtId="0" fontId="62" fillId="49" borderId="10" xfId="0" applyFont="1" applyFill="1" applyBorder="1" applyAlignment="1">
      <alignment horizontal="left" vertical="center" wrapText="1"/>
    </xf>
    <xf numFmtId="0" fontId="24" fillId="53" borderId="23" xfId="0" applyFont="1" applyFill="1" applyBorder="1" applyAlignment="1">
      <alignment horizontal="center" vertical="center" wrapText="1"/>
    </xf>
    <xf numFmtId="165" fontId="24" fillId="53" borderId="23" xfId="0" applyNumberFormat="1" applyFont="1" applyFill="1" applyBorder="1" applyAlignment="1">
      <alignment horizontal="center" vertical="center"/>
    </xf>
    <xf numFmtId="165" fontId="24" fillId="53" borderId="25" xfId="0" applyNumberFormat="1" applyFont="1" applyFill="1" applyBorder="1" applyAlignment="1">
      <alignment horizontal="center" vertical="center"/>
    </xf>
    <xf numFmtId="0" fontId="24" fillId="49" borderId="11" xfId="0" applyFont="1" applyFill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/>
    </xf>
    <xf numFmtId="0" fontId="2" fillId="33" borderId="18" xfId="165" applyFont="1" applyFill="1" applyBorder="1" applyAlignment="1">
      <alignment horizontal="center" vertical="center"/>
    </xf>
    <xf numFmtId="0" fontId="70" fillId="53" borderId="22" xfId="0" applyFont="1" applyFill="1" applyBorder="1"/>
    <xf numFmtId="165" fontId="2" fillId="43" borderId="0" xfId="165" applyNumberFormat="1" applyFont="1" applyFill="1" applyBorder="1" applyAlignment="1">
      <alignment horizontal="right"/>
    </xf>
    <xf numFmtId="0" fontId="75" fillId="49" borderId="10" xfId="0" applyFont="1" applyFill="1" applyBorder="1" applyAlignment="1">
      <alignment horizontal="right" wrapText="1"/>
    </xf>
    <xf numFmtId="0" fontId="75" fillId="49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right"/>
    </xf>
    <xf numFmtId="165" fontId="2" fillId="43" borderId="25" xfId="0" applyNumberFormat="1" applyFont="1" applyFill="1" applyBorder="1" applyAlignment="1">
      <alignment horizontal="right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0" fillId="43" borderId="23" xfId="0" applyFill="1" applyBorder="1" applyAlignment="1">
      <alignment horizontal="right"/>
    </xf>
    <xf numFmtId="0" fontId="24" fillId="53" borderId="10" xfId="165" applyFont="1" applyFill="1" applyBorder="1" applyAlignment="1">
      <alignment wrapText="1"/>
    </xf>
    <xf numFmtId="165" fontId="2" fillId="43" borderId="19" xfId="0" applyNumberFormat="1" applyFont="1" applyFill="1" applyBorder="1" applyAlignment="1"/>
    <xf numFmtId="0" fontId="24" fillId="49" borderId="10" xfId="165" applyFont="1" applyFill="1" applyBorder="1" applyAlignment="1">
      <alignment wrapText="1"/>
    </xf>
    <xf numFmtId="0" fontId="50" fillId="49" borderId="10" xfId="0" applyFont="1" applyFill="1" applyBorder="1" applyAlignment="1"/>
    <xf numFmtId="0" fontId="24" fillId="49" borderId="10" xfId="165" applyFont="1" applyFill="1" applyBorder="1" applyAlignment="1"/>
    <xf numFmtId="0" fontId="50" fillId="0" borderId="10" xfId="0" applyFont="1" applyFill="1" applyBorder="1" applyAlignment="1"/>
    <xf numFmtId="0" fontId="50" fillId="0" borderId="20" xfId="0" applyFont="1" applyFill="1" applyBorder="1" applyAlignment="1"/>
    <xf numFmtId="165" fontId="2" fillId="43" borderId="26" xfId="0" applyNumberFormat="1" applyFont="1" applyFill="1" applyBorder="1" applyAlignment="1"/>
    <xf numFmtId="0" fontId="52" fillId="53" borderId="10" xfId="0" applyFont="1" applyFill="1" applyBorder="1" applyAlignment="1"/>
    <xf numFmtId="0" fontId="52" fillId="53" borderId="22" xfId="0" applyFont="1" applyFill="1" applyBorder="1" applyAlignment="1"/>
    <xf numFmtId="165" fontId="2" fillId="43" borderId="54" xfId="0" applyNumberFormat="1" applyFont="1" applyFill="1" applyBorder="1" applyAlignment="1"/>
    <xf numFmtId="0" fontId="50" fillId="43" borderId="10" xfId="165" applyFont="1" applyFill="1" applyBorder="1" applyAlignment="1">
      <alignment wrapText="1"/>
    </xf>
    <xf numFmtId="0" fontId="50" fillId="43" borderId="10" xfId="0" applyFont="1" applyFill="1" applyBorder="1" applyAlignment="1"/>
    <xf numFmtId="0" fontId="50" fillId="0" borderId="10" xfId="0" applyFont="1" applyFill="1" applyBorder="1" applyAlignment="1">
      <alignment wrapText="1"/>
    </xf>
    <xf numFmtId="0" fontId="50" fillId="43" borderId="10" xfId="0" applyFont="1" applyFill="1" applyBorder="1" applyAlignment="1">
      <alignment wrapText="1"/>
    </xf>
    <xf numFmtId="0" fontId="50" fillId="33" borderId="10" xfId="0" applyFont="1" applyFill="1" applyBorder="1" applyAlignment="1"/>
    <xf numFmtId="0" fontId="2" fillId="0" borderId="0" xfId="165" applyFont="1" applyFill="1" applyBorder="1" applyAlignment="1"/>
    <xf numFmtId="0" fontId="2" fillId="0" borderId="26" xfId="165" applyFont="1" applyFill="1" applyBorder="1" applyAlignment="1"/>
    <xf numFmtId="0" fontId="24" fillId="53" borderId="10" xfId="0" applyFont="1" applyFill="1" applyBorder="1" applyAlignment="1">
      <alignment horizontal="right" vertical="center"/>
    </xf>
    <xf numFmtId="0" fontId="24" fillId="49" borderId="10" xfId="0" applyFont="1" applyFill="1" applyBorder="1" applyAlignment="1">
      <alignment horizontal="right" vertical="center"/>
    </xf>
    <xf numFmtId="0" fontId="24" fillId="0" borderId="10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43" borderId="10" xfId="0" applyFont="1" applyFill="1" applyBorder="1" applyAlignment="1">
      <alignment horizontal="right" vertical="center"/>
    </xf>
    <xf numFmtId="0" fontId="63" fillId="0" borderId="10" xfId="0" applyFont="1" applyBorder="1" applyAlignment="1">
      <alignment horizontal="right"/>
    </xf>
    <xf numFmtId="0" fontId="80" fillId="56" borderId="58" xfId="166" applyNumberFormat="1" applyFont="1" applyFill="1" applyBorder="1" applyAlignment="1" applyProtection="1">
      <alignment horizontal="right" wrapText="1"/>
    </xf>
    <xf numFmtId="0" fontId="36" fillId="0" borderId="26" xfId="220" applyFont="1" applyFill="1" applyBorder="1" applyAlignment="1">
      <alignment horizontal="right"/>
    </xf>
    <xf numFmtId="0" fontId="36" fillId="0" borderId="27" xfId="220" applyFont="1" applyFill="1" applyBorder="1" applyAlignment="1">
      <alignment horizontal="right"/>
    </xf>
    <xf numFmtId="0" fontId="36" fillId="0" borderId="24" xfId="220" applyFont="1" applyFill="1" applyBorder="1" applyAlignment="1">
      <alignment horizontal="right"/>
    </xf>
    <xf numFmtId="0" fontId="10" fillId="0" borderId="24" xfId="220" applyFill="1" applyBorder="1" applyAlignment="1">
      <alignment horizontal="right"/>
    </xf>
    <xf numFmtId="0" fontId="75" fillId="53" borderId="10" xfId="0" applyFont="1" applyFill="1" applyBorder="1" applyAlignment="1">
      <alignment horizontal="right"/>
    </xf>
    <xf numFmtId="0" fontId="24" fillId="33" borderId="0" xfId="165" applyFont="1" applyFill="1" applyAlignment="1">
      <alignment horizontal="center"/>
    </xf>
    <xf numFmtId="0" fontId="45" fillId="0" borderId="0" xfId="165" applyFont="1" applyAlignment="1">
      <alignment horizontal="center"/>
    </xf>
    <xf numFmtId="0" fontId="46" fillId="0" borderId="0" xfId="165" applyFont="1" applyAlignment="1">
      <alignment horizontal="center"/>
    </xf>
    <xf numFmtId="0" fontId="46" fillId="33" borderId="0" xfId="165" applyFont="1" applyFill="1" applyAlignment="1">
      <alignment horizontal="center"/>
    </xf>
    <xf numFmtId="0" fontId="34" fillId="0" borderId="0" xfId="198" applyFont="1" applyFill="1" applyBorder="1" applyAlignment="1" applyProtection="1">
      <alignment horizontal="left" vertical="top" wrapText="1"/>
    </xf>
    <xf numFmtId="0" fontId="34" fillId="0" borderId="0" xfId="172" applyFont="1" applyFill="1" applyBorder="1" applyAlignment="1" applyProtection="1">
      <alignment horizontal="left" vertical="top" wrapText="1"/>
    </xf>
    <xf numFmtId="0" fontId="34" fillId="0" borderId="0" xfId="165" applyFont="1" applyBorder="1" applyAlignment="1">
      <alignment horizontal="left" vertical="top" wrapText="1"/>
    </xf>
    <xf numFmtId="0" fontId="28" fillId="46" borderId="10" xfId="201" applyFont="1" applyFill="1" applyBorder="1" applyAlignment="1" applyProtection="1">
      <alignment horizontal="left" vertical="center"/>
    </xf>
    <xf numFmtId="0" fontId="28" fillId="46" borderId="10" xfId="201" applyFont="1" applyFill="1" applyBorder="1" applyAlignment="1" applyProtection="1">
      <alignment horizontal="left" vertical="center" wrapText="1"/>
    </xf>
    <xf numFmtId="0" fontId="28" fillId="46" borderId="10" xfId="201" applyFont="1" applyFill="1" applyBorder="1" applyAlignment="1" applyProtection="1">
      <alignment vertical="center" wrapText="1"/>
    </xf>
    <xf numFmtId="0" fontId="62" fillId="46" borderId="10" xfId="201" applyFont="1" applyFill="1" applyBorder="1" applyAlignment="1" applyProtection="1">
      <alignment horizontal="center" vertical="center" wrapText="1"/>
    </xf>
    <xf numFmtId="0" fontId="28" fillId="46" borderId="10" xfId="201" applyNumberFormat="1" applyFont="1" applyFill="1" applyBorder="1" applyAlignment="1" applyProtection="1">
      <alignment horizontal="center" vertical="center" textRotation="90" wrapText="1"/>
    </xf>
    <xf numFmtId="0" fontId="28" fillId="46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center" vertical="center" wrapText="1"/>
    </xf>
    <xf numFmtId="0" fontId="28" fillId="52" borderId="10" xfId="201" applyFont="1" applyFill="1" applyBorder="1" applyAlignment="1" applyProtection="1">
      <alignment vertical="center" wrapText="1"/>
    </xf>
    <xf numFmtId="0" fontId="28" fillId="46" borderId="10" xfId="201" applyFont="1" applyFill="1" applyBorder="1" applyAlignment="1" applyProtection="1">
      <alignment horizontal="center" vertical="center" textRotation="90" wrapText="1"/>
    </xf>
    <xf numFmtId="0" fontId="24" fillId="0" borderId="0" xfId="198" applyFont="1" applyAlignment="1" applyProtection="1">
      <alignment horizontal="left" wrapText="1"/>
    </xf>
    <xf numFmtId="0" fontId="28" fillId="52" borderId="10" xfId="20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horizontal="center" vertical="center"/>
    </xf>
    <xf numFmtId="0" fontId="2" fillId="52" borderId="10" xfId="201" applyFont="1" applyFill="1" applyBorder="1" applyAlignment="1" applyProtection="1">
      <alignment horizontal="center" vertical="center" wrapText="1"/>
    </xf>
    <xf numFmtId="0" fontId="2" fillId="46" borderId="10" xfId="201" applyFont="1" applyFill="1" applyBorder="1" applyAlignment="1" applyProtection="1">
      <alignment horizontal="center" vertical="center" wrapText="1"/>
    </xf>
    <xf numFmtId="0" fontId="42" fillId="52" borderId="42" xfId="201" applyFont="1" applyFill="1" applyBorder="1" applyAlignment="1" applyProtection="1">
      <alignment horizontal="center" vertical="center"/>
    </xf>
    <xf numFmtId="0" fontId="42" fillId="38" borderId="18" xfId="201" applyFont="1" applyFill="1" applyBorder="1" applyAlignment="1" applyProtection="1">
      <alignment horizontal="center" vertical="center"/>
    </xf>
    <xf numFmtId="0" fontId="42" fillId="38" borderId="10" xfId="201" applyFont="1" applyFill="1" applyBorder="1" applyAlignment="1" applyProtection="1">
      <alignment horizontal="center" vertical="center"/>
    </xf>
    <xf numFmtId="0" fontId="42" fillId="46" borderId="10" xfId="201" applyFont="1" applyFill="1" applyBorder="1" applyAlignment="1" applyProtection="1">
      <alignment horizontal="center" vertical="center" wrapText="1"/>
    </xf>
    <xf numFmtId="0" fontId="24" fillId="0" borderId="0" xfId="201" applyFont="1" applyAlignment="1" applyProtection="1">
      <alignment horizontal="left" wrapText="1"/>
    </xf>
    <xf numFmtId="0" fontId="24" fillId="0" borderId="0" xfId="201" applyFont="1" applyAlignment="1" applyProtection="1">
      <alignment horizontal="left"/>
    </xf>
    <xf numFmtId="0" fontId="28" fillId="0" borderId="41" xfId="201" applyFont="1" applyBorder="1" applyAlignment="1" applyProtection="1">
      <alignment vertical="center" wrapText="1"/>
    </xf>
    <xf numFmtId="0" fontId="2" fillId="0" borderId="41" xfId="0" applyFont="1" applyBorder="1" applyAlignment="1">
      <alignment wrapText="1"/>
    </xf>
    <xf numFmtId="0" fontId="24" fillId="0" borderId="17" xfId="201" applyFont="1" applyFill="1" applyBorder="1" applyAlignment="1" applyProtection="1">
      <alignment horizontal="center" vertical="center" wrapText="1"/>
    </xf>
    <xf numFmtId="0" fontId="24" fillId="0" borderId="26" xfId="201" applyFont="1" applyFill="1" applyBorder="1" applyAlignment="1" applyProtection="1">
      <alignment horizontal="center" vertical="center" wrapText="1"/>
    </xf>
    <xf numFmtId="0" fontId="24" fillId="0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left" vertical="center"/>
      <protection locked="0"/>
    </xf>
    <xf numFmtId="0" fontId="41" fillId="44" borderId="10" xfId="201" applyFont="1" applyFill="1" applyBorder="1" applyAlignment="1" applyProtection="1">
      <alignment horizontal="center" vertical="center" wrapText="1"/>
      <protection locked="0"/>
    </xf>
    <xf numFmtId="0" fontId="2" fillId="52" borderId="10" xfId="172" applyFont="1" applyFill="1" applyBorder="1" applyAlignment="1" applyProtection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 wrapText="1"/>
    </xf>
    <xf numFmtId="0" fontId="28" fillId="52" borderId="18" xfId="201" applyFont="1" applyFill="1" applyBorder="1" applyAlignment="1" applyProtection="1">
      <alignment horizontal="center" vertical="center"/>
    </xf>
    <xf numFmtId="0" fontId="28" fillId="52" borderId="17" xfId="201" applyFont="1" applyFill="1" applyBorder="1" applyAlignment="1" applyProtection="1">
      <alignment horizontal="center" vertical="center"/>
    </xf>
    <xf numFmtId="0" fontId="28" fillId="52" borderId="22" xfId="201" applyFont="1" applyFill="1" applyBorder="1" applyAlignment="1" applyProtection="1">
      <alignment horizontal="center" vertical="center"/>
    </xf>
    <xf numFmtId="0" fontId="28" fillId="38" borderId="18" xfId="201" applyFont="1" applyFill="1" applyBorder="1" applyAlignment="1" applyProtection="1">
      <alignment horizontal="center" vertical="center"/>
    </xf>
    <xf numFmtId="0" fontId="28" fillId="38" borderId="10" xfId="201" applyFont="1" applyFill="1" applyBorder="1" applyAlignment="1" applyProtection="1">
      <alignment horizontal="center" vertical="center"/>
    </xf>
    <xf numFmtId="0" fontId="28" fillId="46" borderId="18" xfId="172" applyFont="1" applyFill="1" applyBorder="1" applyAlignment="1" applyProtection="1">
      <alignment horizontal="center" vertical="center"/>
    </xf>
    <xf numFmtId="0" fontId="28" fillId="46" borderId="10" xfId="172" applyFont="1" applyFill="1" applyBorder="1" applyAlignment="1" applyProtection="1">
      <alignment horizontal="center" vertical="center"/>
    </xf>
    <xf numFmtId="0" fontId="28" fillId="46" borderId="17" xfId="172" applyFont="1" applyFill="1" applyBorder="1" applyAlignment="1" applyProtection="1">
      <alignment horizontal="center" vertical="center"/>
    </xf>
    <xf numFmtId="0" fontId="62" fillId="46" borderId="10" xfId="172" applyFont="1" applyFill="1" applyBorder="1" applyAlignment="1" applyProtection="1">
      <alignment horizontal="center" vertical="center" wrapText="1"/>
    </xf>
    <xf numFmtId="0" fontId="28" fillId="46" borderId="10" xfId="172" applyFont="1" applyFill="1" applyBorder="1" applyAlignment="1" applyProtection="1">
      <alignment horizontal="center" vertical="center" wrapText="1"/>
    </xf>
    <xf numFmtId="0" fontId="2" fillId="0" borderId="0" xfId="172" applyFont="1" applyAlignment="1" applyProtection="1">
      <alignment horizontal="center"/>
    </xf>
    <xf numFmtId="0" fontId="42" fillId="52" borderId="10" xfId="0" applyFont="1" applyFill="1" applyBorder="1" applyAlignment="1" applyProtection="1">
      <alignment horizontal="center" vertical="center" wrapText="1"/>
    </xf>
    <xf numFmtId="0" fontId="42" fillId="46" borderId="10" xfId="0" applyFont="1" applyFill="1" applyBorder="1" applyAlignment="1" applyProtection="1">
      <alignment horizontal="center" vertical="center" wrapText="1"/>
    </xf>
    <xf numFmtId="0" fontId="42" fillId="52" borderId="17" xfId="0" applyFont="1" applyFill="1" applyBorder="1" applyAlignment="1" applyProtection="1">
      <alignment horizontal="center" vertical="center" wrapText="1"/>
    </xf>
    <xf numFmtId="0" fontId="42" fillId="52" borderId="22" xfId="0" applyFont="1" applyFill="1" applyBorder="1" applyAlignment="1" applyProtection="1">
      <alignment horizontal="center" vertical="center" wrapText="1"/>
    </xf>
    <xf numFmtId="0" fontId="42" fillId="46" borderId="18" xfId="0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24" fillId="0" borderId="0" xfId="201" applyFont="1" applyBorder="1" applyAlignment="1" applyProtection="1">
      <alignment horizontal="left"/>
    </xf>
    <xf numFmtId="0" fontId="42" fillId="46" borderId="14" xfId="0" applyFont="1" applyFill="1" applyBorder="1" applyAlignment="1" applyProtection="1">
      <alignment horizontal="center" vertical="center" wrapText="1"/>
    </xf>
    <xf numFmtId="0" fontId="42" fillId="46" borderId="11" xfId="0" applyFont="1" applyFill="1" applyBorder="1" applyAlignment="1" applyProtection="1">
      <alignment horizontal="center" vertical="center" wrapText="1"/>
    </xf>
    <xf numFmtId="0" fontId="42" fillId="46" borderId="12" xfId="201" applyFont="1" applyFill="1" applyBorder="1" applyAlignment="1" applyProtection="1">
      <alignment horizontal="center" vertical="center" wrapText="1"/>
    </xf>
    <xf numFmtId="0" fontId="42" fillId="46" borderId="39" xfId="201" applyFont="1" applyFill="1" applyBorder="1" applyAlignment="1" applyProtection="1">
      <alignment horizontal="center" vertical="center" wrapText="1"/>
    </xf>
    <xf numFmtId="0" fontId="42" fillId="46" borderId="44" xfId="201" applyFont="1" applyFill="1" applyBorder="1" applyAlignment="1" applyProtection="1">
      <alignment horizontal="center" vertical="center" wrapText="1"/>
    </xf>
    <xf numFmtId="0" fontId="42" fillId="46" borderId="16" xfId="201" applyFont="1" applyFill="1" applyBorder="1" applyAlignment="1" applyProtection="1">
      <alignment horizontal="center" vertical="center" wrapText="1"/>
    </xf>
    <xf numFmtId="0" fontId="24" fillId="0" borderId="5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1" fillId="54" borderId="17" xfId="0" applyFont="1" applyFill="1" applyBorder="1" applyAlignment="1">
      <alignment horizontal="center" vertical="center" wrapText="1"/>
    </xf>
    <xf numFmtId="0" fontId="51" fillId="54" borderId="26" xfId="0" applyFont="1" applyFill="1" applyBorder="1" applyAlignment="1">
      <alignment horizontal="center" vertical="center" wrapText="1"/>
    </xf>
    <xf numFmtId="0" fontId="51" fillId="54" borderId="18" xfId="0" applyFont="1" applyFill="1" applyBorder="1" applyAlignment="1">
      <alignment horizontal="center" vertical="center" wrapText="1"/>
    </xf>
    <xf numFmtId="0" fontId="24" fillId="0" borderId="0" xfId="165" applyFont="1" applyFill="1" applyAlignment="1">
      <alignment horizontal="left" vertical="center"/>
    </xf>
    <xf numFmtId="0" fontId="24" fillId="0" borderId="24" xfId="165" applyFont="1" applyFill="1" applyBorder="1" applyAlignment="1">
      <alignment horizontal="left" vertical="center"/>
    </xf>
    <xf numFmtId="0" fontId="24" fillId="51" borderId="24" xfId="0" applyFont="1" applyFill="1" applyBorder="1" applyAlignment="1">
      <alignment horizontal="left"/>
    </xf>
    <xf numFmtId="0" fontId="51" fillId="54" borderId="17" xfId="0" applyFont="1" applyFill="1" applyBorder="1" applyAlignment="1">
      <alignment horizontal="center"/>
    </xf>
    <xf numFmtId="0" fontId="51" fillId="54" borderId="26" xfId="0" applyFont="1" applyFill="1" applyBorder="1" applyAlignment="1">
      <alignment horizontal="center"/>
    </xf>
    <xf numFmtId="0" fontId="51" fillId="54" borderId="18" xfId="0" applyFont="1" applyFill="1" applyBorder="1" applyAlignment="1">
      <alignment horizontal="center"/>
    </xf>
    <xf numFmtId="0" fontId="49" fillId="33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left" vertical="top" wrapText="1"/>
    </xf>
    <xf numFmtId="0" fontId="49" fillId="0" borderId="0" xfId="0" applyFont="1" applyAlignment="1">
      <alignment horizontal="left" vertical="center" wrapText="1"/>
    </xf>
    <xf numFmtId="0" fontId="51" fillId="54" borderId="55" xfId="0" applyFont="1" applyFill="1" applyBorder="1" applyAlignment="1">
      <alignment horizontal="center" vertical="center" wrapText="1"/>
    </xf>
    <xf numFmtId="0" fontId="51" fillId="54" borderId="57" xfId="0" applyFont="1" applyFill="1" applyBorder="1" applyAlignment="1">
      <alignment horizontal="center" vertical="center" wrapText="1"/>
    </xf>
    <xf numFmtId="0" fontId="51" fillId="54" borderId="38" xfId="0" applyFont="1" applyFill="1" applyBorder="1" applyAlignment="1">
      <alignment horizontal="center" vertical="center" wrapText="1"/>
    </xf>
    <xf numFmtId="0" fontId="70" fillId="54" borderId="17" xfId="0" applyFont="1" applyFill="1" applyBorder="1" applyAlignment="1">
      <alignment horizontal="center"/>
    </xf>
    <xf numFmtId="0" fontId="71" fillId="54" borderId="18" xfId="0" applyFont="1" applyFill="1" applyBorder="1" applyAlignment="1">
      <alignment horizontal="center"/>
    </xf>
    <xf numFmtId="0" fontId="28" fillId="49" borderId="11" xfId="0" applyFont="1" applyFill="1" applyBorder="1" applyAlignment="1">
      <alignment horizontal="center" vertical="center" textRotation="90" wrapText="1"/>
    </xf>
    <xf numFmtId="0" fontId="24" fillId="55" borderId="55" xfId="0" applyFont="1" applyFill="1" applyBorder="1" applyAlignment="1">
      <alignment horizontal="center" vertical="center" wrapText="1"/>
    </xf>
    <xf numFmtId="0" fontId="24" fillId="55" borderId="38" xfId="0" applyFont="1" applyFill="1" applyBorder="1" applyAlignment="1">
      <alignment horizontal="center" vertical="center" wrapText="1"/>
    </xf>
    <xf numFmtId="0" fontId="28" fillId="49" borderId="11" xfId="0" applyFont="1" applyFill="1" applyBorder="1" applyAlignment="1">
      <alignment horizontal="left" vertical="center" wrapText="1"/>
    </xf>
    <xf numFmtId="0" fontId="28" fillId="49" borderId="10" xfId="0" applyFont="1" applyFill="1" applyBorder="1" applyAlignment="1">
      <alignment horizontal="left" vertical="center" wrapText="1"/>
    </xf>
    <xf numFmtId="0" fontId="62" fillId="49" borderId="31" xfId="0" applyFont="1" applyFill="1" applyBorder="1" applyAlignment="1">
      <alignment horizontal="left" vertical="center" wrapText="1"/>
    </xf>
    <xf numFmtId="0" fontId="62" fillId="49" borderId="18" xfId="0" applyFont="1" applyFill="1" applyBorder="1" applyAlignment="1">
      <alignment horizontal="left" vertical="center" wrapText="1"/>
    </xf>
    <xf numFmtId="0" fontId="62" fillId="49" borderId="11" xfId="0" applyFont="1" applyFill="1" applyBorder="1" applyAlignment="1">
      <alignment horizontal="left" vertical="center" wrapText="1"/>
    </xf>
    <xf numFmtId="0" fontId="62" fillId="49" borderId="10" xfId="0" applyFont="1" applyFill="1" applyBorder="1" applyAlignment="1">
      <alignment horizontal="left" vertical="center" wrapText="1"/>
    </xf>
    <xf numFmtId="0" fontId="34" fillId="49" borderId="10" xfId="0" applyFont="1" applyFill="1" applyBorder="1" applyAlignment="1">
      <alignment horizontal="center" vertical="center" wrapText="1"/>
    </xf>
    <xf numFmtId="0" fontId="34" fillId="49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24" fillId="49" borderId="14" xfId="0" applyFont="1" applyFill="1" applyBorder="1" applyAlignment="1">
      <alignment horizontal="center" vertical="center" wrapText="1"/>
    </xf>
    <xf numFmtId="0" fontId="24" fillId="49" borderId="12" xfId="0" applyFont="1" applyFill="1" applyBorder="1" applyAlignment="1">
      <alignment horizontal="center" vertical="center" wrapText="1"/>
    </xf>
    <xf numFmtId="0" fontId="24" fillId="49" borderId="11" xfId="0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horizontal="center" vertical="center" wrapText="1"/>
    </xf>
    <xf numFmtId="0" fontId="24" fillId="55" borderId="12" xfId="0" applyFont="1" applyFill="1" applyBorder="1" applyAlignment="1">
      <alignment horizontal="center" vertical="center" wrapText="1"/>
    </xf>
    <xf numFmtId="0" fontId="24" fillId="55" borderId="39" xfId="0" applyFont="1" applyFill="1" applyBorder="1" applyAlignment="1">
      <alignment horizontal="center" vertical="center" wrapText="1"/>
    </xf>
    <xf numFmtId="0" fontId="24" fillId="55" borderId="44" xfId="0" applyFont="1" applyFill="1" applyBorder="1" applyAlignment="1">
      <alignment horizontal="center" vertical="center" wrapText="1"/>
    </xf>
    <xf numFmtId="0" fontId="24" fillId="55" borderId="16" xfId="0" applyFont="1" applyFill="1" applyBorder="1" applyAlignment="1">
      <alignment horizontal="center" vertical="center" wrapText="1"/>
    </xf>
    <xf numFmtId="0" fontId="34" fillId="55" borderId="51" xfId="0" applyFont="1" applyFill="1" applyBorder="1" applyAlignment="1">
      <alignment horizontal="center" vertical="center" wrapText="1"/>
    </xf>
    <xf numFmtId="0" fontId="34" fillId="55" borderId="41" xfId="0" applyFont="1" applyFill="1" applyBorder="1" applyAlignment="1">
      <alignment horizontal="center" vertical="center" wrapText="1"/>
    </xf>
    <xf numFmtId="0" fontId="34" fillId="55" borderId="52" xfId="0" applyFont="1" applyFill="1" applyBorder="1" applyAlignment="1">
      <alignment horizontal="center" vertical="center" wrapText="1"/>
    </xf>
    <xf numFmtId="0" fontId="34" fillId="55" borderId="15" xfId="0" applyFont="1" applyFill="1" applyBorder="1" applyAlignment="1">
      <alignment horizontal="center" vertical="center" wrapText="1"/>
    </xf>
    <xf numFmtId="0" fontId="34" fillId="55" borderId="10" xfId="0" applyFont="1" applyFill="1" applyBorder="1" applyAlignment="1">
      <alignment horizontal="center" vertical="center" wrapText="1"/>
    </xf>
    <xf numFmtId="0" fontId="34" fillId="55" borderId="21" xfId="0" applyFont="1" applyFill="1" applyBorder="1" applyAlignment="1">
      <alignment horizontal="center" vertical="center" wrapText="1"/>
    </xf>
    <xf numFmtId="0" fontId="34" fillId="55" borderId="42" xfId="0" applyFont="1" applyFill="1" applyBorder="1" applyAlignment="1">
      <alignment horizontal="center" vertical="center" wrapText="1"/>
    </xf>
    <xf numFmtId="0" fontId="34" fillId="49" borderId="41" xfId="0" applyFont="1" applyFill="1" applyBorder="1" applyAlignment="1">
      <alignment horizontal="center" vertical="center" wrapText="1"/>
    </xf>
    <xf numFmtId="0" fontId="34" fillId="49" borderId="0" xfId="0" applyFont="1" applyFill="1" applyBorder="1" applyAlignment="1">
      <alignment horizontal="center" vertical="center" wrapText="1"/>
    </xf>
    <xf numFmtId="0" fontId="34" fillId="49" borderId="15" xfId="0" applyFont="1" applyFill="1" applyBorder="1" applyAlignment="1">
      <alignment horizontal="center" vertical="center" wrapText="1"/>
    </xf>
    <xf numFmtId="0" fontId="28" fillId="49" borderId="20" xfId="0" applyFont="1" applyFill="1" applyBorder="1" applyAlignment="1">
      <alignment horizontal="center" vertical="center"/>
    </xf>
    <xf numFmtId="0" fontId="28" fillId="49" borderId="43" xfId="0" applyFont="1" applyFill="1" applyBorder="1" applyAlignment="1">
      <alignment horizontal="center" vertical="center"/>
    </xf>
    <xf numFmtId="0" fontId="28" fillId="49" borderId="22" xfId="0" applyFont="1" applyFill="1" applyBorder="1" applyAlignment="1">
      <alignment horizontal="center" vertical="center"/>
    </xf>
    <xf numFmtId="0" fontId="28" fillId="49" borderId="45" xfId="0" applyFont="1" applyFill="1" applyBorder="1" applyAlignment="1">
      <alignment horizontal="center" vertical="center"/>
    </xf>
    <xf numFmtId="0" fontId="28" fillId="49" borderId="53" xfId="0" applyFont="1" applyFill="1" applyBorder="1" applyAlignment="1">
      <alignment horizontal="center" vertical="center"/>
    </xf>
    <xf numFmtId="0" fontId="28" fillId="49" borderId="54" xfId="0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/>
    <xf numFmtId="0" fontId="49" fillId="0" borderId="14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24" fillId="43" borderId="11" xfId="165" applyFont="1" applyFill="1" applyBorder="1" applyAlignment="1">
      <alignment horizontal="center" vertical="center" wrapText="1"/>
    </xf>
    <xf numFmtId="0" fontId="2" fillId="43" borderId="11" xfId="165" applyNumberFormat="1" applyFont="1" applyFill="1" applyBorder="1" applyAlignment="1">
      <alignment horizontal="center" vertical="center" wrapText="1"/>
    </xf>
    <xf numFmtId="0" fontId="2" fillId="43" borderId="10" xfId="165" applyNumberFormat="1" applyFont="1" applyFill="1" applyBorder="1" applyAlignment="1">
      <alignment vertical="center" wrapText="1"/>
    </xf>
    <xf numFmtId="0" fontId="2" fillId="43" borderId="18" xfId="165" applyNumberFormat="1" applyFont="1" applyFill="1" applyBorder="1" applyAlignment="1">
      <alignment horizontal="center" vertical="center" wrapText="1"/>
    </xf>
    <xf numFmtId="0" fontId="50" fillId="43" borderId="10" xfId="0" applyFont="1" applyFill="1" applyBorder="1" applyAlignment="1">
      <alignment horizontal="center" vertical="center" wrapText="1"/>
    </xf>
    <xf numFmtId="49" fontId="50" fillId="43" borderId="10" xfId="0" applyNumberFormat="1" applyFont="1" applyFill="1" applyBorder="1" applyAlignment="1">
      <alignment horizontal="center" vertical="center" wrapText="1"/>
    </xf>
    <xf numFmtId="0" fontId="50" fillId="43" borderId="10" xfId="0" applyFont="1" applyFill="1" applyBorder="1" applyAlignment="1">
      <alignment horizontal="left" vertical="center" wrapText="1"/>
    </xf>
    <xf numFmtId="0" fontId="4" fillId="43" borderId="10" xfId="165" applyFont="1" applyFill="1" applyBorder="1" applyAlignment="1">
      <alignment vertical="center" wrapText="1"/>
    </xf>
    <xf numFmtId="0" fontId="4" fillId="43" borderId="10" xfId="165" applyFont="1" applyFill="1" applyBorder="1" applyAlignment="1">
      <alignment wrapText="1"/>
    </xf>
    <xf numFmtId="0" fontId="67" fillId="43" borderId="10" xfId="0" applyFont="1" applyFill="1" applyBorder="1" applyAlignment="1">
      <alignment horizontal="center" vertical="center"/>
    </xf>
    <xf numFmtId="0" fontId="50" fillId="43" borderId="10" xfId="0" applyFont="1" applyFill="1" applyBorder="1" applyAlignment="1">
      <alignment horizontal="center" vertical="center"/>
    </xf>
    <xf numFmtId="0" fontId="67" fillId="43" borderId="10" xfId="0" applyFont="1" applyFill="1" applyBorder="1" applyAlignment="1">
      <alignment horizontal="left" vertical="center" wrapText="1"/>
    </xf>
    <xf numFmtId="0" fontId="2" fillId="43" borderId="10" xfId="165" applyNumberFormat="1" applyFont="1" applyFill="1" applyBorder="1" applyAlignment="1">
      <alignment wrapText="1"/>
    </xf>
    <xf numFmtId="0" fontId="2" fillId="57" borderId="18" xfId="160" applyFont="1" applyFill="1" applyBorder="1" applyAlignment="1">
      <alignment horizontal="center" wrapText="1"/>
    </xf>
    <xf numFmtId="0" fontId="2" fillId="57" borderId="10" xfId="160" applyFont="1" applyFill="1" applyBorder="1" applyAlignment="1">
      <alignment horizontal="left" wrapText="1"/>
    </xf>
    <xf numFmtId="0" fontId="2" fillId="43" borderId="10" xfId="199" applyFont="1" applyFill="1" applyBorder="1" applyAlignment="1">
      <alignment horizontal="left" vertical="center" wrapText="1"/>
    </xf>
    <xf numFmtId="0" fontId="66" fillId="43" borderId="10" xfId="200" applyFont="1" applyFill="1" applyBorder="1" applyAlignment="1">
      <alignment horizontal="center" wrapText="1"/>
    </xf>
    <xf numFmtId="0" fontId="61" fillId="43" borderId="10" xfId="200" applyFont="1" applyFill="1" applyBorder="1" applyAlignment="1">
      <alignment horizontal="center" wrapText="1"/>
    </xf>
    <xf numFmtId="0" fontId="2" fillId="43" borderId="10" xfId="160" applyFont="1" applyFill="1" applyBorder="1" applyAlignment="1">
      <alignment horizontal="center" wrapText="1"/>
    </xf>
    <xf numFmtId="0" fontId="2" fillId="43" borderId="18" xfId="160" applyFont="1" applyFill="1" applyBorder="1" applyAlignment="1">
      <alignment horizontal="center" wrapText="1"/>
    </xf>
    <xf numFmtId="0" fontId="2" fillId="43" borderId="10" xfId="160" applyFont="1" applyFill="1" applyBorder="1" applyAlignment="1">
      <alignment horizontal="left" wrapText="1"/>
    </xf>
    <xf numFmtId="0" fontId="68" fillId="43" borderId="10" xfId="160" applyFont="1" applyFill="1" applyBorder="1" applyAlignment="1">
      <alignment horizontal="center" vertical="top" wrapText="1"/>
    </xf>
    <xf numFmtId="0" fontId="49" fillId="43" borderId="10" xfId="160" applyFont="1" applyFill="1" applyBorder="1" applyAlignment="1">
      <alignment horizontal="left" vertical="top" wrapText="1"/>
    </xf>
    <xf numFmtId="0" fontId="49" fillId="43" borderId="10" xfId="0" applyFont="1" applyFill="1" applyBorder="1" applyAlignment="1">
      <alignment horizontal="center" vertical="top" wrapText="1"/>
    </xf>
    <xf numFmtId="49" fontId="49" fillId="43" borderId="10" xfId="0" applyNumberFormat="1" applyFont="1" applyFill="1" applyBorder="1" applyAlignment="1">
      <alignment horizontal="center" vertical="top" wrapText="1"/>
    </xf>
    <xf numFmtId="0" fontId="49" fillId="43" borderId="10" xfId="0" applyFont="1" applyFill="1" applyBorder="1" applyAlignment="1">
      <alignment vertical="top" wrapText="1"/>
    </xf>
    <xf numFmtId="49" fontId="2" fillId="43" borderId="10" xfId="0" applyNumberFormat="1" applyFont="1" applyFill="1" applyBorder="1"/>
    <xf numFmtId="0" fontId="2" fillId="43" borderId="10" xfId="0" applyFont="1" applyFill="1" applyBorder="1"/>
    <xf numFmtId="0" fontId="0" fillId="43" borderId="11" xfId="0" applyFill="1" applyBorder="1" applyAlignment="1">
      <alignment horizontal="left"/>
    </xf>
    <xf numFmtId="0" fontId="0" fillId="43" borderId="10" xfId="0" applyFill="1" applyBorder="1" applyAlignment="1">
      <alignment horizontal="left"/>
    </xf>
    <xf numFmtId="0" fontId="0" fillId="43" borderId="50" xfId="0" applyFill="1" applyBorder="1"/>
    <xf numFmtId="0" fontId="0" fillId="43" borderId="0" xfId="0" applyFill="1" applyBorder="1"/>
    <xf numFmtId="0" fontId="0" fillId="43" borderId="0" xfId="0" applyFill="1" applyBorder="1" applyAlignment="1">
      <alignment horizontal="right"/>
    </xf>
    <xf numFmtId="0" fontId="0" fillId="43" borderId="11" xfId="0" applyFill="1" applyBorder="1"/>
    <xf numFmtId="0" fontId="0" fillId="43" borderId="10" xfId="0" applyFill="1" applyBorder="1"/>
    <xf numFmtId="0" fontId="2" fillId="43" borderId="10" xfId="0" applyFont="1" applyFill="1" applyBorder="1" applyAlignment="1">
      <alignment wrapText="1"/>
    </xf>
    <xf numFmtId="165" fontId="2" fillId="43" borderId="0" xfId="0" applyNumberFormat="1" applyFont="1" applyFill="1"/>
  </cellXfs>
  <cellStyles count="226">
    <cellStyle name="20% - Accent1" xfId="1" builtinId="30" customBuiltin="1"/>
    <cellStyle name="20% - Accent1 2" xfId="2"/>
    <cellStyle name="20% - Accent1 2 2" xfId="3"/>
    <cellStyle name="20% - Accent1 3" xfId="4"/>
    <cellStyle name="20% - Accent1 3 2" xfId="5"/>
    <cellStyle name="20% - Accent1 4" xfId="6"/>
    <cellStyle name="20% - Accent1 4 2" xfId="7"/>
    <cellStyle name="20% - Accent2" xfId="8" builtinId="34" customBuiltin="1"/>
    <cellStyle name="20% - Accent2 2" xfId="9"/>
    <cellStyle name="20% - Accent2 2 2" xfId="10"/>
    <cellStyle name="20% - Accent2 3" xfId="11"/>
    <cellStyle name="20% - Accent2 3 2" xfId="12"/>
    <cellStyle name="20% - Accent2 4" xfId="13"/>
    <cellStyle name="20% - Accent2 4 2" xfId="14"/>
    <cellStyle name="20% - Accent3" xfId="15" builtinId="38" customBuiltin="1"/>
    <cellStyle name="20% - Accent3 2" xfId="16"/>
    <cellStyle name="20% - Accent3 2 2" xfId="17"/>
    <cellStyle name="20% - Accent3 3" xfId="18"/>
    <cellStyle name="20% - Accent3 3 2" xfId="19"/>
    <cellStyle name="20% - Accent3 4" xfId="20"/>
    <cellStyle name="20% - Accent3 4 2" xfId="21"/>
    <cellStyle name="20% - Accent4" xfId="22" builtinId="42" customBuiltin="1"/>
    <cellStyle name="20% - Accent4 2" xfId="23"/>
    <cellStyle name="20% - Accent4 2 2" xfId="24"/>
    <cellStyle name="20% - Accent4 3" xfId="25"/>
    <cellStyle name="20% - Accent4 3 2" xfId="26"/>
    <cellStyle name="20% - Accent4 4" xfId="27"/>
    <cellStyle name="20% - Accent4 4 2" xfId="28"/>
    <cellStyle name="20% - Accent5" xfId="29" builtinId="46" customBuiltin="1"/>
    <cellStyle name="20% - Accent5 2" xfId="30"/>
    <cellStyle name="20% - Accent5 2 2" xfId="31"/>
    <cellStyle name="20% - Accent5 3" xfId="32"/>
    <cellStyle name="20% - Accent5 3 2" xfId="33"/>
    <cellStyle name="20% - Accent5 4" xfId="34"/>
    <cellStyle name="20% - Accent5 4 2" xfId="35"/>
    <cellStyle name="20% - Accent6" xfId="36" builtinId="50" customBuiltin="1"/>
    <cellStyle name="20% - Accent6 2" xfId="37"/>
    <cellStyle name="20% - Accent6 2 2" xfId="38"/>
    <cellStyle name="20% - Accent6 3" xfId="39"/>
    <cellStyle name="20% - Accent6 3 2" xfId="40"/>
    <cellStyle name="20% - Accent6 4" xfId="41"/>
    <cellStyle name="20% - Accent6 4 2" xfId="42"/>
    <cellStyle name="40% - Accent1" xfId="43" builtinId="31" customBuiltin="1"/>
    <cellStyle name="40% - Accent1 2" xfId="44"/>
    <cellStyle name="40% - Accent1 2 2" xfId="45"/>
    <cellStyle name="40% - Accent1 3" xfId="46"/>
    <cellStyle name="40% - Accent1 3 2" xfId="47"/>
    <cellStyle name="40% - Accent1 4" xfId="48"/>
    <cellStyle name="40% - Accent1 4 2" xfId="49"/>
    <cellStyle name="40% - Accent2" xfId="50" builtinId="35" customBuiltin="1"/>
    <cellStyle name="40% - Accent2 2" xfId="51"/>
    <cellStyle name="40% - Accent2 2 2" xfId="52"/>
    <cellStyle name="40% - Accent2 3" xfId="53"/>
    <cellStyle name="40% - Accent2 3 2" xfId="54"/>
    <cellStyle name="40% - Accent2 4" xfId="55"/>
    <cellStyle name="40% - Accent2 4 2" xfId="56"/>
    <cellStyle name="40% - Accent3" xfId="57" builtinId="39" customBuiltin="1"/>
    <cellStyle name="40% - Accent3 2" xfId="58"/>
    <cellStyle name="40% - Accent3 2 2" xfId="59"/>
    <cellStyle name="40% - Accent3 3" xfId="60"/>
    <cellStyle name="40% - Accent3 3 2" xfId="61"/>
    <cellStyle name="40% - Accent3 4" xfId="62"/>
    <cellStyle name="40% - Accent3 4 2" xfId="63"/>
    <cellStyle name="40% - Accent4" xfId="64" builtinId="43" customBuiltin="1"/>
    <cellStyle name="40% - Accent4 2" xfId="65"/>
    <cellStyle name="40% - Accent4 2 2" xfId="66"/>
    <cellStyle name="40% - Accent4 3" xfId="67"/>
    <cellStyle name="40% - Accent4 3 2" xfId="68"/>
    <cellStyle name="40% - Accent4 4" xfId="69"/>
    <cellStyle name="40% - Accent4 4 2" xfId="70"/>
    <cellStyle name="40% - Accent5" xfId="71" builtinId="47" customBuiltin="1"/>
    <cellStyle name="40% - Accent5 2" xfId="72"/>
    <cellStyle name="40% - Accent5 2 2" xfId="73"/>
    <cellStyle name="40% - Accent5 3" xfId="74"/>
    <cellStyle name="40% - Accent5 3 2" xfId="75"/>
    <cellStyle name="40% - Accent5 4" xfId="76"/>
    <cellStyle name="40% - Accent5 4 2" xfId="77"/>
    <cellStyle name="40% - Accent6" xfId="78" builtinId="51" customBuiltin="1"/>
    <cellStyle name="40% - Accent6 2" xfId="79"/>
    <cellStyle name="40% - Accent6 2 2" xfId="80"/>
    <cellStyle name="40% - Accent6 3" xfId="81"/>
    <cellStyle name="40% - Accent6 3 2" xfId="82"/>
    <cellStyle name="40% - Accent6 4" xfId="83"/>
    <cellStyle name="40% - Accent6 4 2" xfId="84"/>
    <cellStyle name="60% - Accent1" xfId="85" builtinId="32" customBuiltin="1"/>
    <cellStyle name="60% - Accent1 2" xfId="86"/>
    <cellStyle name="60% - Accent2" xfId="87" builtinId="36" customBuiltin="1"/>
    <cellStyle name="60% - Accent2 2" xfId="88"/>
    <cellStyle name="60% - Accent3" xfId="89" builtinId="40" customBuiltin="1"/>
    <cellStyle name="60% - Accent3 2" xfId="90"/>
    <cellStyle name="60% - Accent4" xfId="91" builtinId="44" customBuiltin="1"/>
    <cellStyle name="60% - Accent4 2" xfId="92"/>
    <cellStyle name="60% - Accent5" xfId="93" builtinId="48" customBuiltin="1"/>
    <cellStyle name="60% - Accent5 2" xfId="94"/>
    <cellStyle name="60% - Accent6" xfId="95" builtinId="52" customBuiltin="1"/>
    <cellStyle name="60% - Accent6 2" xfId="96"/>
    <cellStyle name="Accent1" xfId="97" builtinId="29" customBuiltin="1"/>
    <cellStyle name="Accent1 - 20%" xfId="98"/>
    <cellStyle name="Accent1 - 40%" xfId="99"/>
    <cellStyle name="Accent1 - 60%" xfId="100"/>
    <cellStyle name="Accent1 2" xfId="101"/>
    <cellStyle name="Accent2" xfId="102" builtinId="33" customBuiltin="1"/>
    <cellStyle name="Accent2 - 20%" xfId="103"/>
    <cellStyle name="Accent2 - 40%" xfId="104"/>
    <cellStyle name="Accent2 - 60%" xfId="105"/>
    <cellStyle name="Accent2 2" xfId="106"/>
    <cellStyle name="Accent3" xfId="107" builtinId="37" customBuiltin="1"/>
    <cellStyle name="Accent3 - 20%" xfId="108"/>
    <cellStyle name="Accent3 - 40%" xfId="109"/>
    <cellStyle name="Accent3 - 60%" xfId="110"/>
    <cellStyle name="Accent3 2" xfId="111"/>
    <cellStyle name="Accent4" xfId="112" builtinId="41" customBuiltin="1"/>
    <cellStyle name="Accent4 - 20%" xfId="113"/>
    <cellStyle name="Accent4 - 40%" xfId="114"/>
    <cellStyle name="Accent4 - 60%" xfId="115"/>
    <cellStyle name="Accent4 2" xfId="116"/>
    <cellStyle name="Accent5" xfId="117" builtinId="45" customBuiltin="1"/>
    <cellStyle name="Accent5 - 20%" xfId="118"/>
    <cellStyle name="Accent5 - 40%" xfId="119"/>
    <cellStyle name="Accent5 - 60%" xfId="120"/>
    <cellStyle name="Accent5 2" xfId="121"/>
    <cellStyle name="Accent6" xfId="122" builtinId="49" customBuiltin="1"/>
    <cellStyle name="Accent6 - 20%" xfId="123"/>
    <cellStyle name="Accent6 - 40%" xfId="124"/>
    <cellStyle name="Accent6 - 60%" xfId="125"/>
    <cellStyle name="Accent6 2" xfId="126"/>
    <cellStyle name="Bad" xfId="127" builtinId="27" customBuiltin="1"/>
    <cellStyle name="Bad 2" xfId="128"/>
    <cellStyle name="Calculation" xfId="129" builtinId="22" customBuiltin="1"/>
    <cellStyle name="Calculation 2" xfId="130"/>
    <cellStyle name="Check Cell" xfId="131" builtinId="23" customBuiltin="1"/>
    <cellStyle name="Check Cell 2" xfId="132"/>
    <cellStyle name="Comma 2" xfId="133"/>
    <cellStyle name="ContentsHyperlink" xfId="134"/>
    <cellStyle name="Emphasis 1" xfId="135"/>
    <cellStyle name="Emphasis 2" xfId="136"/>
    <cellStyle name="Emphasis 3" xfId="137"/>
    <cellStyle name="Explanatory Text" xfId="138" builtinId="53" customBuiltin="1"/>
    <cellStyle name="Explanatory Text 2" xfId="139"/>
    <cellStyle name="Good" xfId="140" builtinId="26" customBuiltin="1"/>
    <cellStyle name="Good 2" xfId="141"/>
    <cellStyle name="Good 3" xfId="142"/>
    <cellStyle name="Heading 1" xfId="143" builtinId="16" customBuiltin="1"/>
    <cellStyle name="Heading 1 2" xfId="144"/>
    <cellStyle name="Heading 2" xfId="145" builtinId="17" customBuiltin="1"/>
    <cellStyle name="Heading 2 2" xfId="146"/>
    <cellStyle name="Heading 3" xfId="147" builtinId="18" customBuiltin="1"/>
    <cellStyle name="Heading 3 2" xfId="148"/>
    <cellStyle name="Heading 4" xfId="149" builtinId="19" customBuiltin="1"/>
    <cellStyle name="Heading 4 2" xfId="150"/>
    <cellStyle name="Hyperlink 2" xfId="151"/>
    <cellStyle name="Hyperlink 3" xfId="152"/>
    <cellStyle name="Input" xfId="153" builtinId="20" customBuiltin="1"/>
    <cellStyle name="Input 2" xfId="154"/>
    <cellStyle name="Linked Cell" xfId="155" builtinId="24" customBuiltin="1"/>
    <cellStyle name="Linked Cell 2" xfId="156"/>
    <cellStyle name="Linked Cell 2 2" xfId="157"/>
    <cellStyle name="Linked Cell 2 3" xfId="158"/>
    <cellStyle name="Linked Cell 3" xfId="159"/>
    <cellStyle name="Neutral" xfId="160" builtinId="28" customBuiltin="1"/>
    <cellStyle name="Neutral 2" xfId="161"/>
    <cellStyle name="Neutral 3" xfId="162"/>
    <cellStyle name="Normal" xfId="0" builtinId="0"/>
    <cellStyle name="Normal 10" xfId="163"/>
    <cellStyle name="Normal 11" xfId="164"/>
    <cellStyle name="Normal 12" xfId="165"/>
    <cellStyle name="Normal 13" xfId="166"/>
    <cellStyle name="Normal 14" xfId="167"/>
    <cellStyle name="Normal 15" xfId="168"/>
    <cellStyle name="Normal 15 2" xfId="225"/>
    <cellStyle name="Normal 16" xfId="169"/>
    <cellStyle name="Normal 18 2" xfId="170"/>
    <cellStyle name="Normal 18 3" xfId="171"/>
    <cellStyle name="Normal 2" xfId="172"/>
    <cellStyle name="Normal 2 2" xfId="173"/>
    <cellStyle name="Normal 2 2 2" xfId="174"/>
    <cellStyle name="Normal 2 2 3" xfId="175"/>
    <cellStyle name="Normal 2 3" xfId="176"/>
    <cellStyle name="Normal 2 4" xfId="177"/>
    <cellStyle name="Normal 3" xfId="178"/>
    <cellStyle name="Normal 3 2" xfId="179"/>
    <cellStyle name="Normal 3 2 2" xfId="180"/>
    <cellStyle name="Normal 3 2 3" xfId="181"/>
    <cellStyle name="Normal 3 3" xfId="182"/>
    <cellStyle name="Normal 3 4" xfId="183"/>
    <cellStyle name="Normal 3 5" xfId="184"/>
    <cellStyle name="Normal 4" xfId="185"/>
    <cellStyle name="Normal 4 2" xfId="186"/>
    <cellStyle name="Normal 4 3" xfId="187"/>
    <cellStyle name="Normal 5" xfId="188"/>
    <cellStyle name="Normal 5 2" xfId="189"/>
    <cellStyle name="Normal 5 3" xfId="190"/>
    <cellStyle name="Normal 5 3 2" xfId="191"/>
    <cellStyle name="Normal 6" xfId="192"/>
    <cellStyle name="Normal 7" xfId="193"/>
    <cellStyle name="Normal 7 2" xfId="194"/>
    <cellStyle name="Normal 8" xfId="195"/>
    <cellStyle name="Normal 9" xfId="196"/>
    <cellStyle name="Normál_Izvrsenje-PLAN2011" xfId="197"/>
    <cellStyle name="Normal_normativ kadra _ tabel_1 2" xfId="198"/>
    <cellStyle name="Normal_Normativi_Stampanje" xfId="199"/>
    <cellStyle name="Normal_Sheet1" xfId="200"/>
    <cellStyle name="Normal_TAB DZ 1-10 (1) 2 2" xfId="201"/>
    <cellStyle name="Normal_TAB DZ 1-10_TAB DZ 2009" xfId="202"/>
    <cellStyle name="Normal_TAB DZ 1-10_TAB DZ 2009 2" xfId="203"/>
    <cellStyle name="Normal_TAB DZ 2009" xfId="204"/>
    <cellStyle name="Normal_TAB DZ 2009 2" xfId="205"/>
    <cellStyle name="Note" xfId="206" builtinId="10" customBuiltin="1"/>
    <cellStyle name="Note 2" xfId="207"/>
    <cellStyle name="Note 2 2" xfId="208"/>
    <cellStyle name="Note 2 3" xfId="209"/>
    <cellStyle name="Note 3" xfId="210"/>
    <cellStyle name="Output" xfId="211" builtinId="21" customBuiltin="1"/>
    <cellStyle name="Output 2" xfId="212"/>
    <cellStyle name="Percent 2" xfId="213"/>
    <cellStyle name="Sheet Title" xfId="214"/>
    <cellStyle name="Student Information" xfId="215"/>
    <cellStyle name="Student Information - user entered" xfId="216"/>
    <cellStyle name="Student Information 2" xfId="217"/>
    <cellStyle name="Title" xfId="218" builtinId="15" customBuiltin="1"/>
    <cellStyle name="Title 2" xfId="219"/>
    <cellStyle name="Total" xfId="220" builtinId="25" customBuiltin="1"/>
    <cellStyle name="Total 2" xfId="221"/>
    <cellStyle name="Total 3" xfId="222"/>
    <cellStyle name="Warning Text" xfId="223" builtinId="11" customBuiltin="1"/>
    <cellStyle name="Warning Text 2" xfId="224"/>
  </cellStyles>
  <dxfs count="0"/>
  <tableStyles count="0" defaultTableStyle="TableStyleMedium9" defaultPivotStyle="PivotStyleLight16"/>
  <colors>
    <mruColors>
      <color rgb="FFBAF9FC"/>
      <color rgb="FFABF7FB"/>
      <color rgb="FFB6E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5</xdr:row>
      <xdr:rowOff>171450</xdr:rowOff>
    </xdr:from>
    <xdr:to>
      <xdr:col>5</xdr:col>
      <xdr:colOff>409575</xdr:colOff>
      <xdr:row>12</xdr:row>
      <xdr:rowOff>190500</xdr:rowOff>
    </xdr:to>
    <xdr:pic>
      <xdr:nvPicPr>
        <xdr:cNvPr id="79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5875"/>
          <a:ext cx="13049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" zoomScaleNormal="100" workbookViewId="0">
      <selection activeCell="G49" sqref="G49"/>
    </sheetView>
  </sheetViews>
  <sheetFormatPr defaultColWidth="9.140625" defaultRowHeight="12.75"/>
  <cols>
    <col min="1" max="16384" width="9.140625" style="119"/>
  </cols>
  <sheetData>
    <row r="1" spans="1:9" ht="20.25">
      <c r="A1" s="680" t="s">
        <v>732</v>
      </c>
      <c r="B1" s="680"/>
      <c r="C1" s="680"/>
      <c r="D1" s="680"/>
      <c r="E1" s="680"/>
      <c r="F1" s="680"/>
      <c r="G1" s="680"/>
      <c r="H1" s="680"/>
      <c r="I1" s="680"/>
    </row>
    <row r="2" spans="1:9" ht="20.25">
      <c r="A2" s="680" t="s">
        <v>733</v>
      </c>
      <c r="B2" s="680"/>
      <c r="C2" s="680"/>
      <c r="D2" s="680"/>
      <c r="E2" s="680"/>
      <c r="F2" s="680"/>
      <c r="G2" s="680"/>
      <c r="H2" s="680"/>
      <c r="I2" s="680"/>
    </row>
    <row r="3" spans="1:9" ht="15.75">
      <c r="A3" s="182"/>
    </row>
    <row r="4" spans="1:9" ht="15.75">
      <c r="A4" s="182"/>
    </row>
    <row r="5" spans="1:9" ht="15.75">
      <c r="A5" s="182"/>
    </row>
    <row r="6" spans="1:9" ht="15.75">
      <c r="A6" s="182"/>
    </row>
    <row r="8" spans="1:9" ht="15.75">
      <c r="A8" s="182"/>
    </row>
    <row r="9" spans="1:9" ht="15.75">
      <c r="A9" s="182"/>
    </row>
    <row r="10" spans="1:9" ht="15.75">
      <c r="A10" s="182"/>
    </row>
    <row r="11" spans="1:9" ht="15.75">
      <c r="A11" s="182"/>
    </row>
    <row r="12" spans="1:9" ht="15.75">
      <c r="A12" s="182"/>
    </row>
    <row r="13" spans="1:9" ht="15.75">
      <c r="A13" s="182"/>
    </row>
    <row r="14" spans="1:9" ht="15.75">
      <c r="A14" s="182"/>
    </row>
    <row r="15" spans="1:9" ht="15.75">
      <c r="A15" s="182"/>
    </row>
    <row r="16" spans="1:9" ht="15.75">
      <c r="A16" s="182"/>
    </row>
    <row r="17" spans="1:9" ht="26.25">
      <c r="A17" s="681" t="s">
        <v>734</v>
      </c>
      <c r="B17" s="681"/>
      <c r="C17" s="681"/>
      <c r="D17" s="681"/>
      <c r="E17" s="681"/>
      <c r="F17" s="681"/>
      <c r="G17" s="681"/>
      <c r="H17" s="681"/>
      <c r="I17" s="681"/>
    </row>
    <row r="18" spans="1:9" ht="26.25">
      <c r="A18" s="681" t="s">
        <v>735</v>
      </c>
      <c r="B18" s="681"/>
      <c r="C18" s="681"/>
      <c r="D18" s="681"/>
      <c r="E18" s="681"/>
      <c r="F18" s="681"/>
      <c r="G18" s="681"/>
      <c r="H18" s="681"/>
      <c r="I18" s="681"/>
    </row>
    <row r="19" spans="1:9" ht="26.25">
      <c r="A19" s="681" t="s">
        <v>736</v>
      </c>
      <c r="B19" s="681"/>
      <c r="C19" s="681"/>
      <c r="D19" s="681"/>
      <c r="E19" s="681"/>
      <c r="F19" s="681"/>
      <c r="G19" s="681"/>
      <c r="H19" s="681"/>
      <c r="I19" s="681"/>
    </row>
    <row r="20" spans="1:9" s="183" customFormat="1" ht="26.25">
      <c r="A20" s="682" t="s">
        <v>1483</v>
      </c>
      <c r="B20" s="682"/>
      <c r="C20" s="682"/>
      <c r="D20" s="682"/>
      <c r="E20" s="682"/>
      <c r="F20" s="682"/>
      <c r="G20" s="682"/>
      <c r="H20" s="682"/>
      <c r="I20" s="682"/>
    </row>
    <row r="21" spans="1:9" ht="15.75">
      <c r="A21" s="182"/>
      <c r="B21" s="182"/>
      <c r="C21" s="182"/>
      <c r="D21" s="182"/>
      <c r="E21" s="182"/>
      <c r="F21" s="182"/>
      <c r="G21" s="182"/>
      <c r="H21" s="182"/>
      <c r="I21" s="182"/>
    </row>
    <row r="22" spans="1:9" ht="15.75">
      <c r="A22" s="182"/>
      <c r="B22" s="182"/>
      <c r="C22" s="182"/>
      <c r="D22" s="182"/>
      <c r="E22" s="182"/>
      <c r="F22" s="182"/>
      <c r="G22" s="182"/>
      <c r="H22" s="182"/>
      <c r="I22" s="182"/>
    </row>
    <row r="23" spans="1:9" ht="15.75">
      <c r="A23" s="182"/>
      <c r="B23" s="182"/>
      <c r="C23" s="182"/>
      <c r="D23" s="182"/>
      <c r="E23" s="182"/>
      <c r="F23" s="182"/>
      <c r="G23" s="182"/>
      <c r="H23" s="182"/>
      <c r="I23" s="182"/>
    </row>
    <row r="24" spans="1:9" ht="15.75">
      <c r="A24" s="184"/>
      <c r="B24" s="182"/>
      <c r="C24" s="182"/>
      <c r="D24" s="182"/>
      <c r="E24" s="182"/>
      <c r="F24" s="182"/>
      <c r="G24" s="182"/>
      <c r="H24" s="182"/>
      <c r="I24" s="182"/>
    </row>
    <row r="25" spans="1:9" ht="15.75">
      <c r="A25" s="182"/>
      <c r="B25" s="182"/>
      <c r="C25" s="182"/>
      <c r="D25" s="182"/>
      <c r="E25" s="182"/>
      <c r="F25" s="182"/>
      <c r="G25" s="182"/>
      <c r="H25" s="182"/>
      <c r="I25" s="182"/>
    </row>
    <row r="26" spans="1:9" ht="15.75">
      <c r="A26" s="185"/>
      <c r="B26" s="182"/>
      <c r="C26" s="182"/>
      <c r="D26" s="182"/>
      <c r="E26" s="182"/>
      <c r="F26" s="182"/>
      <c r="G26" s="182"/>
      <c r="H26" s="182"/>
      <c r="I26" s="182"/>
    </row>
    <row r="27" spans="1:9" ht="15">
      <c r="A27" s="185"/>
    </row>
    <row r="28" spans="1:9" ht="15">
      <c r="A28" s="185"/>
    </row>
    <row r="29" spans="1:9" ht="15">
      <c r="A29" s="185"/>
    </row>
    <row r="30" spans="1:9" ht="15">
      <c r="A30" s="185"/>
      <c r="B30" s="186"/>
      <c r="C30" s="186"/>
      <c r="D30" s="186"/>
      <c r="E30" s="186"/>
      <c r="F30" s="186"/>
      <c r="G30" s="186"/>
      <c r="H30" s="186"/>
      <c r="I30" s="186"/>
    </row>
    <row r="31" spans="1:9" ht="15">
      <c r="A31" s="185"/>
      <c r="B31" s="186"/>
      <c r="C31" s="186"/>
      <c r="D31" s="186"/>
      <c r="E31" s="186"/>
      <c r="F31" s="186"/>
      <c r="G31" s="186"/>
      <c r="H31" s="186"/>
      <c r="I31" s="186"/>
    </row>
    <row r="32" spans="1:9" ht="15">
      <c r="A32" s="185"/>
      <c r="B32" s="186"/>
      <c r="C32" s="186"/>
      <c r="D32" s="186"/>
      <c r="E32" s="186"/>
      <c r="F32" s="186"/>
      <c r="G32" s="186"/>
      <c r="H32" s="186"/>
      <c r="I32" s="186"/>
    </row>
    <row r="33" spans="1:10">
      <c r="B33" s="186"/>
      <c r="C33" s="186"/>
      <c r="D33" s="186"/>
      <c r="E33" s="186"/>
      <c r="F33" s="186"/>
      <c r="G33" s="186"/>
      <c r="H33" s="186"/>
      <c r="I33" s="186"/>
    </row>
    <row r="34" spans="1:10">
      <c r="B34" s="186"/>
      <c r="C34" s="186"/>
      <c r="D34" s="186"/>
      <c r="E34" s="186"/>
      <c r="F34" s="186"/>
      <c r="G34" s="186"/>
      <c r="H34" s="186"/>
      <c r="I34" s="186"/>
    </row>
    <row r="35" spans="1:10" ht="15">
      <c r="A35" s="184"/>
      <c r="B35" s="186"/>
      <c r="C35" s="186"/>
      <c r="D35" s="186"/>
      <c r="E35" s="186"/>
      <c r="F35" s="186"/>
      <c r="G35" s="186"/>
      <c r="H35" s="186"/>
      <c r="I35" s="186"/>
    </row>
    <row r="36" spans="1:10" ht="15">
      <c r="A36" s="185"/>
      <c r="B36" s="186"/>
      <c r="C36" s="186"/>
      <c r="D36" s="186"/>
      <c r="E36" s="186"/>
      <c r="F36" s="186"/>
      <c r="G36" s="186"/>
      <c r="H36" s="186"/>
      <c r="I36" s="186"/>
    </row>
    <row r="37" spans="1:10" ht="15">
      <c r="A37" s="185"/>
      <c r="B37" s="186"/>
      <c r="C37" s="186"/>
      <c r="D37" s="186"/>
      <c r="E37" s="186"/>
      <c r="F37" s="186"/>
      <c r="G37" s="186"/>
      <c r="H37" s="186"/>
      <c r="I37" s="186"/>
    </row>
    <row r="38" spans="1:10" ht="15">
      <c r="A38" s="185"/>
      <c r="B38" s="186"/>
      <c r="C38" s="186"/>
      <c r="D38" s="186"/>
      <c r="E38" s="186"/>
      <c r="F38" s="186"/>
      <c r="G38" s="186"/>
      <c r="H38" s="186"/>
      <c r="I38" s="186"/>
    </row>
    <row r="39" spans="1:10" ht="15">
      <c r="A39" s="185"/>
      <c r="B39" s="186"/>
      <c r="C39" s="186"/>
      <c r="D39" s="186"/>
      <c r="E39" s="186"/>
      <c r="F39" s="186"/>
      <c r="G39" s="186"/>
      <c r="H39" s="186"/>
      <c r="I39" s="186"/>
      <c r="J39" s="187"/>
    </row>
    <row r="40" spans="1:10" ht="15">
      <c r="A40" s="185"/>
      <c r="B40" s="186"/>
      <c r="C40" s="186"/>
      <c r="D40" s="186"/>
      <c r="E40" s="186"/>
      <c r="F40" s="186"/>
      <c r="G40" s="186"/>
      <c r="H40" s="186"/>
      <c r="I40" s="186"/>
    </row>
    <row r="43" spans="1:10" s="183" customFormat="1">
      <c r="A43" s="679" t="s">
        <v>1619</v>
      </c>
      <c r="B43" s="679"/>
      <c r="C43" s="679"/>
      <c r="D43" s="679"/>
      <c r="E43" s="679"/>
      <c r="F43" s="679"/>
      <c r="G43" s="679"/>
      <c r="H43" s="679"/>
      <c r="I43" s="679"/>
    </row>
    <row r="45" spans="1:10">
      <c r="A45" s="186"/>
      <c r="B45" s="186"/>
      <c r="C45" s="186"/>
      <c r="D45" s="186"/>
      <c r="E45" s="186"/>
      <c r="F45" s="186"/>
      <c r="G45" s="186"/>
      <c r="H45" s="186"/>
      <c r="I45" s="186"/>
    </row>
    <row r="47" spans="1:10">
      <c r="A47" s="186"/>
      <c r="B47" s="186"/>
      <c r="C47" s="186"/>
      <c r="D47" s="186"/>
      <c r="E47" s="186"/>
      <c r="F47" s="186"/>
      <c r="G47" s="186"/>
      <c r="H47" s="186"/>
      <c r="I47" s="186"/>
    </row>
    <row r="48" spans="1:10">
      <c r="A48" s="186"/>
      <c r="B48" s="186"/>
      <c r="C48" s="186"/>
      <c r="D48" s="186"/>
      <c r="E48" s="186"/>
      <c r="F48" s="186"/>
      <c r="G48" s="186"/>
      <c r="H48" s="186"/>
      <c r="I48" s="186"/>
    </row>
    <row r="49" spans="1:9">
      <c r="A49" s="186"/>
      <c r="B49" s="186"/>
      <c r="C49" s="186"/>
      <c r="D49" s="186"/>
      <c r="E49" s="186"/>
      <c r="F49" s="186"/>
      <c r="G49" s="186"/>
      <c r="H49" s="186"/>
      <c r="I49" s="186"/>
    </row>
    <row r="50" spans="1:9">
      <c r="A50" s="186"/>
      <c r="B50" s="186"/>
      <c r="C50" s="186"/>
      <c r="D50" s="186"/>
      <c r="E50" s="186"/>
      <c r="F50" s="186"/>
      <c r="G50" s="186"/>
      <c r="H50" s="186"/>
      <c r="I50" s="186"/>
    </row>
  </sheetData>
  <mergeCells count="7">
    <mergeCell ref="A43:I43"/>
    <mergeCell ref="A1:I1"/>
    <mergeCell ref="A2:I2"/>
    <mergeCell ref="A17:I17"/>
    <mergeCell ref="A18:I18"/>
    <mergeCell ref="A19:I19"/>
    <mergeCell ref="A20:I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43" zoomScaleNormal="100" workbookViewId="0">
      <selection activeCell="A50" sqref="A50:C51"/>
    </sheetView>
  </sheetViews>
  <sheetFormatPr defaultColWidth="9.140625" defaultRowHeight="12.75"/>
  <cols>
    <col min="1" max="1" width="10.7109375" style="354" customWidth="1"/>
    <col min="2" max="2" width="9.85546875" style="355" customWidth="1"/>
    <col min="3" max="3" width="51" style="336" customWidth="1"/>
    <col min="4" max="4" width="10.85546875" style="336" customWidth="1"/>
    <col min="5" max="5" width="10" style="336" customWidth="1"/>
    <col min="6" max="6" width="9.5703125" style="336" bestFit="1" customWidth="1"/>
    <col min="7" max="16384" width="9.140625" style="336"/>
  </cols>
  <sheetData>
    <row r="1" spans="1:7" ht="13.5" customHeight="1">
      <c r="A1" s="747" t="s">
        <v>614</v>
      </c>
      <c r="B1" s="747"/>
      <c r="C1" s="747"/>
    </row>
    <row r="2" spans="1:7" ht="13.5" customHeight="1" thickBot="1">
      <c r="A2" s="748" t="s">
        <v>1343</v>
      </c>
      <c r="B2" s="748"/>
      <c r="C2" s="748"/>
      <c r="F2" s="337" t="s">
        <v>1344</v>
      </c>
    </row>
    <row r="3" spans="1:7" ht="65.25" customHeight="1">
      <c r="A3" s="472" t="s">
        <v>617</v>
      </c>
      <c r="B3" s="473" t="s">
        <v>618</v>
      </c>
      <c r="C3" s="474" t="s">
        <v>360</v>
      </c>
      <c r="D3" s="536" t="s">
        <v>1616</v>
      </c>
      <c r="E3" s="475" t="s">
        <v>1484</v>
      </c>
      <c r="F3" s="476" t="s">
        <v>686</v>
      </c>
    </row>
    <row r="4" spans="1:7" ht="20.100000000000001" customHeight="1">
      <c r="A4" s="451"/>
      <c r="B4" s="452"/>
      <c r="C4" s="454" t="s">
        <v>685</v>
      </c>
      <c r="D4" s="648">
        <f>D5+D8+D9</f>
        <v>14964</v>
      </c>
      <c r="E4" s="648">
        <f>E5+E8+E9</f>
        <v>20267</v>
      </c>
      <c r="F4" s="649">
        <f>D4/E4*100</f>
        <v>73.83431193565896</v>
      </c>
    </row>
    <row r="5" spans="1:7" s="339" customFormat="1" ht="20.100000000000001" customHeight="1">
      <c r="A5" s="447" t="s">
        <v>353</v>
      </c>
      <c r="B5" s="448"/>
      <c r="C5" s="449" t="s">
        <v>1345</v>
      </c>
      <c r="D5" s="650">
        <f>SUM(D6:D7)</f>
        <v>5340</v>
      </c>
      <c r="E5" s="650">
        <f>SUM(E6:E7)</f>
        <v>10500</v>
      </c>
      <c r="F5" s="649">
        <f t="shared" ref="F5:F51" si="0">D5/E5*100</f>
        <v>50.857142857142854</v>
      </c>
    </row>
    <row r="6" spans="1:7" ht="29.25" customHeight="1">
      <c r="A6" s="340" t="s">
        <v>353</v>
      </c>
      <c r="B6" s="341"/>
      <c r="C6" s="342" t="s">
        <v>1346</v>
      </c>
      <c r="D6" s="659">
        <v>3560</v>
      </c>
      <c r="E6" s="653">
        <v>7000</v>
      </c>
      <c r="F6" s="649">
        <f t="shared" si="0"/>
        <v>50.857142857142854</v>
      </c>
    </row>
    <row r="7" spans="1:7" ht="24.75" customHeight="1">
      <c r="A7" s="340" t="s">
        <v>353</v>
      </c>
      <c r="B7" s="341"/>
      <c r="C7" s="342" t="s">
        <v>1347</v>
      </c>
      <c r="D7" s="659">
        <v>1780</v>
      </c>
      <c r="E7" s="653">
        <v>3500</v>
      </c>
      <c r="F7" s="649">
        <f t="shared" si="0"/>
        <v>50.857142857142854</v>
      </c>
    </row>
    <row r="8" spans="1:7" ht="34.5" customHeight="1">
      <c r="A8" s="369">
        <v>1200088</v>
      </c>
      <c r="B8" s="370"/>
      <c r="C8" s="371" t="s">
        <v>1348</v>
      </c>
      <c r="D8" s="653">
        <v>5945</v>
      </c>
      <c r="E8" s="653">
        <v>9381</v>
      </c>
      <c r="F8" s="649">
        <f t="shared" si="0"/>
        <v>63.372774757488536</v>
      </c>
    </row>
    <row r="9" spans="1:7" ht="30.75" customHeight="1">
      <c r="A9" s="806" t="s">
        <v>332</v>
      </c>
      <c r="B9" s="343"/>
      <c r="C9" s="344" t="s">
        <v>354</v>
      </c>
      <c r="D9" s="653">
        <v>3679</v>
      </c>
      <c r="E9" s="660">
        <v>386</v>
      </c>
      <c r="F9" s="649">
        <f t="shared" si="0"/>
        <v>953.10880829015548</v>
      </c>
    </row>
    <row r="10" spans="1:7" ht="25.5" customHeight="1">
      <c r="A10" s="451"/>
      <c r="B10" s="452"/>
      <c r="C10" s="453" t="s">
        <v>1349</v>
      </c>
      <c r="D10" s="648">
        <f>SUM(D11:D23)+D50+D51</f>
        <v>27684</v>
      </c>
      <c r="E10" s="648">
        <f>SUM(E11:E23)</f>
        <v>53491</v>
      </c>
      <c r="F10" s="649">
        <f t="shared" si="0"/>
        <v>51.754500757136711</v>
      </c>
      <c r="G10" s="336">
        <f>SUM(D11:D23)</f>
        <v>27682</v>
      </c>
    </row>
    <row r="11" spans="1:7" ht="25.5" customHeight="1">
      <c r="A11" s="340">
        <v>1200039</v>
      </c>
      <c r="B11" s="341"/>
      <c r="C11" s="342" t="s">
        <v>1350</v>
      </c>
      <c r="D11" s="661">
        <v>12347</v>
      </c>
      <c r="E11" s="653">
        <v>22202</v>
      </c>
      <c r="F11" s="649">
        <f t="shared" si="0"/>
        <v>55.612107017385824</v>
      </c>
    </row>
    <row r="12" spans="1:7" ht="25.5" customHeight="1">
      <c r="A12" s="340" t="s">
        <v>355</v>
      </c>
      <c r="B12" s="341"/>
      <c r="C12" s="342" t="s">
        <v>1351</v>
      </c>
      <c r="D12" s="661">
        <v>9597</v>
      </c>
      <c r="E12" s="653">
        <v>17914</v>
      </c>
      <c r="F12" s="649">
        <f t="shared" si="0"/>
        <v>53.572624762755382</v>
      </c>
    </row>
    <row r="13" spans="1:7" ht="26.25" customHeight="1">
      <c r="A13" s="340" t="s">
        <v>356</v>
      </c>
      <c r="B13" s="341"/>
      <c r="C13" s="342" t="s">
        <v>1352</v>
      </c>
      <c r="D13" s="661">
        <v>79</v>
      </c>
      <c r="E13" s="653">
        <v>262</v>
      </c>
      <c r="F13" s="649">
        <f t="shared" si="0"/>
        <v>30.152671755725191</v>
      </c>
    </row>
    <row r="14" spans="1:7" ht="20.100000000000001" customHeight="1">
      <c r="A14" s="340" t="s">
        <v>333</v>
      </c>
      <c r="B14" s="341"/>
      <c r="C14" s="342" t="s">
        <v>370</v>
      </c>
      <c r="D14" s="661">
        <v>4716</v>
      </c>
      <c r="E14" s="653">
        <v>6247</v>
      </c>
      <c r="F14" s="649">
        <f t="shared" si="0"/>
        <v>75.492236273411237</v>
      </c>
    </row>
    <row r="15" spans="1:7" ht="20.100000000000001" customHeight="1">
      <c r="A15" s="346">
        <v>1200056</v>
      </c>
      <c r="B15" s="341"/>
      <c r="C15" s="347" t="s">
        <v>699</v>
      </c>
      <c r="D15" s="661">
        <v>673</v>
      </c>
      <c r="E15" s="660">
        <v>6349</v>
      </c>
      <c r="F15" s="649">
        <f t="shared" si="0"/>
        <v>10.60009450307135</v>
      </c>
    </row>
    <row r="16" spans="1:7" ht="20.100000000000001" customHeight="1">
      <c r="A16" s="346">
        <v>1200055</v>
      </c>
      <c r="B16" s="341"/>
      <c r="C16" s="347" t="s">
        <v>698</v>
      </c>
      <c r="D16" s="661">
        <v>2</v>
      </c>
      <c r="E16" s="660">
        <v>1</v>
      </c>
      <c r="F16" s="649">
        <f t="shared" si="0"/>
        <v>200</v>
      </c>
    </row>
    <row r="17" spans="1:6" ht="20.100000000000001" customHeight="1">
      <c r="A17" s="807" t="s">
        <v>348</v>
      </c>
      <c r="B17" s="345"/>
      <c r="C17" s="808" t="s">
        <v>371</v>
      </c>
      <c r="D17" s="662"/>
      <c r="E17" s="660"/>
      <c r="F17" s="649" t="e">
        <f t="shared" si="0"/>
        <v>#DIV/0!</v>
      </c>
    </row>
    <row r="18" spans="1:6" ht="20.100000000000001" customHeight="1">
      <c r="A18" s="807" t="s">
        <v>349</v>
      </c>
      <c r="B18" s="345"/>
      <c r="C18" s="808" t="s">
        <v>431</v>
      </c>
      <c r="D18" s="662"/>
      <c r="E18" s="660"/>
      <c r="F18" s="649" t="e">
        <f t="shared" si="0"/>
        <v>#DIV/0!</v>
      </c>
    </row>
    <row r="19" spans="1:6" ht="20.100000000000001" customHeight="1">
      <c r="A19" s="809" t="s">
        <v>348</v>
      </c>
      <c r="B19" s="345"/>
      <c r="C19" s="808" t="s">
        <v>1382</v>
      </c>
      <c r="D19" s="662">
        <v>92</v>
      </c>
      <c r="E19" s="660">
        <v>172</v>
      </c>
      <c r="F19" s="649">
        <f t="shared" si="0"/>
        <v>53.488372093023251</v>
      </c>
    </row>
    <row r="20" spans="1:6" ht="20.100000000000001" customHeight="1">
      <c r="A20" s="809" t="s">
        <v>349</v>
      </c>
      <c r="B20" s="345"/>
      <c r="C20" s="808" t="s">
        <v>1383</v>
      </c>
      <c r="D20" s="662">
        <v>92</v>
      </c>
      <c r="E20" s="660">
        <v>172</v>
      </c>
      <c r="F20" s="649">
        <f t="shared" si="0"/>
        <v>53.488372093023251</v>
      </c>
    </row>
    <row r="21" spans="1:6" ht="29.25" customHeight="1">
      <c r="A21" s="809">
        <v>2200105</v>
      </c>
      <c r="B21" s="345"/>
      <c r="C21" s="808" t="s">
        <v>754</v>
      </c>
      <c r="D21" s="662">
        <v>84</v>
      </c>
      <c r="E21" s="660">
        <v>154</v>
      </c>
      <c r="F21" s="649">
        <f t="shared" si="0"/>
        <v>54.54545454545454</v>
      </c>
    </row>
    <row r="22" spans="1:6" ht="29.25" customHeight="1">
      <c r="A22" s="810">
        <v>1200064</v>
      </c>
      <c r="B22" s="811"/>
      <c r="C22" s="812" t="s">
        <v>1366</v>
      </c>
      <c r="D22" s="661"/>
      <c r="E22" s="660">
        <v>9</v>
      </c>
      <c r="F22" s="649">
        <f t="shared" si="0"/>
        <v>0</v>
      </c>
    </row>
    <row r="23" spans="1:6" ht="30" customHeight="1">
      <c r="A23" s="810">
        <v>1200065</v>
      </c>
      <c r="B23" s="811"/>
      <c r="C23" s="812" t="s">
        <v>1367</v>
      </c>
      <c r="D23" s="661"/>
      <c r="E23" s="660">
        <v>9</v>
      </c>
      <c r="F23" s="649">
        <f t="shared" si="0"/>
        <v>0</v>
      </c>
    </row>
    <row r="24" spans="1:6" ht="20.100000000000001" customHeight="1">
      <c r="A24" s="451"/>
      <c r="B24" s="452"/>
      <c r="C24" s="453" t="s">
        <v>438</v>
      </c>
      <c r="D24" s="648">
        <f>SUM(D25:D36)</f>
        <v>15335</v>
      </c>
      <c r="E24" s="648">
        <f>SUM(E25:E36)</f>
        <v>17663</v>
      </c>
      <c r="F24" s="649">
        <f t="shared" si="0"/>
        <v>86.819906018230199</v>
      </c>
    </row>
    <row r="25" spans="1:6" ht="20.100000000000001" customHeight="1">
      <c r="A25" s="346" t="s">
        <v>286</v>
      </c>
      <c r="B25" s="345"/>
      <c r="C25" s="813" t="s">
        <v>287</v>
      </c>
      <c r="D25" s="814">
        <v>233</v>
      </c>
      <c r="E25" s="814">
        <v>1000</v>
      </c>
      <c r="F25" s="649">
        <f t="shared" si="0"/>
        <v>23.3</v>
      </c>
    </row>
    <row r="26" spans="1:6" ht="29.25" customHeight="1">
      <c r="A26" s="340">
        <v>1000124</v>
      </c>
      <c r="B26" s="341"/>
      <c r="C26" s="342" t="s">
        <v>460</v>
      </c>
      <c r="D26" s="661">
        <v>201</v>
      </c>
      <c r="E26" s="653">
        <v>120</v>
      </c>
      <c r="F26" s="649">
        <f t="shared" si="0"/>
        <v>167.5</v>
      </c>
    </row>
    <row r="27" spans="1:6" ht="25.5" customHeight="1">
      <c r="A27" s="340" t="s">
        <v>325</v>
      </c>
      <c r="B27" s="341"/>
      <c r="C27" s="342" t="s">
        <v>461</v>
      </c>
      <c r="D27" s="661">
        <v>339</v>
      </c>
      <c r="E27" s="653">
        <v>972</v>
      </c>
      <c r="F27" s="649">
        <f t="shared" si="0"/>
        <v>34.876543209876544</v>
      </c>
    </row>
    <row r="28" spans="1:6" ht="20.100000000000001" customHeight="1">
      <c r="A28" s="340" t="s">
        <v>326</v>
      </c>
      <c r="B28" s="341"/>
      <c r="C28" s="342" t="s">
        <v>361</v>
      </c>
      <c r="D28" s="661">
        <v>10</v>
      </c>
      <c r="E28" s="653">
        <v>5</v>
      </c>
      <c r="F28" s="649">
        <f t="shared" si="0"/>
        <v>200</v>
      </c>
    </row>
    <row r="29" spans="1:6" ht="20.100000000000001" customHeight="1">
      <c r="A29" s="340" t="s">
        <v>328</v>
      </c>
      <c r="B29" s="341"/>
      <c r="C29" s="342" t="s">
        <v>327</v>
      </c>
      <c r="D29" s="661"/>
      <c r="E29" s="653"/>
      <c r="F29" s="649" t="e">
        <f t="shared" si="0"/>
        <v>#DIV/0!</v>
      </c>
    </row>
    <row r="30" spans="1:6" ht="20.100000000000001" customHeight="1">
      <c r="A30" s="346" t="s">
        <v>329</v>
      </c>
      <c r="B30" s="345"/>
      <c r="C30" s="348" t="s">
        <v>465</v>
      </c>
      <c r="D30" s="662">
        <v>8350</v>
      </c>
      <c r="E30" s="663">
        <v>5700</v>
      </c>
      <c r="F30" s="649">
        <f t="shared" si="0"/>
        <v>146.49122807017542</v>
      </c>
    </row>
    <row r="31" spans="1:6" ht="20.100000000000001" customHeight="1">
      <c r="A31" s="340" t="s">
        <v>330</v>
      </c>
      <c r="B31" s="341"/>
      <c r="C31" s="342" t="s">
        <v>466</v>
      </c>
      <c r="D31" s="661">
        <v>256</v>
      </c>
      <c r="E31" s="653">
        <v>409</v>
      </c>
      <c r="F31" s="649">
        <f t="shared" si="0"/>
        <v>62.591687041564789</v>
      </c>
    </row>
    <row r="32" spans="1:6" ht="26.25" customHeight="1">
      <c r="A32" s="340" t="s">
        <v>334</v>
      </c>
      <c r="B32" s="341"/>
      <c r="C32" s="342" t="s">
        <v>462</v>
      </c>
      <c r="D32" s="661">
        <v>435</v>
      </c>
      <c r="E32" s="653">
        <v>514</v>
      </c>
      <c r="F32" s="649">
        <f t="shared" si="0"/>
        <v>84.630350194552534</v>
      </c>
    </row>
    <row r="33" spans="1:7" ht="20.100000000000001" customHeight="1">
      <c r="A33" s="340">
        <v>1000181</v>
      </c>
      <c r="B33" s="341"/>
      <c r="C33" s="342" t="s">
        <v>463</v>
      </c>
      <c r="D33" s="661"/>
      <c r="E33" s="653"/>
      <c r="F33" s="649" t="e">
        <f t="shared" si="0"/>
        <v>#DIV/0!</v>
      </c>
    </row>
    <row r="34" spans="1:7" ht="20.100000000000001" customHeight="1">
      <c r="A34" s="346">
        <v>1200057</v>
      </c>
      <c r="B34" s="345"/>
      <c r="C34" s="347" t="s">
        <v>700</v>
      </c>
      <c r="D34" s="661">
        <v>5340</v>
      </c>
      <c r="E34" s="653">
        <v>8569</v>
      </c>
      <c r="F34" s="649">
        <f t="shared" si="0"/>
        <v>62.317656669389663</v>
      </c>
    </row>
    <row r="35" spans="1:7" ht="20.100000000000001" customHeight="1">
      <c r="A35" s="810" t="s">
        <v>77</v>
      </c>
      <c r="B35" s="811"/>
      <c r="C35" s="812" t="s">
        <v>78</v>
      </c>
      <c r="D35" s="661">
        <v>58</v>
      </c>
      <c r="E35" s="653">
        <v>168</v>
      </c>
      <c r="F35" s="649">
        <f t="shared" si="0"/>
        <v>34.523809523809526</v>
      </c>
    </row>
    <row r="36" spans="1:7" ht="20.100000000000001" customHeight="1">
      <c r="A36" s="810" t="s">
        <v>1368</v>
      </c>
      <c r="B36" s="811"/>
      <c r="C36" s="812" t="s">
        <v>395</v>
      </c>
      <c r="D36" s="661">
        <v>113</v>
      </c>
      <c r="E36" s="653">
        <v>206</v>
      </c>
      <c r="F36" s="649">
        <f t="shared" si="0"/>
        <v>54.854368932038831</v>
      </c>
    </row>
    <row r="37" spans="1:7" ht="20.100000000000001" customHeight="1">
      <c r="A37" s="451"/>
      <c r="B37" s="452"/>
      <c r="C37" s="453" t="s">
        <v>374</v>
      </c>
      <c r="D37" s="648">
        <f>D38+D39</f>
        <v>4494</v>
      </c>
      <c r="E37" s="648">
        <f>E38+E39</f>
        <v>8210</v>
      </c>
      <c r="F37" s="649">
        <f t="shared" si="0"/>
        <v>54.738124238733256</v>
      </c>
    </row>
    <row r="38" spans="1:7" ht="20.100000000000001" customHeight="1">
      <c r="A38" s="458">
        <v>1000215</v>
      </c>
      <c r="B38" s="459"/>
      <c r="C38" s="357" t="s">
        <v>363</v>
      </c>
      <c r="D38" s="651">
        <v>4256</v>
      </c>
      <c r="E38" s="651">
        <v>7800</v>
      </c>
      <c r="F38" s="649">
        <f t="shared" si="0"/>
        <v>54.564102564102569</v>
      </c>
    </row>
    <row r="39" spans="1:7" ht="20.100000000000001" customHeight="1">
      <c r="A39" s="458">
        <v>1000207</v>
      </c>
      <c r="B39" s="460"/>
      <c r="C39" s="357" t="s">
        <v>364</v>
      </c>
      <c r="D39" s="652">
        <f>SUM(D40:D41)</f>
        <v>238</v>
      </c>
      <c r="E39" s="652">
        <f>SUM(E40:E41)</f>
        <v>410</v>
      </c>
      <c r="F39" s="649">
        <f t="shared" si="0"/>
        <v>58.048780487804876</v>
      </c>
    </row>
    <row r="40" spans="1:7" ht="20.100000000000001" customHeight="1">
      <c r="A40" s="349">
        <v>1000207</v>
      </c>
      <c r="B40" s="350" t="s">
        <v>581</v>
      </c>
      <c r="C40" s="248" t="s">
        <v>372</v>
      </c>
      <c r="D40" s="653">
        <v>182</v>
      </c>
      <c r="E40" s="653">
        <v>350</v>
      </c>
      <c r="F40" s="649">
        <f t="shared" si="0"/>
        <v>52</v>
      </c>
    </row>
    <row r="41" spans="1:7" ht="20.100000000000001" customHeight="1">
      <c r="A41" s="520">
        <v>1000207</v>
      </c>
      <c r="B41" s="521" t="s">
        <v>577</v>
      </c>
      <c r="C41" s="522" t="s">
        <v>373</v>
      </c>
      <c r="D41" s="654">
        <v>56</v>
      </c>
      <c r="E41" s="654">
        <v>60</v>
      </c>
      <c r="F41" s="649">
        <f t="shared" si="0"/>
        <v>93.333333333333329</v>
      </c>
    </row>
    <row r="42" spans="1:7" ht="20.100000000000001" customHeight="1">
      <c r="A42" s="744" t="s">
        <v>1487</v>
      </c>
      <c r="B42" s="745"/>
      <c r="C42" s="746"/>
      <c r="D42" s="653">
        <v>57808</v>
      </c>
      <c r="E42" s="653">
        <v>83150</v>
      </c>
      <c r="F42" s="649">
        <f t="shared" si="0"/>
        <v>69.5225496091401</v>
      </c>
    </row>
    <row r="43" spans="1:7" ht="20.100000000000001" customHeight="1">
      <c r="A43" s="523" t="s">
        <v>1353</v>
      </c>
      <c r="B43" s="351"/>
      <c r="C43" s="351"/>
      <c r="D43" s="664"/>
      <c r="E43" s="665"/>
      <c r="F43" s="655"/>
      <c r="G43" s="353"/>
    </row>
    <row r="44" spans="1:7" ht="15">
      <c r="A44" s="455"/>
      <c r="B44" s="456"/>
      <c r="C44" s="457" t="s">
        <v>738</v>
      </c>
      <c r="D44" s="656"/>
      <c r="E44" s="657"/>
      <c r="F44" s="658" t="e">
        <f t="shared" si="0"/>
        <v>#DIV/0!</v>
      </c>
      <c r="G44" s="353"/>
    </row>
    <row r="45" spans="1:7" ht="30">
      <c r="A45" s="372" t="s">
        <v>751</v>
      </c>
      <c r="B45" s="373"/>
      <c r="C45" s="374" t="s">
        <v>744</v>
      </c>
      <c r="D45" s="663">
        <v>299</v>
      </c>
      <c r="E45" s="653">
        <v>1000</v>
      </c>
      <c r="F45" s="649">
        <f t="shared" si="0"/>
        <v>29.9</v>
      </c>
      <c r="G45" s="353"/>
    </row>
    <row r="46" spans="1:7" ht="32.25" customHeight="1">
      <c r="A46" s="372" t="s">
        <v>752</v>
      </c>
      <c r="B46" s="373"/>
      <c r="C46" s="374" t="s">
        <v>1374</v>
      </c>
      <c r="D46" s="663">
        <v>299</v>
      </c>
      <c r="E46" s="653">
        <v>1000</v>
      </c>
      <c r="F46" s="649">
        <f t="shared" si="0"/>
        <v>29.9</v>
      </c>
      <c r="G46" s="353"/>
    </row>
    <row r="47" spans="1:7" ht="45">
      <c r="A47" s="815" t="s">
        <v>1555</v>
      </c>
      <c r="B47" s="816"/>
      <c r="C47" s="817" t="s">
        <v>1556</v>
      </c>
      <c r="D47" s="660">
        <v>236</v>
      </c>
      <c r="E47" s="660">
        <v>1000</v>
      </c>
      <c r="F47" s="649">
        <f t="shared" si="0"/>
        <v>23.599999999999998</v>
      </c>
      <c r="G47" s="353"/>
    </row>
    <row r="48" spans="1:7" ht="45">
      <c r="A48" s="815" t="s">
        <v>1557</v>
      </c>
      <c r="B48" s="816"/>
      <c r="C48" s="817" t="s">
        <v>1558</v>
      </c>
      <c r="D48" s="660"/>
      <c r="E48" s="660">
        <v>1</v>
      </c>
      <c r="F48" s="649">
        <f t="shared" si="0"/>
        <v>0</v>
      </c>
      <c r="G48" s="353"/>
    </row>
    <row r="49" spans="1:7">
      <c r="F49" s="352"/>
      <c r="G49" s="353"/>
    </row>
    <row r="50" spans="1:7" ht="15">
      <c r="A50" s="438" t="s">
        <v>1480</v>
      </c>
      <c r="B50" s="439"/>
      <c r="C50" s="818" t="s">
        <v>1481</v>
      </c>
      <c r="D50" s="440">
        <v>2</v>
      </c>
      <c r="E50" s="402"/>
      <c r="F50" s="545" t="e">
        <f t="shared" si="0"/>
        <v>#DIV/0!</v>
      </c>
      <c r="G50" s="353"/>
    </row>
    <row r="51" spans="1:7" ht="15">
      <c r="A51" s="438" t="s">
        <v>1384</v>
      </c>
      <c r="B51" s="439"/>
      <c r="C51" s="818" t="s">
        <v>1482</v>
      </c>
      <c r="D51" s="440"/>
      <c r="E51" s="402"/>
      <c r="F51" s="545" t="e">
        <f t="shared" si="0"/>
        <v>#DIV/0!</v>
      </c>
      <c r="G51" s="353"/>
    </row>
    <row r="52" spans="1:7">
      <c r="F52" s="352"/>
      <c r="G52" s="353"/>
    </row>
    <row r="53" spans="1:7">
      <c r="F53" s="352"/>
      <c r="G53" s="353"/>
    </row>
    <row r="54" spans="1:7">
      <c r="F54" s="352"/>
      <c r="G54" s="353"/>
    </row>
    <row r="55" spans="1:7">
      <c r="F55" s="352"/>
      <c r="G55" s="353"/>
    </row>
    <row r="56" spans="1:7">
      <c r="F56" s="352"/>
      <c r="G56" s="353"/>
    </row>
    <row r="57" spans="1:7">
      <c r="F57" s="352"/>
      <c r="G57" s="353"/>
    </row>
    <row r="58" spans="1:7">
      <c r="F58" s="353"/>
      <c r="G58" s="353"/>
    </row>
    <row r="60" spans="1:7">
      <c r="D60" s="337"/>
    </row>
  </sheetData>
  <mergeCells count="3">
    <mergeCell ref="A1:C1"/>
    <mergeCell ref="A2:C2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horizontalDpi="1200" verticalDpi="1200" r:id="rId1"/>
  <rowBreaks count="1" manualBreakCount="1">
    <brk id="3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9"/>
  <sheetViews>
    <sheetView topLeftCell="A177" zoomScaleNormal="100" workbookViewId="0">
      <selection activeCell="A161" sqref="A160:C161"/>
    </sheetView>
  </sheetViews>
  <sheetFormatPr defaultColWidth="9.140625" defaultRowHeight="12.75"/>
  <cols>
    <col min="1" max="2" width="9.85546875" style="35" customWidth="1"/>
    <col min="3" max="3" width="55.5703125" style="16" customWidth="1"/>
    <col min="4" max="4" width="10.85546875" style="16" customWidth="1"/>
    <col min="5" max="5" width="10.7109375" style="16" customWidth="1"/>
    <col min="6" max="16384" width="9.140625" style="1"/>
  </cols>
  <sheetData>
    <row r="1" spans="1:9" ht="15.75" customHeight="1">
      <c r="A1" s="534" t="s">
        <v>543</v>
      </c>
      <c r="B1" s="534"/>
      <c r="C1" s="535"/>
      <c r="D1" s="446"/>
    </row>
    <row r="2" spans="1:9" ht="15.75" customHeight="1" thickBot="1">
      <c r="A2" s="749"/>
      <c r="B2" s="749"/>
      <c r="C2" s="749"/>
      <c r="D2" s="749"/>
      <c r="F2" s="36" t="s">
        <v>305</v>
      </c>
    </row>
    <row r="3" spans="1:9" ht="46.5" customHeight="1">
      <c r="A3" s="37" t="s">
        <v>617</v>
      </c>
      <c r="B3" s="122" t="s">
        <v>618</v>
      </c>
      <c r="C3" s="20" t="s">
        <v>360</v>
      </c>
      <c r="D3" s="536" t="s">
        <v>1616</v>
      </c>
      <c r="E3" s="537" t="s">
        <v>1484</v>
      </c>
      <c r="F3" s="538" t="s">
        <v>686</v>
      </c>
    </row>
    <row r="4" spans="1:9" ht="12.75" customHeight="1">
      <c r="A4" s="539"/>
      <c r="B4" s="540"/>
      <c r="C4" s="541" t="s">
        <v>28</v>
      </c>
      <c r="D4" s="542">
        <f>D5+D6+D7+D8</f>
        <v>26576</v>
      </c>
      <c r="E4" s="542">
        <f>E5+E6+E7+E8</f>
        <v>47744</v>
      </c>
      <c r="F4" s="545">
        <f>D4/E4*100</f>
        <v>55.663538873994632</v>
      </c>
      <c r="G4" s="12"/>
    </row>
    <row r="5" spans="1:9" ht="12.75" customHeight="1">
      <c r="A5" s="254" t="s">
        <v>1</v>
      </c>
      <c r="B5" s="255"/>
      <c r="C5" s="123" t="s">
        <v>2</v>
      </c>
      <c r="D5" s="543">
        <v>184</v>
      </c>
      <c r="E5" s="544">
        <v>321</v>
      </c>
      <c r="F5" s="545">
        <f t="shared" ref="F5:F68" si="0">D5/E5*100</f>
        <v>57.320872274143298</v>
      </c>
      <c r="G5" s="12"/>
    </row>
    <row r="6" spans="1:9" ht="12.75" customHeight="1">
      <c r="A6" s="254" t="s">
        <v>3</v>
      </c>
      <c r="B6" s="255"/>
      <c r="C6" s="123" t="s">
        <v>4</v>
      </c>
      <c r="D6" s="543">
        <v>6310</v>
      </c>
      <c r="E6" s="544">
        <v>11570</v>
      </c>
      <c r="F6" s="545">
        <f t="shared" si="0"/>
        <v>54.537597234226439</v>
      </c>
      <c r="G6" s="12"/>
    </row>
    <row r="7" spans="1:9" ht="12.75" customHeight="1">
      <c r="A7" s="254" t="s">
        <v>5</v>
      </c>
      <c r="B7" s="255"/>
      <c r="C7" s="123" t="s">
        <v>6</v>
      </c>
      <c r="D7" s="543">
        <v>1825</v>
      </c>
      <c r="E7" s="544">
        <v>3200</v>
      </c>
      <c r="F7" s="545">
        <f t="shared" si="0"/>
        <v>57.03125</v>
      </c>
      <c r="G7" s="8"/>
    </row>
    <row r="8" spans="1:9" ht="12.75" customHeight="1">
      <c r="A8" s="819" t="s">
        <v>1489</v>
      </c>
      <c r="B8" s="819"/>
      <c r="C8" s="820" t="s">
        <v>1369</v>
      </c>
      <c r="D8" s="543">
        <v>18257</v>
      </c>
      <c r="E8" s="544">
        <v>32653</v>
      </c>
      <c r="F8" s="545">
        <f t="shared" si="0"/>
        <v>55.912167335313754</v>
      </c>
      <c r="G8" s="8"/>
    </row>
    <row r="9" spans="1:9" ht="12.75" customHeight="1">
      <c r="A9" s="539"/>
      <c r="B9" s="540"/>
      <c r="C9" s="546" t="s">
        <v>7</v>
      </c>
      <c r="D9" s="547">
        <f>SUM(D10:D21)</f>
        <v>9669</v>
      </c>
      <c r="E9" s="547">
        <f>SUM(E10:E21)</f>
        <v>16000</v>
      </c>
      <c r="F9" s="545">
        <f t="shared" si="0"/>
        <v>60.431250000000006</v>
      </c>
      <c r="G9" s="12"/>
      <c r="H9" s="12"/>
      <c r="I9" s="112"/>
    </row>
    <row r="10" spans="1:9" ht="12.75" customHeight="1">
      <c r="A10" s="249" t="s">
        <v>8</v>
      </c>
      <c r="B10" s="174"/>
      <c r="C10" s="86" t="s">
        <v>9</v>
      </c>
      <c r="D10" s="177"/>
      <c r="E10" s="85"/>
      <c r="F10" s="545" t="e">
        <f t="shared" si="0"/>
        <v>#DIV/0!</v>
      </c>
      <c r="G10" s="12"/>
    </row>
    <row r="11" spans="1:9" ht="13.9" customHeight="1">
      <c r="A11" s="249" t="s">
        <v>10</v>
      </c>
      <c r="B11" s="174"/>
      <c r="C11" s="86" t="s">
        <v>11</v>
      </c>
      <c r="D11" s="177"/>
      <c r="E11" s="177"/>
      <c r="F11" s="545" t="e">
        <f t="shared" si="0"/>
        <v>#DIV/0!</v>
      </c>
      <c r="G11" s="12"/>
    </row>
    <row r="12" spans="1:9" ht="12.75" customHeight="1">
      <c r="A12" s="249" t="s">
        <v>12</v>
      </c>
      <c r="B12" s="174"/>
      <c r="C12" s="86" t="s">
        <v>13</v>
      </c>
      <c r="D12" s="177"/>
      <c r="E12" s="177"/>
      <c r="F12" s="545" t="e">
        <f t="shared" si="0"/>
        <v>#DIV/0!</v>
      </c>
      <c r="G12" s="12"/>
    </row>
    <row r="13" spans="1:9" ht="12.75" customHeight="1">
      <c r="A13" s="269" t="s">
        <v>14</v>
      </c>
      <c r="B13" s="260"/>
      <c r="C13" s="270" t="s">
        <v>15</v>
      </c>
      <c r="D13" s="117">
        <v>6111</v>
      </c>
      <c r="E13" s="544">
        <v>11000</v>
      </c>
      <c r="F13" s="545">
        <f t="shared" si="0"/>
        <v>55.554545454545455</v>
      </c>
      <c r="G13" s="12"/>
    </row>
    <row r="14" spans="1:9" ht="12.75" customHeight="1">
      <c r="A14" s="269" t="s">
        <v>1490</v>
      </c>
      <c r="B14" s="260"/>
      <c r="C14" s="86" t="s">
        <v>1491</v>
      </c>
      <c r="D14" s="117"/>
      <c r="E14" s="544"/>
      <c r="F14" s="545" t="e">
        <f t="shared" si="0"/>
        <v>#DIV/0!</v>
      </c>
      <c r="G14" s="12"/>
    </row>
    <row r="15" spans="1:9" ht="12.75" customHeight="1">
      <c r="A15" s="269" t="s">
        <v>1492</v>
      </c>
      <c r="B15" s="260"/>
      <c r="C15" s="270" t="s">
        <v>1493</v>
      </c>
      <c r="D15" s="117"/>
      <c r="E15" s="544"/>
      <c r="F15" s="545" t="e">
        <f t="shared" si="0"/>
        <v>#DIV/0!</v>
      </c>
      <c r="G15" s="12"/>
    </row>
    <row r="16" spans="1:9" ht="12.75" customHeight="1">
      <c r="A16" s="269" t="s">
        <v>16</v>
      </c>
      <c r="B16" s="260"/>
      <c r="C16" s="270" t="s">
        <v>17</v>
      </c>
      <c r="D16" s="177"/>
      <c r="E16" s="548"/>
      <c r="F16" s="545" t="e">
        <f t="shared" si="0"/>
        <v>#DIV/0!</v>
      </c>
      <c r="G16" s="12"/>
    </row>
    <row r="17" spans="1:7" ht="12.75" customHeight="1">
      <c r="A17" s="269" t="s">
        <v>18</v>
      </c>
      <c r="B17" s="260"/>
      <c r="C17" s="270" t="s">
        <v>19</v>
      </c>
      <c r="D17" s="177"/>
      <c r="E17" s="548"/>
      <c r="F17" s="545" t="e">
        <f t="shared" si="0"/>
        <v>#DIV/0!</v>
      </c>
      <c r="G17" s="12"/>
    </row>
    <row r="18" spans="1:7" ht="12.75" customHeight="1">
      <c r="A18" s="269" t="s">
        <v>20</v>
      </c>
      <c r="B18" s="260"/>
      <c r="C18" s="270" t="s">
        <v>21</v>
      </c>
      <c r="D18" s="177"/>
      <c r="E18" s="85"/>
      <c r="F18" s="545" t="e">
        <f t="shared" si="0"/>
        <v>#DIV/0!</v>
      </c>
      <c r="G18" s="12"/>
    </row>
    <row r="19" spans="1:7" ht="12.75" customHeight="1">
      <c r="A19" s="269" t="s">
        <v>23</v>
      </c>
      <c r="B19" s="260"/>
      <c r="C19" s="270" t="s">
        <v>24</v>
      </c>
      <c r="D19" s="177"/>
      <c r="E19" s="85"/>
      <c r="F19" s="545" t="e">
        <f t="shared" si="0"/>
        <v>#DIV/0!</v>
      </c>
      <c r="G19" s="12"/>
    </row>
    <row r="20" spans="1:7" ht="12.75" customHeight="1">
      <c r="A20" s="269" t="s">
        <v>25</v>
      </c>
      <c r="B20" s="260"/>
      <c r="C20" s="270" t="s">
        <v>26</v>
      </c>
      <c r="D20" s="172">
        <v>3558</v>
      </c>
      <c r="E20" s="117">
        <v>5000</v>
      </c>
      <c r="F20" s="545">
        <f t="shared" si="0"/>
        <v>71.16</v>
      </c>
      <c r="G20" s="12"/>
    </row>
    <row r="21" spans="1:7" ht="12.75" customHeight="1">
      <c r="A21" s="260" t="s">
        <v>1494</v>
      </c>
      <c r="B21" s="260"/>
      <c r="C21" s="270" t="s">
        <v>1495</v>
      </c>
      <c r="D21" s="172"/>
      <c r="E21" s="117"/>
      <c r="F21" s="545" t="e">
        <f t="shared" si="0"/>
        <v>#DIV/0!</v>
      </c>
      <c r="G21" s="12"/>
    </row>
    <row r="22" spans="1:7" ht="25.5" customHeight="1">
      <c r="A22" s="549"/>
      <c r="B22" s="550"/>
      <c r="C22" s="551" t="s">
        <v>27</v>
      </c>
      <c r="D22" s="547">
        <f>SUM(D23:D37)</f>
        <v>535</v>
      </c>
      <c r="E22" s="547">
        <f>SUM(E23:E37)</f>
        <v>1228</v>
      </c>
      <c r="F22" s="545">
        <f t="shared" si="0"/>
        <v>43.566775244299677</v>
      </c>
      <c r="G22" s="12"/>
    </row>
    <row r="23" spans="1:7" ht="31.5" customHeight="1">
      <c r="A23" s="249" t="s">
        <v>29</v>
      </c>
      <c r="B23" s="174"/>
      <c r="C23" s="86" t="s">
        <v>30</v>
      </c>
      <c r="D23" s="172"/>
      <c r="E23" s="544"/>
      <c r="F23" s="545" t="e">
        <f t="shared" si="0"/>
        <v>#DIV/0!</v>
      </c>
      <c r="G23" s="12"/>
    </row>
    <row r="24" spans="1:7" ht="30.75" customHeight="1">
      <c r="A24" s="269" t="s">
        <v>1496</v>
      </c>
      <c r="B24" s="260"/>
      <c r="C24" s="270" t="s">
        <v>1497</v>
      </c>
      <c r="D24" s="172"/>
      <c r="E24" s="544"/>
      <c r="F24" s="545" t="e">
        <f t="shared" si="0"/>
        <v>#DIV/0!</v>
      </c>
      <c r="G24" s="12"/>
    </row>
    <row r="25" spans="1:7" ht="27" customHeight="1">
      <c r="A25" s="269" t="s">
        <v>1498</v>
      </c>
      <c r="B25" s="260"/>
      <c r="C25" s="270" t="s">
        <v>1499</v>
      </c>
      <c r="D25" s="172"/>
      <c r="E25" s="544"/>
      <c r="F25" s="545" t="e">
        <f t="shared" si="0"/>
        <v>#DIV/0!</v>
      </c>
      <c r="G25" s="12"/>
    </row>
    <row r="26" spans="1:7" ht="24" customHeight="1">
      <c r="A26" s="269" t="s">
        <v>1500</v>
      </c>
      <c r="B26" s="260"/>
      <c r="C26" s="821" t="s">
        <v>1501</v>
      </c>
      <c r="D26" s="172"/>
      <c r="E26" s="544"/>
      <c r="F26" s="545" t="e">
        <f t="shared" si="0"/>
        <v>#DIV/0!</v>
      </c>
      <c r="G26" s="12"/>
    </row>
    <row r="27" spans="1:7" ht="36.75" customHeight="1">
      <c r="A27" s="269" t="s">
        <v>1502</v>
      </c>
      <c r="B27" s="260"/>
      <c r="C27" s="821" t="s">
        <v>1503</v>
      </c>
      <c r="D27" s="172"/>
      <c r="E27" s="544"/>
      <c r="F27" s="545" t="e">
        <f t="shared" si="0"/>
        <v>#DIV/0!</v>
      </c>
      <c r="G27" s="12"/>
    </row>
    <row r="28" spans="1:7" ht="31.5" customHeight="1">
      <c r="A28" s="269" t="s">
        <v>1504</v>
      </c>
      <c r="B28" s="260"/>
      <c r="C28" s="821" t="s">
        <v>1505</v>
      </c>
      <c r="D28" s="172"/>
      <c r="E28" s="544"/>
      <c r="F28" s="545" t="e">
        <f t="shared" si="0"/>
        <v>#DIV/0!</v>
      </c>
      <c r="G28" s="12"/>
    </row>
    <row r="29" spans="1:7" ht="27" customHeight="1">
      <c r="A29" s="269" t="s">
        <v>1506</v>
      </c>
      <c r="B29" s="260"/>
      <c r="C29" s="821" t="s">
        <v>1507</v>
      </c>
      <c r="D29" s="172"/>
      <c r="E29" s="544"/>
      <c r="F29" s="545" t="e">
        <f t="shared" si="0"/>
        <v>#DIV/0!</v>
      </c>
      <c r="G29" s="12"/>
    </row>
    <row r="30" spans="1:7" ht="27.75" customHeight="1">
      <c r="A30" s="269" t="s">
        <v>31</v>
      </c>
      <c r="B30" s="260"/>
      <c r="C30" s="552" t="s">
        <v>1508</v>
      </c>
      <c r="D30" s="172">
        <v>352</v>
      </c>
      <c r="E30" s="544">
        <v>928</v>
      </c>
      <c r="F30" s="545">
        <f t="shared" si="0"/>
        <v>37.931034482758619</v>
      </c>
      <c r="G30" s="12"/>
    </row>
    <row r="31" spans="1:7" ht="12.75" customHeight="1">
      <c r="A31" s="269" t="s">
        <v>32</v>
      </c>
      <c r="B31" s="260"/>
      <c r="C31" s="270" t="s">
        <v>33</v>
      </c>
      <c r="D31" s="172"/>
      <c r="E31" s="553">
        <v>0</v>
      </c>
      <c r="F31" s="545" t="e">
        <f t="shared" si="0"/>
        <v>#DIV/0!</v>
      </c>
      <c r="G31" s="12"/>
    </row>
    <row r="32" spans="1:7" ht="12.75" customHeight="1">
      <c r="A32" s="269" t="s">
        <v>1509</v>
      </c>
      <c r="B32" s="260"/>
      <c r="C32" s="270" t="s">
        <v>1510</v>
      </c>
      <c r="D32" s="172"/>
      <c r="E32" s="553"/>
      <c r="F32" s="545" t="e">
        <f t="shared" si="0"/>
        <v>#DIV/0!</v>
      </c>
      <c r="G32" s="12"/>
    </row>
    <row r="33" spans="1:7" ht="12.75" customHeight="1">
      <c r="A33" s="269" t="s">
        <v>34</v>
      </c>
      <c r="B33" s="260"/>
      <c r="C33" s="270" t="s">
        <v>35</v>
      </c>
      <c r="D33" s="172"/>
      <c r="E33" s="553"/>
      <c r="F33" s="545" t="e">
        <f t="shared" si="0"/>
        <v>#DIV/0!</v>
      </c>
      <c r="G33" s="12"/>
    </row>
    <row r="34" spans="1:7" ht="12.75" customHeight="1">
      <c r="A34" s="269" t="s">
        <v>1494</v>
      </c>
      <c r="B34" s="260"/>
      <c r="C34" s="270" t="s">
        <v>1511</v>
      </c>
      <c r="D34" s="172"/>
      <c r="E34" s="553"/>
      <c r="F34" s="545" t="e">
        <f t="shared" si="0"/>
        <v>#DIV/0!</v>
      </c>
      <c r="G34" s="12"/>
    </row>
    <row r="35" spans="1:7" ht="12.75" customHeight="1">
      <c r="A35" s="269" t="s">
        <v>36</v>
      </c>
      <c r="B35" s="260"/>
      <c r="C35" s="270" t="s">
        <v>37</v>
      </c>
      <c r="D35" s="172"/>
      <c r="E35" s="544"/>
      <c r="F35" s="545" t="e">
        <f t="shared" si="0"/>
        <v>#DIV/0!</v>
      </c>
      <c r="G35" s="12"/>
    </row>
    <row r="36" spans="1:7" ht="12.75" customHeight="1">
      <c r="A36" s="269" t="s">
        <v>1512</v>
      </c>
      <c r="B36" s="260"/>
      <c r="C36" s="270" t="s">
        <v>1513</v>
      </c>
      <c r="D36" s="172"/>
      <c r="E36" s="544"/>
      <c r="F36" s="545" t="e">
        <f t="shared" si="0"/>
        <v>#DIV/0!</v>
      </c>
      <c r="G36" s="12"/>
    </row>
    <row r="37" spans="1:7" ht="12.75" customHeight="1">
      <c r="A37" s="249" t="s">
        <v>38</v>
      </c>
      <c r="B37" s="174"/>
      <c r="C37" s="86" t="s">
        <v>39</v>
      </c>
      <c r="D37" s="172">
        <v>183</v>
      </c>
      <c r="E37" s="544">
        <v>300</v>
      </c>
      <c r="F37" s="545">
        <f t="shared" si="0"/>
        <v>61</v>
      </c>
      <c r="G37" s="12"/>
    </row>
    <row r="38" spans="1:7" ht="12.75" customHeight="1">
      <c r="A38" s="539"/>
      <c r="B38" s="540"/>
      <c r="C38" s="546" t="s">
        <v>79</v>
      </c>
      <c r="D38" s="547">
        <f>SUM(D39:D70)</f>
        <v>0</v>
      </c>
      <c r="E38" s="547">
        <f>SUM(E39:E70)</f>
        <v>0</v>
      </c>
      <c r="F38" s="545" t="e">
        <f t="shared" si="0"/>
        <v>#DIV/0!</v>
      </c>
      <c r="G38" s="12"/>
    </row>
    <row r="39" spans="1:7" ht="12.75" customHeight="1">
      <c r="A39" s="249" t="s">
        <v>80</v>
      </c>
      <c r="B39" s="174"/>
      <c r="C39" s="86" t="s">
        <v>81</v>
      </c>
      <c r="D39" s="172"/>
      <c r="E39" s="85"/>
      <c r="F39" s="545" t="e">
        <f t="shared" si="0"/>
        <v>#DIV/0!</v>
      </c>
      <c r="G39" s="12"/>
    </row>
    <row r="40" spans="1:7" ht="12.75" customHeight="1">
      <c r="A40" s="269" t="s">
        <v>1514</v>
      </c>
      <c r="B40" s="260"/>
      <c r="C40" s="270" t="s">
        <v>1515</v>
      </c>
      <c r="D40" s="172"/>
      <c r="E40" s="85"/>
      <c r="F40" s="545" t="e">
        <f t="shared" si="0"/>
        <v>#DIV/0!</v>
      </c>
      <c r="G40" s="12"/>
    </row>
    <row r="41" spans="1:7" ht="12.75" customHeight="1">
      <c r="A41" s="269" t="s">
        <v>82</v>
      </c>
      <c r="B41" s="260"/>
      <c r="C41" s="270" t="s">
        <v>83</v>
      </c>
      <c r="D41" s="172"/>
      <c r="E41" s="85"/>
      <c r="F41" s="545" t="e">
        <f t="shared" si="0"/>
        <v>#DIV/0!</v>
      </c>
      <c r="G41" s="12"/>
    </row>
    <row r="42" spans="1:7" ht="12.75" customHeight="1">
      <c r="A42" s="269" t="s">
        <v>84</v>
      </c>
      <c r="B42" s="260"/>
      <c r="C42" s="270" t="s">
        <v>85</v>
      </c>
      <c r="D42" s="172"/>
      <c r="E42" s="85"/>
      <c r="F42" s="545" t="e">
        <f t="shared" si="0"/>
        <v>#DIV/0!</v>
      </c>
      <c r="G42" s="12"/>
    </row>
    <row r="43" spans="1:7" ht="12.75" customHeight="1">
      <c r="A43" s="269" t="s">
        <v>1516</v>
      </c>
      <c r="B43" s="260"/>
      <c r="C43" s="270" t="s">
        <v>1517</v>
      </c>
      <c r="D43" s="172"/>
      <c r="E43" s="85"/>
      <c r="F43" s="545" t="e">
        <f t="shared" si="0"/>
        <v>#DIV/0!</v>
      </c>
      <c r="G43" s="12"/>
    </row>
    <row r="44" spans="1:7" ht="12.75" customHeight="1">
      <c r="A44" s="269" t="s">
        <v>86</v>
      </c>
      <c r="B44" s="260"/>
      <c r="C44" s="270" t="s">
        <v>87</v>
      </c>
      <c r="D44" s="172"/>
      <c r="E44" s="85"/>
      <c r="F44" s="545" t="e">
        <f t="shared" si="0"/>
        <v>#DIV/0!</v>
      </c>
      <c r="G44" s="12"/>
    </row>
    <row r="45" spans="1:7" ht="12.75" customHeight="1">
      <c r="A45" s="269" t="s">
        <v>88</v>
      </c>
      <c r="B45" s="260"/>
      <c r="C45" s="270" t="s">
        <v>89</v>
      </c>
      <c r="D45" s="172"/>
      <c r="E45" s="85"/>
      <c r="F45" s="545" t="e">
        <f t="shared" si="0"/>
        <v>#DIV/0!</v>
      </c>
      <c r="G45" s="12"/>
    </row>
    <row r="46" spans="1:7" ht="12.75" customHeight="1">
      <c r="A46" s="269" t="s">
        <v>90</v>
      </c>
      <c r="B46" s="260"/>
      <c r="C46" s="270" t="s">
        <v>91</v>
      </c>
      <c r="D46" s="172"/>
      <c r="E46" s="85"/>
      <c r="F46" s="545" t="e">
        <f t="shared" si="0"/>
        <v>#DIV/0!</v>
      </c>
      <c r="G46" s="12"/>
    </row>
    <row r="47" spans="1:7" ht="12.75" customHeight="1">
      <c r="A47" s="269" t="s">
        <v>92</v>
      </c>
      <c r="B47" s="260"/>
      <c r="C47" s="270" t="s">
        <v>93</v>
      </c>
      <c r="D47" s="172"/>
      <c r="E47" s="85"/>
      <c r="F47" s="545" t="e">
        <f t="shared" si="0"/>
        <v>#DIV/0!</v>
      </c>
      <c r="G47" s="12"/>
    </row>
    <row r="48" spans="1:7" ht="12.75" customHeight="1">
      <c r="A48" s="822" t="s">
        <v>94</v>
      </c>
      <c r="B48" s="260"/>
      <c r="C48" s="270" t="s">
        <v>95</v>
      </c>
      <c r="D48" s="172"/>
      <c r="E48" s="85"/>
      <c r="F48" s="545" t="e">
        <f t="shared" si="0"/>
        <v>#DIV/0!</v>
      </c>
      <c r="G48" s="12"/>
    </row>
    <row r="49" spans="1:7" ht="12.75" customHeight="1">
      <c r="A49" s="823" t="s">
        <v>96</v>
      </c>
      <c r="B49" s="260"/>
      <c r="C49" s="270" t="s">
        <v>97</v>
      </c>
      <c r="D49" s="172"/>
      <c r="E49" s="117"/>
      <c r="F49" s="545" t="e">
        <f t="shared" si="0"/>
        <v>#DIV/0!</v>
      </c>
      <c r="G49" s="12"/>
    </row>
    <row r="50" spans="1:7" ht="12.75" customHeight="1">
      <c r="A50" s="269" t="s">
        <v>77</v>
      </c>
      <c r="B50" s="260"/>
      <c r="C50" s="270" t="s">
        <v>78</v>
      </c>
      <c r="D50" s="172"/>
      <c r="E50" s="85"/>
      <c r="F50" s="545" t="e">
        <f t="shared" si="0"/>
        <v>#DIV/0!</v>
      </c>
      <c r="G50" s="12"/>
    </row>
    <row r="51" spans="1:7" ht="12.75" customHeight="1">
      <c r="A51" s="269" t="s">
        <v>98</v>
      </c>
      <c r="B51" s="260"/>
      <c r="C51" s="270" t="s">
        <v>99</v>
      </c>
      <c r="D51" s="172"/>
      <c r="E51" s="85"/>
      <c r="F51" s="545" t="e">
        <f t="shared" si="0"/>
        <v>#DIV/0!</v>
      </c>
      <c r="G51" s="12"/>
    </row>
    <row r="52" spans="1:7" ht="12.75" customHeight="1">
      <c r="A52" s="269" t="s">
        <v>100</v>
      </c>
      <c r="B52" s="260"/>
      <c r="C52" s="270" t="s">
        <v>101</v>
      </c>
      <c r="D52" s="172"/>
      <c r="E52" s="117"/>
      <c r="F52" s="545" t="e">
        <f t="shared" si="0"/>
        <v>#DIV/0!</v>
      </c>
      <c r="G52" s="12"/>
    </row>
    <row r="53" spans="1:7" ht="12.75" customHeight="1">
      <c r="A53" s="269" t="s">
        <v>102</v>
      </c>
      <c r="B53" s="260"/>
      <c r="C53" s="270" t="s">
        <v>103</v>
      </c>
      <c r="D53" s="172"/>
      <c r="E53" s="85"/>
      <c r="F53" s="545" t="e">
        <f t="shared" si="0"/>
        <v>#DIV/0!</v>
      </c>
      <c r="G53" s="12"/>
    </row>
    <row r="54" spans="1:7" ht="12.75" customHeight="1">
      <c r="A54" s="269" t="s">
        <v>104</v>
      </c>
      <c r="B54" s="260"/>
      <c r="C54" s="270" t="s">
        <v>105</v>
      </c>
      <c r="D54" s="172"/>
      <c r="E54" s="85"/>
      <c r="F54" s="545" t="e">
        <f t="shared" si="0"/>
        <v>#DIV/0!</v>
      </c>
      <c r="G54" s="12"/>
    </row>
    <row r="55" spans="1:7" ht="12.75" customHeight="1">
      <c r="A55" s="269" t="s">
        <v>106</v>
      </c>
      <c r="B55" s="260"/>
      <c r="C55" s="270" t="s">
        <v>107</v>
      </c>
      <c r="D55" s="172"/>
      <c r="E55" s="85"/>
      <c r="F55" s="545" t="e">
        <f t="shared" si="0"/>
        <v>#DIV/0!</v>
      </c>
      <c r="G55" s="12"/>
    </row>
    <row r="56" spans="1:7" ht="12.75" customHeight="1">
      <c r="A56" s="269" t="s">
        <v>108</v>
      </c>
      <c r="B56" s="260"/>
      <c r="C56" s="270" t="s">
        <v>109</v>
      </c>
      <c r="D56" s="172"/>
      <c r="E56" s="85"/>
      <c r="F56" s="545" t="e">
        <f t="shared" si="0"/>
        <v>#DIV/0!</v>
      </c>
      <c r="G56" s="12"/>
    </row>
    <row r="57" spans="1:7" ht="12.75" customHeight="1">
      <c r="A57" s="269" t="s">
        <v>110</v>
      </c>
      <c r="B57" s="260"/>
      <c r="C57" s="270" t="s">
        <v>111</v>
      </c>
      <c r="D57" s="172"/>
      <c r="E57" s="85"/>
      <c r="F57" s="545" t="e">
        <f t="shared" si="0"/>
        <v>#DIV/0!</v>
      </c>
      <c r="G57" s="12"/>
    </row>
    <row r="58" spans="1:7" ht="12.75" customHeight="1">
      <c r="A58" s="824" t="s">
        <v>112</v>
      </c>
      <c r="B58" s="825"/>
      <c r="C58" s="826" t="s">
        <v>113</v>
      </c>
      <c r="D58" s="172"/>
      <c r="E58" s="85"/>
      <c r="F58" s="545" t="e">
        <f t="shared" si="0"/>
        <v>#DIV/0!</v>
      </c>
      <c r="G58" s="12"/>
    </row>
    <row r="59" spans="1:7" ht="12.75" customHeight="1">
      <c r="A59" s="824" t="s">
        <v>114</v>
      </c>
      <c r="B59" s="825"/>
      <c r="C59" s="826" t="s">
        <v>115</v>
      </c>
      <c r="D59" s="172"/>
      <c r="E59" s="85"/>
      <c r="F59" s="545" t="e">
        <f t="shared" si="0"/>
        <v>#DIV/0!</v>
      </c>
      <c r="G59" s="12"/>
    </row>
    <row r="60" spans="1:7" ht="12.75" customHeight="1">
      <c r="A60" s="824" t="s">
        <v>116</v>
      </c>
      <c r="B60" s="825"/>
      <c r="C60" s="826" t="s">
        <v>117</v>
      </c>
      <c r="D60" s="172"/>
      <c r="E60" s="85"/>
      <c r="F60" s="545" t="e">
        <f t="shared" si="0"/>
        <v>#DIV/0!</v>
      </c>
      <c r="G60" s="12"/>
    </row>
    <row r="61" spans="1:7" ht="12.75" customHeight="1">
      <c r="A61" s="824" t="s">
        <v>118</v>
      </c>
      <c r="B61" s="825"/>
      <c r="C61" s="826" t="s">
        <v>119</v>
      </c>
      <c r="D61" s="172"/>
      <c r="E61" s="85"/>
      <c r="F61" s="545" t="e">
        <f t="shared" si="0"/>
        <v>#DIV/0!</v>
      </c>
    </row>
    <row r="62" spans="1:7" ht="12.75" customHeight="1">
      <c r="A62" s="827" t="s">
        <v>1518</v>
      </c>
      <c r="B62" s="825"/>
      <c r="C62" s="828" t="s">
        <v>1519</v>
      </c>
      <c r="D62" s="172"/>
      <c r="E62" s="85"/>
      <c r="F62" s="545" t="e">
        <f t="shared" si="0"/>
        <v>#DIV/0!</v>
      </c>
    </row>
    <row r="63" spans="1:7" ht="12.75" customHeight="1">
      <c r="A63" s="824" t="s">
        <v>120</v>
      </c>
      <c r="B63" s="825"/>
      <c r="C63" s="826" t="s">
        <v>121</v>
      </c>
      <c r="D63" s="172"/>
      <c r="E63" s="85"/>
      <c r="F63" s="545" t="e">
        <f t="shared" si="0"/>
        <v>#DIV/0!</v>
      </c>
    </row>
    <row r="64" spans="1:7" ht="12.75" customHeight="1">
      <c r="A64" s="824" t="s">
        <v>122</v>
      </c>
      <c r="B64" s="825"/>
      <c r="C64" s="826" t="s">
        <v>123</v>
      </c>
      <c r="D64" s="172"/>
      <c r="E64" s="172"/>
      <c r="F64" s="545" t="e">
        <f t="shared" si="0"/>
        <v>#DIV/0!</v>
      </c>
    </row>
    <row r="65" spans="1:6" ht="12.75" customHeight="1">
      <c r="A65" s="824" t="s">
        <v>1520</v>
      </c>
      <c r="B65" s="825"/>
      <c r="C65" s="826" t="s">
        <v>1521</v>
      </c>
      <c r="D65" s="172"/>
      <c r="E65" s="172"/>
      <c r="F65" s="545" t="e">
        <f t="shared" si="0"/>
        <v>#DIV/0!</v>
      </c>
    </row>
    <row r="66" spans="1:6" ht="12.75" customHeight="1">
      <c r="A66" s="824" t="s">
        <v>124</v>
      </c>
      <c r="B66" s="825"/>
      <c r="C66" s="826" t="s">
        <v>125</v>
      </c>
      <c r="D66" s="172"/>
      <c r="E66" s="85"/>
      <c r="F66" s="545" t="e">
        <f t="shared" si="0"/>
        <v>#DIV/0!</v>
      </c>
    </row>
    <row r="67" spans="1:6" ht="12.75" customHeight="1">
      <c r="A67" s="824" t="s">
        <v>126</v>
      </c>
      <c r="B67" s="825"/>
      <c r="C67" s="826" t="s">
        <v>127</v>
      </c>
      <c r="D67" s="172"/>
      <c r="E67" s="85"/>
      <c r="F67" s="545" t="e">
        <f t="shared" si="0"/>
        <v>#DIV/0!</v>
      </c>
    </row>
    <row r="68" spans="1:6" ht="12.75" customHeight="1">
      <c r="A68" s="824" t="s">
        <v>128</v>
      </c>
      <c r="B68" s="825"/>
      <c r="C68" s="826" t="s">
        <v>129</v>
      </c>
      <c r="D68" s="172"/>
      <c r="E68" s="85"/>
      <c r="F68" s="545" t="e">
        <f t="shared" si="0"/>
        <v>#DIV/0!</v>
      </c>
    </row>
    <row r="69" spans="1:6" ht="12.75" customHeight="1">
      <c r="A69" s="824" t="s">
        <v>1522</v>
      </c>
      <c r="B69" s="825"/>
      <c r="C69" s="826" t="s">
        <v>1523</v>
      </c>
      <c r="D69" s="172"/>
      <c r="E69" s="85"/>
      <c r="F69" s="545" t="e">
        <f t="shared" ref="F69:F132" si="1">D69/E69*100</f>
        <v>#DIV/0!</v>
      </c>
    </row>
    <row r="70" spans="1:6" ht="12.75" customHeight="1">
      <c r="A70" s="824" t="s">
        <v>130</v>
      </c>
      <c r="B70" s="825"/>
      <c r="C70" s="826" t="s">
        <v>131</v>
      </c>
      <c r="D70" s="172"/>
      <c r="E70" s="85"/>
      <c r="F70" s="545" t="e">
        <f t="shared" si="1"/>
        <v>#DIV/0!</v>
      </c>
    </row>
    <row r="71" spans="1:6" ht="12.75" customHeight="1">
      <c r="A71" s="554"/>
      <c r="B71" s="555"/>
      <c r="C71" s="546" t="s">
        <v>132</v>
      </c>
      <c r="D71" s="547">
        <f>SUM(D72:D132)</f>
        <v>38978</v>
      </c>
      <c r="E71" s="547">
        <f>SUM(E72:E132)</f>
        <v>60858</v>
      </c>
      <c r="F71" s="545">
        <f t="shared" si="1"/>
        <v>64.047454730684549</v>
      </c>
    </row>
    <row r="72" spans="1:6" ht="12.75" customHeight="1">
      <c r="A72" s="256" t="s">
        <v>133</v>
      </c>
      <c r="B72" s="259"/>
      <c r="C72" s="258" t="s">
        <v>134</v>
      </c>
      <c r="D72" s="117"/>
      <c r="E72" s="85"/>
      <c r="F72" s="545" t="e">
        <f t="shared" si="1"/>
        <v>#DIV/0!</v>
      </c>
    </row>
    <row r="73" spans="1:6" ht="12.75" customHeight="1">
      <c r="A73" s="256" t="s">
        <v>135</v>
      </c>
      <c r="B73" s="257"/>
      <c r="C73" s="258" t="s">
        <v>136</v>
      </c>
      <c r="D73" s="117">
        <v>4228</v>
      </c>
      <c r="E73" s="544">
        <v>7400</v>
      </c>
      <c r="F73" s="545">
        <f t="shared" si="1"/>
        <v>57.135135135135137</v>
      </c>
    </row>
    <row r="74" spans="1:6" ht="12.75" customHeight="1">
      <c r="A74" s="256" t="s">
        <v>137</v>
      </c>
      <c r="B74" s="257"/>
      <c r="C74" s="258" t="s">
        <v>138</v>
      </c>
      <c r="D74" s="117"/>
      <c r="E74" s="544"/>
      <c r="F74" s="545" t="e">
        <f t="shared" si="1"/>
        <v>#DIV/0!</v>
      </c>
    </row>
    <row r="75" spans="1:6" ht="12.75" customHeight="1">
      <c r="A75" s="256" t="s">
        <v>139</v>
      </c>
      <c r="B75" s="257"/>
      <c r="C75" s="258" t="s">
        <v>140</v>
      </c>
      <c r="D75" s="117"/>
      <c r="E75" s="556"/>
      <c r="F75" s="545" t="e">
        <f t="shared" si="1"/>
        <v>#DIV/0!</v>
      </c>
    </row>
    <row r="76" spans="1:6" ht="12.75" customHeight="1">
      <c r="A76" s="249" t="s">
        <v>141</v>
      </c>
      <c r="B76" s="174"/>
      <c r="C76" s="86" t="s">
        <v>142</v>
      </c>
      <c r="D76" s="117">
        <v>43</v>
      </c>
      <c r="E76" s="544">
        <v>490</v>
      </c>
      <c r="F76" s="545">
        <f t="shared" si="1"/>
        <v>8.7755102040816322</v>
      </c>
    </row>
    <row r="77" spans="1:6" ht="12.75" customHeight="1">
      <c r="A77" s="249" t="s">
        <v>143</v>
      </c>
      <c r="B77" s="174"/>
      <c r="C77" s="86" t="s">
        <v>144</v>
      </c>
      <c r="D77" s="117"/>
      <c r="E77" s="556"/>
      <c r="F77" s="545" t="e">
        <f t="shared" si="1"/>
        <v>#DIV/0!</v>
      </c>
    </row>
    <row r="78" spans="1:6" ht="12.75" customHeight="1">
      <c r="A78" s="249" t="s">
        <v>145</v>
      </c>
      <c r="B78" s="174"/>
      <c r="C78" s="86" t="s">
        <v>146</v>
      </c>
      <c r="D78" s="117">
        <v>1030</v>
      </c>
      <c r="E78" s="544">
        <v>1600</v>
      </c>
      <c r="F78" s="545">
        <f t="shared" si="1"/>
        <v>64.375</v>
      </c>
    </row>
    <row r="79" spans="1:6" ht="12.75" customHeight="1">
      <c r="A79" s="249" t="s">
        <v>147</v>
      </c>
      <c r="B79" s="174"/>
      <c r="C79" s="86" t="s">
        <v>148</v>
      </c>
      <c r="D79" s="117"/>
      <c r="E79" s="556"/>
      <c r="F79" s="545" t="e">
        <f t="shared" si="1"/>
        <v>#DIV/0!</v>
      </c>
    </row>
    <row r="80" spans="1:6" ht="12.75" customHeight="1">
      <c r="A80" s="249" t="s">
        <v>149</v>
      </c>
      <c r="B80" s="174"/>
      <c r="C80" s="86" t="s">
        <v>150</v>
      </c>
      <c r="D80" s="117">
        <v>4231</v>
      </c>
      <c r="E80" s="544">
        <v>7400</v>
      </c>
      <c r="F80" s="545">
        <f t="shared" si="1"/>
        <v>57.175675675675677</v>
      </c>
    </row>
    <row r="81" spans="1:6" ht="12.75" customHeight="1">
      <c r="A81" s="249" t="s">
        <v>151</v>
      </c>
      <c r="B81" s="174"/>
      <c r="C81" s="86" t="s">
        <v>152</v>
      </c>
      <c r="D81" s="117"/>
      <c r="E81" s="556"/>
      <c r="F81" s="545" t="e">
        <f t="shared" si="1"/>
        <v>#DIV/0!</v>
      </c>
    </row>
    <row r="82" spans="1:6" ht="12.75" customHeight="1">
      <c r="A82" s="249" t="s">
        <v>153</v>
      </c>
      <c r="B82" s="174"/>
      <c r="C82" s="86" t="s">
        <v>154</v>
      </c>
      <c r="D82" s="117">
        <v>1406</v>
      </c>
      <c r="E82" s="544">
        <v>1825</v>
      </c>
      <c r="F82" s="545">
        <f t="shared" si="1"/>
        <v>77.041095890410958</v>
      </c>
    </row>
    <row r="83" spans="1:6" ht="12.75" customHeight="1">
      <c r="A83" s="249" t="s">
        <v>155</v>
      </c>
      <c r="B83" s="174"/>
      <c r="C83" s="86" t="s">
        <v>156</v>
      </c>
      <c r="D83" s="117"/>
      <c r="E83" s="556"/>
      <c r="F83" s="545" t="e">
        <f t="shared" si="1"/>
        <v>#DIV/0!</v>
      </c>
    </row>
    <row r="84" spans="1:6" ht="12.75" customHeight="1">
      <c r="A84" s="249" t="s">
        <v>157</v>
      </c>
      <c r="B84" s="174"/>
      <c r="C84" s="86" t="s">
        <v>158</v>
      </c>
      <c r="D84" s="117">
        <v>2248</v>
      </c>
      <c r="E84" s="556">
        <v>3500</v>
      </c>
      <c r="F84" s="545">
        <f t="shared" si="1"/>
        <v>64.228571428571428</v>
      </c>
    </row>
    <row r="85" spans="1:6" ht="12.75" customHeight="1">
      <c r="A85" s="249" t="s">
        <v>159</v>
      </c>
      <c r="B85" s="174"/>
      <c r="C85" s="86" t="s">
        <v>160</v>
      </c>
      <c r="D85" s="117">
        <v>4513</v>
      </c>
      <c r="E85" s="544">
        <v>7750</v>
      </c>
      <c r="F85" s="545">
        <f t="shared" si="1"/>
        <v>58.232258064516131</v>
      </c>
    </row>
    <row r="86" spans="1:6" ht="12.75" customHeight="1">
      <c r="A86" s="249" t="s">
        <v>161</v>
      </c>
      <c r="B86" s="174"/>
      <c r="C86" s="86" t="s">
        <v>162</v>
      </c>
      <c r="D86" s="117"/>
      <c r="E86" s="556"/>
      <c r="F86" s="545" t="e">
        <f t="shared" si="1"/>
        <v>#DIV/0!</v>
      </c>
    </row>
    <row r="87" spans="1:6" ht="12.75" customHeight="1">
      <c r="A87" s="269" t="s">
        <v>1524</v>
      </c>
      <c r="B87" s="260"/>
      <c r="C87" s="270" t="s">
        <v>1525</v>
      </c>
      <c r="D87" s="117"/>
      <c r="E87" s="556"/>
      <c r="F87" s="545" t="e">
        <f t="shared" si="1"/>
        <v>#DIV/0!</v>
      </c>
    </row>
    <row r="88" spans="1:6" ht="12.75" customHeight="1">
      <c r="A88" s="269" t="s">
        <v>163</v>
      </c>
      <c r="B88" s="260"/>
      <c r="C88" s="270" t="s">
        <v>164</v>
      </c>
      <c r="D88" s="117"/>
      <c r="E88" s="556"/>
      <c r="F88" s="545" t="e">
        <f t="shared" si="1"/>
        <v>#DIV/0!</v>
      </c>
    </row>
    <row r="89" spans="1:6" ht="12.75" customHeight="1">
      <c r="A89" s="269" t="s">
        <v>165</v>
      </c>
      <c r="B89" s="260"/>
      <c r="C89" s="270" t="s">
        <v>166</v>
      </c>
      <c r="D89" s="117"/>
      <c r="E89" s="556"/>
      <c r="F89" s="545" t="e">
        <f t="shared" si="1"/>
        <v>#DIV/0!</v>
      </c>
    </row>
    <row r="90" spans="1:6" ht="12.75" customHeight="1">
      <c r="A90" s="269" t="s">
        <v>167</v>
      </c>
      <c r="B90" s="260"/>
      <c r="C90" s="270" t="s">
        <v>168</v>
      </c>
      <c r="D90" s="117"/>
      <c r="E90" s="556"/>
      <c r="F90" s="545" t="e">
        <f t="shared" si="1"/>
        <v>#DIV/0!</v>
      </c>
    </row>
    <row r="91" spans="1:6" ht="12.75" customHeight="1">
      <c r="A91" s="269" t="s">
        <v>169</v>
      </c>
      <c r="B91" s="260"/>
      <c r="C91" s="270" t="s">
        <v>170</v>
      </c>
      <c r="D91" s="117">
        <v>1615</v>
      </c>
      <c r="E91" s="544">
        <v>1836</v>
      </c>
      <c r="F91" s="545">
        <f t="shared" si="1"/>
        <v>87.962962962962962</v>
      </c>
    </row>
    <row r="92" spans="1:6" ht="12.75" customHeight="1">
      <c r="A92" s="269" t="s">
        <v>171</v>
      </c>
      <c r="B92" s="260"/>
      <c r="C92" s="270" t="s">
        <v>172</v>
      </c>
      <c r="D92" s="117"/>
      <c r="E92" s="556"/>
      <c r="F92" s="545" t="e">
        <f t="shared" si="1"/>
        <v>#DIV/0!</v>
      </c>
    </row>
    <row r="93" spans="1:6" ht="12.75" customHeight="1">
      <c r="A93" s="269" t="s">
        <v>173</v>
      </c>
      <c r="B93" s="260"/>
      <c r="C93" s="270" t="s">
        <v>174</v>
      </c>
      <c r="D93" s="117">
        <v>2819</v>
      </c>
      <c r="E93" s="544">
        <v>4313</v>
      </c>
      <c r="F93" s="545">
        <f t="shared" si="1"/>
        <v>65.360537908648269</v>
      </c>
    </row>
    <row r="94" spans="1:6" ht="12.75" customHeight="1">
      <c r="A94" s="269" t="s">
        <v>175</v>
      </c>
      <c r="B94" s="260"/>
      <c r="C94" s="270" t="s">
        <v>176</v>
      </c>
      <c r="D94" s="117">
        <v>1864</v>
      </c>
      <c r="E94" s="544">
        <v>2967</v>
      </c>
      <c r="F94" s="545">
        <f t="shared" si="1"/>
        <v>62.824401752612069</v>
      </c>
    </row>
    <row r="95" spans="1:6" ht="12.75" customHeight="1">
      <c r="A95" s="269" t="s">
        <v>177</v>
      </c>
      <c r="B95" s="260"/>
      <c r="C95" s="270" t="s">
        <v>178</v>
      </c>
      <c r="D95" s="117"/>
      <c r="E95" s="544"/>
      <c r="F95" s="545" t="e">
        <f t="shared" si="1"/>
        <v>#DIV/0!</v>
      </c>
    </row>
    <row r="96" spans="1:6" ht="12.75" customHeight="1">
      <c r="A96" s="269" t="s">
        <v>179</v>
      </c>
      <c r="B96" s="260"/>
      <c r="C96" s="270" t="s">
        <v>180</v>
      </c>
      <c r="D96" s="117"/>
      <c r="E96" s="556"/>
      <c r="F96" s="545" t="e">
        <f t="shared" si="1"/>
        <v>#DIV/0!</v>
      </c>
    </row>
    <row r="97" spans="1:6" ht="12.75" customHeight="1">
      <c r="A97" s="269" t="s">
        <v>181</v>
      </c>
      <c r="B97" s="260"/>
      <c r="C97" s="270" t="s">
        <v>182</v>
      </c>
      <c r="D97" s="117"/>
      <c r="E97" s="556"/>
      <c r="F97" s="545" t="e">
        <f t="shared" si="1"/>
        <v>#DIV/0!</v>
      </c>
    </row>
    <row r="98" spans="1:6" ht="12.75" customHeight="1">
      <c r="A98" s="269" t="s">
        <v>183</v>
      </c>
      <c r="B98" s="260"/>
      <c r="C98" s="270" t="s">
        <v>184</v>
      </c>
      <c r="D98" s="117">
        <v>2269</v>
      </c>
      <c r="E98" s="544">
        <v>3500</v>
      </c>
      <c r="F98" s="545">
        <f t="shared" si="1"/>
        <v>64.828571428571422</v>
      </c>
    </row>
    <row r="99" spans="1:6" ht="12.75" customHeight="1">
      <c r="A99" s="269" t="s">
        <v>1526</v>
      </c>
      <c r="B99" s="260"/>
      <c r="C99" s="270" t="s">
        <v>1527</v>
      </c>
      <c r="D99" s="117"/>
      <c r="E99" s="544"/>
      <c r="F99" s="545" t="e">
        <f t="shared" si="1"/>
        <v>#DIV/0!</v>
      </c>
    </row>
    <row r="100" spans="1:6" ht="12.75" customHeight="1">
      <c r="A100" s="269" t="s">
        <v>1528</v>
      </c>
      <c r="B100" s="260"/>
      <c r="C100" s="270" t="s">
        <v>1529</v>
      </c>
      <c r="D100" s="117"/>
      <c r="E100" s="544"/>
      <c r="F100" s="545" t="e">
        <f t="shared" si="1"/>
        <v>#DIV/0!</v>
      </c>
    </row>
    <row r="101" spans="1:6" ht="12.75" customHeight="1">
      <c r="A101" s="269" t="s">
        <v>185</v>
      </c>
      <c r="B101" s="260"/>
      <c r="C101" s="270" t="s">
        <v>186</v>
      </c>
      <c r="D101" s="117"/>
      <c r="E101" s="556"/>
      <c r="F101" s="545" t="e">
        <f t="shared" si="1"/>
        <v>#DIV/0!</v>
      </c>
    </row>
    <row r="102" spans="1:6" ht="12.75" customHeight="1">
      <c r="A102" s="269" t="s">
        <v>187</v>
      </c>
      <c r="B102" s="260"/>
      <c r="C102" s="270" t="s">
        <v>188</v>
      </c>
      <c r="D102" s="117">
        <v>696</v>
      </c>
      <c r="E102" s="544">
        <v>500</v>
      </c>
      <c r="F102" s="545">
        <f t="shared" si="1"/>
        <v>139.19999999999999</v>
      </c>
    </row>
    <row r="103" spans="1:6" ht="12.75" customHeight="1">
      <c r="A103" s="249" t="s">
        <v>189</v>
      </c>
      <c r="B103" s="174"/>
      <c r="C103" s="86" t="s">
        <v>190</v>
      </c>
      <c r="D103" s="117">
        <v>678</v>
      </c>
      <c r="E103" s="544">
        <v>500</v>
      </c>
      <c r="F103" s="545">
        <f t="shared" si="1"/>
        <v>135.60000000000002</v>
      </c>
    </row>
    <row r="104" spans="1:6" ht="12.75" customHeight="1">
      <c r="A104" s="249" t="s">
        <v>191</v>
      </c>
      <c r="B104" s="174"/>
      <c r="C104" s="86" t="s">
        <v>192</v>
      </c>
      <c r="D104" s="117"/>
      <c r="E104" s="556"/>
      <c r="F104" s="545" t="e">
        <f t="shared" si="1"/>
        <v>#DIV/0!</v>
      </c>
    </row>
    <row r="105" spans="1:6" ht="12.75" customHeight="1">
      <c r="A105" s="249" t="s">
        <v>193</v>
      </c>
      <c r="B105" s="174"/>
      <c r="C105" s="86" t="s">
        <v>194</v>
      </c>
      <c r="D105" s="117"/>
      <c r="E105" s="556"/>
      <c r="F105" s="545" t="e">
        <f t="shared" si="1"/>
        <v>#DIV/0!</v>
      </c>
    </row>
    <row r="106" spans="1:6" ht="12.75" customHeight="1">
      <c r="A106" s="249" t="s">
        <v>195</v>
      </c>
      <c r="B106" s="174"/>
      <c r="C106" s="86" t="s">
        <v>196</v>
      </c>
      <c r="D106" s="117"/>
      <c r="E106" s="556"/>
      <c r="F106" s="545" t="e">
        <f t="shared" si="1"/>
        <v>#DIV/0!</v>
      </c>
    </row>
    <row r="107" spans="1:6" ht="12.75" customHeight="1">
      <c r="A107" s="249" t="s">
        <v>197</v>
      </c>
      <c r="B107" s="174"/>
      <c r="C107" s="86" t="s">
        <v>198</v>
      </c>
      <c r="D107" s="117"/>
      <c r="E107" s="544"/>
      <c r="F107" s="545" t="e">
        <f t="shared" si="1"/>
        <v>#DIV/0!</v>
      </c>
    </row>
    <row r="108" spans="1:6" ht="12.75" customHeight="1">
      <c r="A108" s="249" t="s">
        <v>199</v>
      </c>
      <c r="B108" s="260"/>
      <c r="C108" s="86" t="s">
        <v>200</v>
      </c>
      <c r="D108" s="117"/>
      <c r="E108" s="544"/>
      <c r="F108" s="545" t="e">
        <f t="shared" si="1"/>
        <v>#DIV/0!</v>
      </c>
    </row>
    <row r="109" spans="1:6" ht="12.75" customHeight="1">
      <c r="A109" s="249" t="s">
        <v>201</v>
      </c>
      <c r="B109" s="174"/>
      <c r="C109" s="86" t="s">
        <v>202</v>
      </c>
      <c r="D109" s="117"/>
      <c r="E109" s="556"/>
      <c r="F109" s="545" t="e">
        <f t="shared" si="1"/>
        <v>#DIV/0!</v>
      </c>
    </row>
    <row r="110" spans="1:6" ht="12.75" customHeight="1">
      <c r="A110" s="249" t="s">
        <v>203</v>
      </c>
      <c r="B110" s="174"/>
      <c r="C110" s="86" t="s">
        <v>204</v>
      </c>
      <c r="D110" s="117"/>
      <c r="E110" s="556"/>
      <c r="F110" s="545" t="e">
        <f t="shared" si="1"/>
        <v>#DIV/0!</v>
      </c>
    </row>
    <row r="111" spans="1:6" ht="12.75" customHeight="1">
      <c r="A111" s="249" t="s">
        <v>205</v>
      </c>
      <c r="B111" s="174"/>
      <c r="C111" s="86" t="s">
        <v>206</v>
      </c>
      <c r="D111" s="117"/>
      <c r="E111" s="556"/>
      <c r="F111" s="545" t="e">
        <f t="shared" si="1"/>
        <v>#DIV/0!</v>
      </c>
    </row>
    <row r="112" spans="1:6" ht="25.5">
      <c r="A112" s="249" t="s">
        <v>207</v>
      </c>
      <c r="B112" s="174"/>
      <c r="C112" s="86" t="s">
        <v>208</v>
      </c>
      <c r="D112" s="117"/>
      <c r="E112" s="556"/>
      <c r="F112" s="545" t="e">
        <f t="shared" si="1"/>
        <v>#DIV/0!</v>
      </c>
    </row>
    <row r="113" spans="1:6" ht="12.75" customHeight="1">
      <c r="A113" s="249" t="s">
        <v>209</v>
      </c>
      <c r="B113" s="174"/>
      <c r="C113" s="86" t="s">
        <v>210</v>
      </c>
      <c r="D113" s="117"/>
      <c r="E113" s="556"/>
      <c r="F113" s="545" t="e">
        <f t="shared" si="1"/>
        <v>#DIV/0!</v>
      </c>
    </row>
    <row r="114" spans="1:6" ht="12.75" customHeight="1">
      <c r="A114" s="249" t="s">
        <v>211</v>
      </c>
      <c r="B114" s="174"/>
      <c r="C114" s="86" t="s">
        <v>212</v>
      </c>
      <c r="D114" s="117"/>
      <c r="E114" s="544"/>
      <c r="F114" s="545" t="e">
        <f t="shared" si="1"/>
        <v>#DIV/0!</v>
      </c>
    </row>
    <row r="115" spans="1:6" ht="12.75" customHeight="1">
      <c r="A115" s="249" t="s">
        <v>213</v>
      </c>
      <c r="B115" s="174"/>
      <c r="C115" s="86" t="s">
        <v>214</v>
      </c>
      <c r="D115" s="117"/>
      <c r="E115" s="556"/>
      <c r="F115" s="545" t="e">
        <f t="shared" si="1"/>
        <v>#DIV/0!</v>
      </c>
    </row>
    <row r="116" spans="1:6" ht="12.75" customHeight="1">
      <c r="A116" s="249" t="s">
        <v>215</v>
      </c>
      <c r="B116" s="174"/>
      <c r="C116" s="86" t="s">
        <v>216</v>
      </c>
      <c r="D116" s="117">
        <v>2589</v>
      </c>
      <c r="E116" s="544">
        <v>4000</v>
      </c>
      <c r="F116" s="545">
        <f t="shared" si="1"/>
        <v>64.724999999999994</v>
      </c>
    </row>
    <row r="117" spans="1:6" ht="12.75" customHeight="1">
      <c r="A117" s="249" t="s">
        <v>217</v>
      </c>
      <c r="B117" s="174"/>
      <c r="C117" s="86" t="s">
        <v>218</v>
      </c>
      <c r="D117" s="117">
        <v>728</v>
      </c>
      <c r="E117" s="544">
        <v>1140</v>
      </c>
      <c r="F117" s="545">
        <f t="shared" si="1"/>
        <v>63.859649122807014</v>
      </c>
    </row>
    <row r="118" spans="1:6" ht="12.75" customHeight="1">
      <c r="A118" s="249" t="s">
        <v>219</v>
      </c>
      <c r="B118" s="174"/>
      <c r="C118" s="86" t="s">
        <v>220</v>
      </c>
      <c r="D118" s="117"/>
      <c r="E118" s="556"/>
      <c r="F118" s="545" t="e">
        <f t="shared" si="1"/>
        <v>#DIV/0!</v>
      </c>
    </row>
    <row r="119" spans="1:6" ht="12.75" customHeight="1">
      <c r="A119" s="269" t="s">
        <v>1530</v>
      </c>
      <c r="B119" s="260"/>
      <c r="C119" s="270" t="s">
        <v>1531</v>
      </c>
      <c r="D119" s="117"/>
      <c r="E119" s="556"/>
      <c r="F119" s="545" t="e">
        <f t="shared" si="1"/>
        <v>#DIV/0!</v>
      </c>
    </row>
    <row r="120" spans="1:6" ht="12.75" customHeight="1">
      <c r="A120" s="269" t="s">
        <v>221</v>
      </c>
      <c r="B120" s="260"/>
      <c r="C120" s="270" t="s">
        <v>222</v>
      </c>
      <c r="D120" s="117"/>
      <c r="E120" s="556"/>
      <c r="F120" s="545" t="e">
        <f t="shared" si="1"/>
        <v>#DIV/0!</v>
      </c>
    </row>
    <row r="121" spans="1:6" ht="12.75" customHeight="1">
      <c r="A121" s="269" t="s">
        <v>223</v>
      </c>
      <c r="B121" s="260"/>
      <c r="C121" s="270" t="s">
        <v>224</v>
      </c>
      <c r="D121" s="117">
        <v>998</v>
      </c>
      <c r="E121" s="544">
        <v>1420</v>
      </c>
      <c r="F121" s="545">
        <f t="shared" si="1"/>
        <v>70.281690140845072</v>
      </c>
    </row>
    <row r="122" spans="1:6" ht="12.75" customHeight="1">
      <c r="A122" s="269" t="s">
        <v>225</v>
      </c>
      <c r="B122" s="260"/>
      <c r="C122" s="270" t="s">
        <v>226</v>
      </c>
      <c r="D122" s="117"/>
      <c r="E122" s="556"/>
      <c r="F122" s="545" t="e">
        <f t="shared" si="1"/>
        <v>#DIV/0!</v>
      </c>
    </row>
    <row r="123" spans="1:6" ht="12.75" customHeight="1">
      <c r="A123" s="269" t="s">
        <v>227</v>
      </c>
      <c r="B123" s="260"/>
      <c r="C123" s="270" t="s">
        <v>228</v>
      </c>
      <c r="D123" s="117"/>
      <c r="E123" s="556"/>
      <c r="F123" s="545" t="e">
        <f t="shared" si="1"/>
        <v>#DIV/0!</v>
      </c>
    </row>
    <row r="124" spans="1:6" ht="12.75" customHeight="1">
      <c r="A124" s="269" t="s">
        <v>229</v>
      </c>
      <c r="B124" s="260"/>
      <c r="C124" s="270" t="s">
        <v>230</v>
      </c>
      <c r="D124" s="117"/>
      <c r="E124" s="544"/>
      <c r="F124" s="545" t="e">
        <f t="shared" si="1"/>
        <v>#DIV/0!</v>
      </c>
    </row>
    <row r="125" spans="1:6" ht="12.75" customHeight="1">
      <c r="A125" s="269" t="s">
        <v>231</v>
      </c>
      <c r="B125" s="260"/>
      <c r="C125" s="270" t="s">
        <v>232</v>
      </c>
      <c r="D125" s="117">
        <v>1062</v>
      </c>
      <c r="E125" s="544">
        <v>1500</v>
      </c>
      <c r="F125" s="545">
        <f t="shared" si="1"/>
        <v>70.8</v>
      </c>
    </row>
    <row r="126" spans="1:6" ht="12.75" customHeight="1">
      <c r="A126" s="269" t="s">
        <v>1532</v>
      </c>
      <c r="B126" s="260"/>
      <c r="C126" s="270" t="s">
        <v>1533</v>
      </c>
      <c r="D126" s="117"/>
      <c r="E126" s="544"/>
      <c r="F126" s="545" t="e">
        <f t="shared" si="1"/>
        <v>#DIV/0!</v>
      </c>
    </row>
    <row r="127" spans="1:6" ht="12.75" customHeight="1">
      <c r="A127" s="249" t="s">
        <v>233</v>
      </c>
      <c r="B127" s="174"/>
      <c r="C127" s="86" t="s">
        <v>234</v>
      </c>
      <c r="D127" s="117"/>
      <c r="E127" s="556">
        <v>1230</v>
      </c>
      <c r="F127" s="545">
        <f t="shared" si="1"/>
        <v>0</v>
      </c>
    </row>
    <row r="128" spans="1:6" ht="12.75" customHeight="1">
      <c r="A128" s="249" t="s">
        <v>235</v>
      </c>
      <c r="B128" s="174"/>
      <c r="C128" s="86" t="s">
        <v>236</v>
      </c>
      <c r="D128" s="117"/>
      <c r="E128" s="556"/>
      <c r="F128" s="545" t="e">
        <f t="shared" si="1"/>
        <v>#DIV/0!</v>
      </c>
    </row>
    <row r="129" spans="1:7" ht="12.75" customHeight="1">
      <c r="A129" s="249" t="s">
        <v>237</v>
      </c>
      <c r="B129" s="174"/>
      <c r="C129" s="86" t="s">
        <v>238</v>
      </c>
      <c r="D129" s="117">
        <v>2250</v>
      </c>
      <c r="E129" s="544">
        <v>3000</v>
      </c>
      <c r="F129" s="545">
        <f t="shared" si="1"/>
        <v>75</v>
      </c>
    </row>
    <row r="130" spans="1:7" ht="12.75" customHeight="1">
      <c r="A130" s="249" t="s">
        <v>239</v>
      </c>
      <c r="B130" s="174"/>
      <c r="C130" s="86" t="s">
        <v>240</v>
      </c>
      <c r="D130" s="117">
        <v>1128</v>
      </c>
      <c r="E130" s="544">
        <v>1230</v>
      </c>
      <c r="F130" s="545">
        <f t="shared" si="1"/>
        <v>91.707317073170742</v>
      </c>
    </row>
    <row r="131" spans="1:7" ht="12.75" customHeight="1">
      <c r="A131" s="249" t="s">
        <v>241</v>
      </c>
      <c r="B131" s="174"/>
      <c r="C131" s="86" t="s">
        <v>242</v>
      </c>
      <c r="D131" s="117">
        <v>2583</v>
      </c>
      <c r="E131" s="544">
        <v>3757</v>
      </c>
      <c r="F131" s="545">
        <f t="shared" si="1"/>
        <v>68.751663561352132</v>
      </c>
    </row>
    <row r="132" spans="1:7" ht="12.75" customHeight="1">
      <c r="A132" s="249" t="s">
        <v>243</v>
      </c>
      <c r="B132" s="174"/>
      <c r="C132" s="86" t="s">
        <v>244</v>
      </c>
      <c r="D132" s="117"/>
      <c r="E132" s="85"/>
      <c r="F132" s="545" t="e">
        <f t="shared" si="1"/>
        <v>#DIV/0!</v>
      </c>
    </row>
    <row r="133" spans="1:7" ht="12.75" customHeight="1">
      <c r="A133" s="554"/>
      <c r="B133" s="555"/>
      <c r="C133" s="546" t="s">
        <v>245</v>
      </c>
      <c r="D133" s="547">
        <f>SUM(D134:D139)</f>
        <v>0</v>
      </c>
      <c r="E133" s="547">
        <f>SUM(E134:E139)</f>
        <v>0</v>
      </c>
      <c r="F133" s="545" t="e">
        <f t="shared" ref="F133:F177" si="2">D133/E133*100</f>
        <v>#DIV/0!</v>
      </c>
    </row>
    <row r="134" spans="1:7" ht="12.75" customHeight="1">
      <c r="A134" s="249" t="s">
        <v>246</v>
      </c>
      <c r="B134" s="174"/>
      <c r="C134" s="86" t="s">
        <v>247</v>
      </c>
      <c r="D134" s="117"/>
      <c r="E134" s="85"/>
      <c r="F134" s="545" t="e">
        <f t="shared" si="2"/>
        <v>#DIV/0!</v>
      </c>
    </row>
    <row r="135" spans="1:7" ht="12.75" customHeight="1">
      <c r="A135" s="249" t="s">
        <v>248</v>
      </c>
      <c r="B135" s="174"/>
      <c r="C135" s="86" t="s">
        <v>249</v>
      </c>
      <c r="D135" s="117"/>
      <c r="E135" s="85"/>
      <c r="F135" s="545" t="e">
        <f t="shared" si="2"/>
        <v>#DIV/0!</v>
      </c>
    </row>
    <row r="136" spans="1:7" ht="12.75" customHeight="1">
      <c r="A136" s="249" t="s">
        <v>250</v>
      </c>
      <c r="B136" s="174"/>
      <c r="C136" s="86" t="s">
        <v>251</v>
      </c>
      <c r="D136" s="117"/>
      <c r="E136" s="85"/>
      <c r="F136" s="545" t="e">
        <f t="shared" si="2"/>
        <v>#DIV/0!</v>
      </c>
    </row>
    <row r="137" spans="1:7" ht="12.75" customHeight="1">
      <c r="A137" s="249" t="s">
        <v>252</v>
      </c>
      <c r="B137" s="174"/>
      <c r="C137" s="86" t="s">
        <v>253</v>
      </c>
      <c r="D137" s="117"/>
      <c r="E137" s="85"/>
      <c r="F137" s="545" t="e">
        <f t="shared" si="2"/>
        <v>#DIV/0!</v>
      </c>
    </row>
    <row r="138" spans="1:7" ht="12.75" customHeight="1">
      <c r="A138" s="249" t="s">
        <v>254</v>
      </c>
      <c r="B138" s="174"/>
      <c r="C138" s="86" t="s">
        <v>255</v>
      </c>
      <c r="D138" s="117"/>
      <c r="E138" s="85"/>
      <c r="F138" s="545" t="e">
        <f t="shared" si="2"/>
        <v>#DIV/0!</v>
      </c>
    </row>
    <row r="139" spans="1:7" ht="12.75" customHeight="1">
      <c r="A139" s="249" t="s">
        <v>256</v>
      </c>
      <c r="B139" s="174"/>
      <c r="C139" s="86" t="s">
        <v>257</v>
      </c>
      <c r="D139" s="117"/>
      <c r="E139" s="85"/>
      <c r="F139" s="545" t="e">
        <f t="shared" si="2"/>
        <v>#DIV/0!</v>
      </c>
    </row>
    <row r="140" spans="1:7" ht="12.75" customHeight="1">
      <c r="A140" s="539"/>
      <c r="B140" s="540"/>
      <c r="C140" s="546" t="s">
        <v>76</v>
      </c>
      <c r="D140" s="547">
        <f>SUM(D141:D158)</f>
        <v>4610</v>
      </c>
      <c r="E140" s="547">
        <f>SUM(E141:E158)</f>
        <v>6485</v>
      </c>
      <c r="F140" s="545">
        <f t="shared" si="2"/>
        <v>71.087124132613724</v>
      </c>
    </row>
    <row r="141" spans="1:7" ht="12.75" customHeight="1">
      <c r="A141" s="261" t="s">
        <v>48</v>
      </c>
      <c r="B141" s="175"/>
      <c r="C141" s="262" t="s">
        <v>49</v>
      </c>
      <c r="D141" s="117"/>
      <c r="E141" s="85"/>
      <c r="F141" s="545" t="e">
        <f t="shared" si="2"/>
        <v>#DIV/0!</v>
      </c>
    </row>
    <row r="142" spans="1:7" ht="24.95" customHeight="1">
      <c r="A142" s="261" t="s">
        <v>51</v>
      </c>
      <c r="B142" s="175"/>
      <c r="C142" s="262" t="s">
        <v>52</v>
      </c>
      <c r="D142" s="117"/>
      <c r="E142" s="85"/>
      <c r="F142" s="545" t="e">
        <f t="shared" si="2"/>
        <v>#DIV/0!</v>
      </c>
      <c r="G142" s="1" t="s">
        <v>1534</v>
      </c>
    </row>
    <row r="143" spans="1:7" ht="12.75" customHeight="1">
      <c r="A143" s="261" t="s">
        <v>53</v>
      </c>
      <c r="B143" s="175"/>
      <c r="C143" s="262" t="s">
        <v>54</v>
      </c>
      <c r="D143" s="117"/>
      <c r="E143" s="85"/>
      <c r="F143" s="545" t="e">
        <f t="shared" si="2"/>
        <v>#DIV/0!</v>
      </c>
    </row>
    <row r="144" spans="1:7" ht="12.75" customHeight="1">
      <c r="A144" s="261" t="s">
        <v>55</v>
      </c>
      <c r="B144" s="263"/>
      <c r="C144" s="264" t="s">
        <v>56</v>
      </c>
      <c r="D144" s="117">
        <v>1750</v>
      </c>
      <c r="E144" s="117">
        <v>3200</v>
      </c>
      <c r="F144" s="545">
        <f t="shared" si="2"/>
        <v>54.6875</v>
      </c>
    </row>
    <row r="145" spans="1:7" ht="12.75" customHeight="1">
      <c r="A145" s="261" t="s">
        <v>57</v>
      </c>
      <c r="B145" s="263"/>
      <c r="C145" s="264" t="s">
        <v>58</v>
      </c>
      <c r="D145" s="117">
        <v>4</v>
      </c>
      <c r="E145" s="117"/>
      <c r="F145" s="545" t="e">
        <f t="shared" si="2"/>
        <v>#DIV/0!</v>
      </c>
    </row>
    <row r="146" spans="1:7" ht="12.75" customHeight="1">
      <c r="A146" s="261" t="s">
        <v>59</v>
      </c>
      <c r="B146" s="175"/>
      <c r="C146" s="262" t="s">
        <v>60</v>
      </c>
      <c r="D146" s="117"/>
      <c r="E146" s="85"/>
      <c r="F146" s="545" t="e">
        <f t="shared" si="2"/>
        <v>#DIV/0!</v>
      </c>
    </row>
    <row r="147" spans="1:7" ht="12.75" customHeight="1">
      <c r="A147" s="261" t="s">
        <v>61</v>
      </c>
      <c r="B147" s="175"/>
      <c r="C147" s="262" t="s">
        <v>62</v>
      </c>
      <c r="D147" s="117"/>
      <c r="E147" s="85"/>
      <c r="F147" s="545" t="e">
        <f t="shared" si="2"/>
        <v>#DIV/0!</v>
      </c>
    </row>
    <row r="148" spans="1:7" ht="12.75" customHeight="1">
      <c r="A148" s="261" t="s">
        <v>63</v>
      </c>
      <c r="B148" s="175"/>
      <c r="C148" s="262" t="s">
        <v>64</v>
      </c>
      <c r="D148" s="117"/>
      <c r="E148" s="85"/>
      <c r="F148" s="545" t="e">
        <f t="shared" si="2"/>
        <v>#DIV/0!</v>
      </c>
    </row>
    <row r="149" spans="1:7" ht="12.75" customHeight="1">
      <c r="A149" s="261" t="s">
        <v>65</v>
      </c>
      <c r="B149" s="175"/>
      <c r="C149" s="262" t="s">
        <v>66</v>
      </c>
      <c r="D149" s="117">
        <v>1052</v>
      </c>
      <c r="E149" s="85">
        <v>0</v>
      </c>
      <c r="F149" s="545" t="e">
        <f t="shared" si="2"/>
        <v>#DIV/0!</v>
      </c>
    </row>
    <row r="150" spans="1:7" ht="12.75" customHeight="1">
      <c r="A150" s="261" t="s">
        <v>68</v>
      </c>
      <c r="B150" s="175"/>
      <c r="C150" s="262" t="s">
        <v>69</v>
      </c>
      <c r="D150" s="117">
        <v>54</v>
      </c>
      <c r="E150" s="85">
        <v>85</v>
      </c>
      <c r="F150" s="545">
        <f t="shared" si="2"/>
        <v>63.529411764705877</v>
      </c>
      <c r="G150" s="1" t="s">
        <v>1535</v>
      </c>
    </row>
    <row r="151" spans="1:7" ht="12.75" customHeight="1">
      <c r="A151" s="261" t="s">
        <v>70</v>
      </c>
      <c r="B151" s="175"/>
      <c r="C151" s="262" t="s">
        <v>71</v>
      </c>
      <c r="D151" s="117"/>
      <c r="E151" s="85"/>
      <c r="F151" s="545" t="e">
        <f t="shared" si="2"/>
        <v>#DIV/0!</v>
      </c>
    </row>
    <row r="152" spans="1:7" ht="12.75" customHeight="1">
      <c r="A152" s="261" t="s">
        <v>72</v>
      </c>
      <c r="B152" s="175"/>
      <c r="C152" s="262" t="s">
        <v>73</v>
      </c>
      <c r="D152" s="117">
        <v>1750</v>
      </c>
      <c r="E152" s="117">
        <v>3200</v>
      </c>
      <c r="F152" s="545">
        <f t="shared" si="2"/>
        <v>54.6875</v>
      </c>
    </row>
    <row r="153" spans="1:7" ht="12.75" customHeight="1">
      <c r="A153" s="261" t="s">
        <v>74</v>
      </c>
      <c r="B153" s="175"/>
      <c r="C153" s="262" t="s">
        <v>75</v>
      </c>
      <c r="D153" s="117"/>
      <c r="E153" s="117">
        <v>0</v>
      </c>
      <c r="F153" s="545" t="e">
        <f t="shared" si="2"/>
        <v>#DIV/0!</v>
      </c>
      <c r="G153" s="1" t="s">
        <v>1536</v>
      </c>
    </row>
    <row r="154" spans="1:7" ht="12.75" customHeight="1">
      <c r="A154" s="263" t="s">
        <v>1537</v>
      </c>
      <c r="B154" s="263"/>
      <c r="C154" s="264" t="s">
        <v>1538</v>
      </c>
      <c r="D154" s="117"/>
      <c r="E154" s="117"/>
      <c r="F154" s="545" t="e">
        <f t="shared" si="2"/>
        <v>#DIV/0!</v>
      </c>
    </row>
    <row r="155" spans="1:7" ht="12.75" customHeight="1">
      <c r="A155" s="263" t="s">
        <v>1539</v>
      </c>
      <c r="B155" s="263"/>
      <c r="C155" s="264" t="s">
        <v>1540</v>
      </c>
      <c r="D155" s="117"/>
      <c r="E155" s="117"/>
      <c r="F155" s="545" t="e">
        <f t="shared" si="2"/>
        <v>#DIV/0!</v>
      </c>
    </row>
    <row r="156" spans="1:7" ht="12.75" customHeight="1">
      <c r="A156" s="263" t="s">
        <v>1541</v>
      </c>
      <c r="B156" s="263"/>
      <c r="C156" s="264" t="s">
        <v>1542</v>
      </c>
      <c r="D156" s="117"/>
      <c r="E156" s="117"/>
      <c r="F156" s="545" t="e">
        <f t="shared" si="2"/>
        <v>#DIV/0!</v>
      </c>
    </row>
    <row r="157" spans="1:7" ht="12.75" customHeight="1">
      <c r="A157" s="263" t="s">
        <v>1543</v>
      </c>
      <c r="B157" s="263"/>
      <c r="C157" s="264" t="s">
        <v>1544</v>
      </c>
      <c r="D157" s="117"/>
      <c r="E157" s="117"/>
      <c r="F157" s="545" t="e">
        <f t="shared" si="2"/>
        <v>#DIV/0!</v>
      </c>
    </row>
    <row r="158" spans="1:7" ht="12.75" customHeight="1">
      <c r="A158" s="263" t="s">
        <v>1545</v>
      </c>
      <c r="B158" s="263"/>
      <c r="C158" s="264" t="s">
        <v>1546</v>
      </c>
      <c r="D158" s="117"/>
      <c r="E158" s="117"/>
      <c r="F158" s="545" t="e">
        <f t="shared" si="2"/>
        <v>#DIV/0!</v>
      </c>
    </row>
    <row r="159" spans="1:7" ht="12.75" customHeight="1">
      <c r="A159" s="539"/>
      <c r="B159" s="540"/>
      <c r="C159" s="546" t="s">
        <v>40</v>
      </c>
      <c r="D159" s="547">
        <f>SUM(D160:D164)</f>
        <v>0</v>
      </c>
      <c r="E159" s="547">
        <f>SUM(E160:E164)</f>
        <v>0</v>
      </c>
      <c r="F159" s="545" t="e">
        <f t="shared" si="2"/>
        <v>#DIV/0!</v>
      </c>
    </row>
    <row r="160" spans="1:7" ht="12.75" customHeight="1">
      <c r="A160" s="269" t="s">
        <v>1547</v>
      </c>
      <c r="B160" s="260">
        <v>33</v>
      </c>
      <c r="C160" s="270" t="s">
        <v>41</v>
      </c>
      <c r="D160" s="117"/>
      <c r="E160" s="85"/>
      <c r="F160" s="545" t="e">
        <f t="shared" si="2"/>
        <v>#DIV/0!</v>
      </c>
    </row>
    <row r="161" spans="1:7" ht="12.75" customHeight="1">
      <c r="A161" s="269" t="s">
        <v>1310</v>
      </c>
      <c r="B161" s="260"/>
      <c r="C161" s="270" t="s">
        <v>1548</v>
      </c>
      <c r="D161" s="117"/>
      <c r="E161" s="85"/>
      <c r="F161" s="545" t="e">
        <f t="shared" si="2"/>
        <v>#DIV/0!</v>
      </c>
    </row>
    <row r="162" spans="1:7" ht="12.75" customHeight="1">
      <c r="A162" s="249" t="s">
        <v>42</v>
      </c>
      <c r="B162" s="174"/>
      <c r="C162" s="86" t="s">
        <v>43</v>
      </c>
      <c r="D162" s="117"/>
      <c r="E162" s="84"/>
      <c r="F162" s="545" t="e">
        <f t="shared" si="2"/>
        <v>#DIV/0!</v>
      </c>
      <c r="G162" s="115"/>
    </row>
    <row r="163" spans="1:7" ht="12.75" customHeight="1">
      <c r="A163" s="249" t="s">
        <v>44</v>
      </c>
      <c r="B163" s="174"/>
      <c r="C163" s="86" t="s">
        <v>45</v>
      </c>
      <c r="D163" s="117"/>
      <c r="E163" s="85"/>
      <c r="F163" s="545" t="e">
        <f t="shared" si="2"/>
        <v>#DIV/0!</v>
      </c>
    </row>
    <row r="164" spans="1:7" ht="12.75" customHeight="1">
      <c r="A164" s="249" t="s">
        <v>46</v>
      </c>
      <c r="B164" s="174"/>
      <c r="C164" s="86" t="s">
        <v>47</v>
      </c>
      <c r="D164" s="117"/>
      <c r="E164" s="85"/>
      <c r="F164" s="545" t="e">
        <f t="shared" si="2"/>
        <v>#DIV/0!</v>
      </c>
    </row>
    <row r="165" spans="1:7" ht="20.100000000000001" customHeight="1">
      <c r="A165" s="549"/>
      <c r="B165" s="550"/>
      <c r="C165" s="546" t="s">
        <v>738</v>
      </c>
      <c r="D165" s="557">
        <f>SUM(D166:D172)</f>
        <v>0</v>
      </c>
      <c r="E165" s="557">
        <f>SUM(E166:E172)</f>
        <v>2</v>
      </c>
      <c r="F165" s="545">
        <f t="shared" si="2"/>
        <v>0</v>
      </c>
    </row>
    <row r="166" spans="1:7" ht="40.15" customHeight="1">
      <c r="A166" s="265" t="s">
        <v>746</v>
      </c>
      <c r="B166" s="260"/>
      <c r="C166" s="266" t="s">
        <v>739</v>
      </c>
      <c r="D166" s="117"/>
      <c r="E166" s="117"/>
      <c r="F166" s="545" t="e">
        <f t="shared" si="2"/>
        <v>#DIV/0!</v>
      </c>
    </row>
    <row r="167" spans="1:7" ht="37.5" customHeight="1">
      <c r="A167" s="265" t="s">
        <v>747</v>
      </c>
      <c r="B167" s="260"/>
      <c r="C167" s="266" t="s">
        <v>740</v>
      </c>
      <c r="D167" s="118"/>
      <c r="E167" s="117"/>
      <c r="F167" s="545" t="e">
        <f t="shared" si="2"/>
        <v>#DIV/0!</v>
      </c>
    </row>
    <row r="168" spans="1:7" ht="34.5" customHeight="1">
      <c r="A168" s="265" t="s">
        <v>748</v>
      </c>
      <c r="B168" s="260"/>
      <c r="C168" s="266" t="s">
        <v>741</v>
      </c>
      <c r="D168" s="173"/>
      <c r="E168" s="172"/>
      <c r="F168" s="545" t="e">
        <f t="shared" si="2"/>
        <v>#DIV/0!</v>
      </c>
    </row>
    <row r="169" spans="1:7" ht="39.75" customHeight="1">
      <c r="A169" s="265" t="s">
        <v>749</v>
      </c>
      <c r="B169" s="260"/>
      <c r="C169" s="266" t="s">
        <v>742</v>
      </c>
      <c r="D169" s="117"/>
      <c r="E169" s="117"/>
      <c r="F169" s="545" t="e">
        <f t="shared" si="2"/>
        <v>#DIV/0!</v>
      </c>
    </row>
    <row r="170" spans="1:7" ht="30" customHeight="1">
      <c r="A170" s="265" t="s">
        <v>750</v>
      </c>
      <c r="B170" s="260"/>
      <c r="C170" s="266" t="s">
        <v>743</v>
      </c>
      <c r="D170" s="117"/>
      <c r="E170" s="117"/>
      <c r="F170" s="545" t="e">
        <f t="shared" si="2"/>
        <v>#DIV/0!</v>
      </c>
    </row>
    <row r="171" spans="1:7" ht="30" customHeight="1">
      <c r="A171" s="331" t="s">
        <v>751</v>
      </c>
      <c r="B171" s="268"/>
      <c r="C171" s="116" t="s">
        <v>744</v>
      </c>
      <c r="D171" s="558"/>
      <c r="E171" s="117">
        <v>1</v>
      </c>
      <c r="F171" s="545">
        <f t="shared" si="2"/>
        <v>0</v>
      </c>
    </row>
    <row r="172" spans="1:7" ht="20.100000000000001" customHeight="1">
      <c r="A172" s="267" t="s">
        <v>752</v>
      </c>
      <c r="B172" s="268"/>
      <c r="C172" s="332" t="s">
        <v>745</v>
      </c>
      <c r="D172" s="558"/>
      <c r="E172" s="117">
        <v>1</v>
      </c>
      <c r="F172" s="545">
        <f t="shared" si="2"/>
        <v>0</v>
      </c>
    </row>
    <row r="173" spans="1:7" ht="20.100000000000001" customHeight="1">
      <c r="A173" s="559"/>
      <c r="B173" s="560"/>
      <c r="C173" s="551" t="s">
        <v>687</v>
      </c>
      <c r="D173" s="557">
        <f>D9+D22+D38+D71+D133+D140+D159</f>
        <v>53792</v>
      </c>
      <c r="E173" s="557">
        <f>E9+E22+E38+E71+E133+E140+E159</f>
        <v>84571</v>
      </c>
      <c r="F173" s="545">
        <f t="shared" si="2"/>
        <v>63.605727731728365</v>
      </c>
    </row>
    <row r="174" spans="1:7" ht="20.100000000000001" customHeight="1">
      <c r="A174" s="559"/>
      <c r="B174" s="561"/>
      <c r="C174" s="551" t="s">
        <v>688</v>
      </c>
      <c r="D174" s="557"/>
      <c r="E174" s="557"/>
      <c r="F174" s="545" t="e">
        <f t="shared" si="2"/>
        <v>#DIV/0!</v>
      </c>
      <c r="G174" s="1" t="s">
        <v>1549</v>
      </c>
    </row>
    <row r="175" spans="1:7" ht="20.100000000000001" customHeight="1">
      <c r="A175" s="559"/>
      <c r="B175" s="561"/>
      <c r="C175" s="551" t="s">
        <v>689</v>
      </c>
      <c r="D175" s="557">
        <f>D165+D173+D174</f>
        <v>53792</v>
      </c>
      <c r="E175" s="557">
        <f>E165+E173+E174</f>
        <v>84573</v>
      </c>
      <c r="F175" s="545">
        <f t="shared" si="2"/>
        <v>63.604223570170149</v>
      </c>
    </row>
    <row r="176" spans="1:7" ht="20.100000000000001" customHeight="1">
      <c r="A176" s="271"/>
      <c r="B176" s="247"/>
      <c r="C176" s="246" t="s">
        <v>480</v>
      </c>
      <c r="D176" s="562">
        <v>6035</v>
      </c>
      <c r="E176" s="562">
        <v>8338</v>
      </c>
      <c r="F176" s="545">
        <f t="shared" si="2"/>
        <v>72.379467498201009</v>
      </c>
    </row>
    <row r="177" spans="1:6" ht="20.100000000000001" customHeight="1">
      <c r="A177" s="750" t="s">
        <v>1550</v>
      </c>
      <c r="B177" s="751"/>
      <c r="C177" s="752"/>
      <c r="D177" s="118">
        <v>18257</v>
      </c>
      <c r="E177" s="118">
        <v>32653</v>
      </c>
      <c r="F177" s="545">
        <f t="shared" si="2"/>
        <v>55.912167335313754</v>
      </c>
    </row>
    <row r="178" spans="1:6">
      <c r="B178" s="563" t="s">
        <v>1551</v>
      </c>
      <c r="E178" s="564"/>
    </row>
    <row r="179" spans="1:6" ht="13.15" customHeight="1">
      <c r="B179" s="753" t="s">
        <v>1552</v>
      </c>
      <c r="C179" s="753"/>
      <c r="D179" s="753"/>
      <c r="E179" s="753"/>
      <c r="F179" s="753"/>
    </row>
  </sheetData>
  <mergeCells count="3">
    <mergeCell ref="A2:D2"/>
    <mergeCell ref="A177:C177"/>
    <mergeCell ref="B179:F179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 &amp;P</oddFooter>
  </headerFooter>
  <rowBreaks count="1" manualBreakCount="1">
    <brk id="132" max="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7" zoomScaleNormal="100" workbookViewId="0">
      <selection activeCell="A30" sqref="A30:C31"/>
    </sheetView>
  </sheetViews>
  <sheetFormatPr defaultColWidth="9.140625" defaultRowHeight="12.75"/>
  <cols>
    <col min="1" max="2" width="9.140625" style="4"/>
    <col min="3" max="3" width="51" style="4" customWidth="1"/>
    <col min="4" max="4" width="11.5703125" style="4" customWidth="1"/>
    <col min="5" max="5" width="10.7109375" style="4" customWidth="1"/>
    <col min="6" max="6" width="10.28515625" style="4" customWidth="1"/>
    <col min="7" max="16384" width="9.140625" style="4"/>
  </cols>
  <sheetData>
    <row r="1" spans="1:9">
      <c r="A1" s="29" t="s">
        <v>544</v>
      </c>
      <c r="B1" s="29"/>
    </row>
    <row r="2" spans="1:9" ht="13.5" thickBot="1">
      <c r="A2" s="755" t="s">
        <v>1343</v>
      </c>
      <c r="B2" s="755"/>
      <c r="C2" s="755"/>
      <c r="D2" s="755"/>
      <c r="F2" s="11" t="s">
        <v>306</v>
      </c>
    </row>
    <row r="3" spans="1:9" ht="50.25" customHeight="1">
      <c r="A3" s="477" t="s">
        <v>617</v>
      </c>
      <c r="B3" s="478" t="s">
        <v>618</v>
      </c>
      <c r="C3" s="479" t="s">
        <v>360</v>
      </c>
      <c r="D3" s="536" t="s">
        <v>1616</v>
      </c>
      <c r="E3" s="475" t="s">
        <v>1484</v>
      </c>
      <c r="F3" s="476" t="s">
        <v>686</v>
      </c>
    </row>
    <row r="4" spans="1:9" ht="20.100000000000001" customHeight="1">
      <c r="A4" s="480"/>
      <c r="B4" s="481"/>
      <c r="C4" s="482" t="s">
        <v>444</v>
      </c>
      <c r="D4" s="483">
        <f>D5+D6+D7+D8+D11+D12+D13+D14</f>
        <v>504</v>
      </c>
      <c r="E4" s="483">
        <f>E5+E6+E7+E8+E11+E12+E13+E14</f>
        <v>835</v>
      </c>
      <c r="F4" s="545">
        <f>D4/E4*100</f>
        <v>60.359281437125745</v>
      </c>
    </row>
    <row r="5" spans="1:9" ht="20.100000000000001" customHeight="1">
      <c r="A5" s="243" t="s">
        <v>376</v>
      </c>
      <c r="B5" s="237"/>
      <c r="C5" s="238" t="s">
        <v>481</v>
      </c>
      <c r="D5" s="239"/>
      <c r="E5" s="252"/>
      <c r="F5" s="545" t="e">
        <f t="shared" ref="F5:F20" si="0">D5/E5*100</f>
        <v>#DIV/0!</v>
      </c>
    </row>
    <row r="6" spans="1:9" ht="20.100000000000001" customHeight="1">
      <c r="A6" s="243" t="s">
        <v>377</v>
      </c>
      <c r="B6" s="237"/>
      <c r="C6" s="238" t="s">
        <v>482</v>
      </c>
      <c r="D6" s="239"/>
      <c r="E6" s="252"/>
      <c r="F6" s="545" t="e">
        <f t="shared" si="0"/>
        <v>#DIV/0!</v>
      </c>
    </row>
    <row r="7" spans="1:9" ht="20.100000000000001" customHeight="1">
      <c r="A7" s="243" t="s">
        <v>378</v>
      </c>
      <c r="B7" s="237"/>
      <c r="C7" s="238" t="s">
        <v>483</v>
      </c>
      <c r="D7" s="375">
        <v>228</v>
      </c>
      <c r="E7" s="376">
        <v>430</v>
      </c>
      <c r="F7" s="545">
        <f t="shared" si="0"/>
        <v>53.023255813953483</v>
      </c>
    </row>
    <row r="8" spans="1:9" ht="25.5" customHeight="1">
      <c r="A8" s="484" t="s">
        <v>379</v>
      </c>
      <c r="B8" s="485"/>
      <c r="C8" s="482" t="s">
        <v>484</v>
      </c>
      <c r="D8" s="486">
        <f>D9+D10</f>
        <v>275</v>
      </c>
      <c r="E8" s="486">
        <f>E9+E10</f>
        <v>403</v>
      </c>
      <c r="F8" s="545">
        <f t="shared" si="0"/>
        <v>68.238213399503721</v>
      </c>
    </row>
    <row r="9" spans="1:9" ht="20.100000000000001" customHeight="1">
      <c r="A9" s="243">
        <v>2200046</v>
      </c>
      <c r="B9" s="237">
        <v>12</v>
      </c>
      <c r="C9" s="238" t="s">
        <v>323</v>
      </c>
      <c r="D9" s="375"/>
      <c r="E9" s="375"/>
      <c r="F9" s="545" t="e">
        <f t="shared" si="0"/>
        <v>#DIV/0!</v>
      </c>
      <c r="G9" s="5"/>
      <c r="H9" s="5"/>
      <c r="I9" s="5"/>
    </row>
    <row r="10" spans="1:9" ht="25.5" customHeight="1">
      <c r="A10" s="243">
        <v>2200046</v>
      </c>
      <c r="B10" s="22" t="s">
        <v>581</v>
      </c>
      <c r="C10" s="238" t="s">
        <v>485</v>
      </c>
      <c r="D10" s="403">
        <v>275</v>
      </c>
      <c r="E10" s="403">
        <v>403</v>
      </c>
      <c r="F10" s="545">
        <f t="shared" si="0"/>
        <v>68.238213399503721</v>
      </c>
      <c r="G10" s="30"/>
      <c r="H10" s="31"/>
      <c r="I10" s="32"/>
    </row>
    <row r="11" spans="1:9" ht="28.5" customHeight="1">
      <c r="A11" s="243" t="s">
        <v>380</v>
      </c>
      <c r="B11" s="237"/>
      <c r="C11" s="238" t="s">
        <v>486</v>
      </c>
      <c r="D11" s="403">
        <v>1</v>
      </c>
      <c r="E11" s="403">
        <v>2</v>
      </c>
      <c r="F11" s="545">
        <f t="shared" si="0"/>
        <v>50</v>
      </c>
      <c r="G11" s="30"/>
      <c r="H11" s="31"/>
      <c r="I11" s="5"/>
    </row>
    <row r="12" spans="1:9" ht="20.100000000000001" customHeight="1">
      <c r="A12" s="243" t="s">
        <v>382</v>
      </c>
      <c r="B12" s="237"/>
      <c r="C12" s="238" t="s">
        <v>381</v>
      </c>
      <c r="D12" s="403"/>
      <c r="E12" s="403"/>
      <c r="F12" s="545" t="e">
        <f t="shared" si="0"/>
        <v>#DIV/0!</v>
      </c>
    </row>
    <row r="13" spans="1:9" ht="24.75" customHeight="1">
      <c r="A13" s="253">
        <v>2200129</v>
      </c>
      <c r="B13" s="240"/>
      <c r="C13" s="241" t="s">
        <v>715</v>
      </c>
      <c r="D13" s="403"/>
      <c r="E13" s="403"/>
      <c r="F13" s="545" t="e">
        <f t="shared" si="0"/>
        <v>#DIV/0!</v>
      </c>
      <c r="G13" s="4">
        <f>D13+D14</f>
        <v>0</v>
      </c>
      <c r="H13" s="4">
        <f>E13+E14</f>
        <v>0</v>
      </c>
    </row>
    <row r="14" spans="1:9" ht="27.75" customHeight="1">
      <c r="A14" s="253">
        <v>2200130</v>
      </c>
      <c r="B14" s="240"/>
      <c r="C14" s="241" t="s">
        <v>716</v>
      </c>
      <c r="D14" s="403"/>
      <c r="E14" s="403"/>
      <c r="F14" s="545" t="e">
        <f t="shared" si="0"/>
        <v>#DIV/0!</v>
      </c>
    </row>
    <row r="15" spans="1:9" ht="20.100000000000001" customHeight="1">
      <c r="A15" s="463"/>
      <c r="B15" s="464"/>
      <c r="C15" s="465" t="s">
        <v>592</v>
      </c>
      <c r="D15" s="466">
        <v>444</v>
      </c>
      <c r="E15" s="467">
        <v>800</v>
      </c>
      <c r="F15" s="545">
        <f t="shared" si="0"/>
        <v>55.500000000000007</v>
      </c>
    </row>
    <row r="16" spans="1:9" ht="20.100000000000001" customHeight="1">
      <c r="A16" s="480"/>
      <c r="B16" s="481"/>
      <c r="C16" s="482" t="s">
        <v>455</v>
      </c>
      <c r="D16" s="487">
        <f>D17+D18+D19</f>
        <v>808</v>
      </c>
      <c r="E16" s="487">
        <f>E17+E18+E19</f>
        <v>1500</v>
      </c>
      <c r="F16" s="545">
        <f t="shared" si="0"/>
        <v>53.86666666666666</v>
      </c>
    </row>
    <row r="17" spans="1:8" ht="20.100000000000001" customHeight="1">
      <c r="A17" s="243">
        <v>2400810</v>
      </c>
      <c r="B17" s="237"/>
      <c r="C17" s="238" t="s">
        <v>439</v>
      </c>
      <c r="D17" s="403">
        <v>808</v>
      </c>
      <c r="E17" s="404">
        <v>1500</v>
      </c>
      <c r="F17" s="545">
        <f t="shared" si="0"/>
        <v>53.86666666666666</v>
      </c>
    </row>
    <row r="18" spans="1:8" ht="20.100000000000001" customHeight="1">
      <c r="A18" s="243">
        <v>2400828</v>
      </c>
      <c r="B18" s="237"/>
      <c r="C18" s="238" t="s">
        <v>440</v>
      </c>
      <c r="D18" s="403"/>
      <c r="E18" s="403"/>
      <c r="F18" s="545" t="e">
        <f t="shared" si="0"/>
        <v>#DIV/0!</v>
      </c>
    </row>
    <row r="19" spans="1:8" ht="20.100000000000001" customHeight="1">
      <c r="A19" s="243">
        <v>2400836</v>
      </c>
      <c r="B19" s="237"/>
      <c r="C19" s="238" t="s">
        <v>441</v>
      </c>
      <c r="D19" s="403"/>
      <c r="E19" s="403"/>
      <c r="F19" s="545" t="e">
        <f t="shared" si="0"/>
        <v>#DIV/0!</v>
      </c>
    </row>
    <row r="20" spans="1:8" ht="20.100000000000001" customHeight="1" thickBot="1">
      <c r="A20" s="468"/>
      <c r="B20" s="469"/>
      <c r="C20" s="470" t="s">
        <v>593</v>
      </c>
      <c r="D20" s="471">
        <v>666</v>
      </c>
      <c r="E20" s="471">
        <v>1150</v>
      </c>
      <c r="F20" s="545">
        <f t="shared" si="0"/>
        <v>57.913043478260875</v>
      </c>
    </row>
    <row r="21" spans="1:8" ht="15.75" customHeight="1">
      <c r="A21" s="754" t="s">
        <v>644</v>
      </c>
      <c r="B21" s="754"/>
      <c r="C21" s="754"/>
      <c r="D21" s="754"/>
      <c r="E21" s="754"/>
      <c r="F21" s="10"/>
    </row>
    <row r="22" spans="1:8" ht="15.75" customHeight="1">
      <c r="A22" s="31"/>
      <c r="B22" s="31"/>
      <c r="C22" s="31"/>
      <c r="F22" s="10"/>
    </row>
    <row r="23" spans="1:8" ht="15.75" customHeight="1">
      <c r="A23" s="33" t="s">
        <v>545</v>
      </c>
      <c r="B23" s="33"/>
      <c r="C23" s="31"/>
      <c r="F23" s="10"/>
    </row>
    <row r="24" spans="1:8" ht="15.75" customHeight="1" thickBot="1">
      <c r="A24" s="34"/>
      <c r="B24" s="34"/>
      <c r="C24" s="31"/>
      <c r="F24" s="11" t="s">
        <v>615</v>
      </c>
    </row>
    <row r="25" spans="1:8" ht="38.25" customHeight="1">
      <c r="A25" s="477" t="s">
        <v>617</v>
      </c>
      <c r="B25" s="478" t="s">
        <v>618</v>
      </c>
      <c r="C25" s="479" t="s">
        <v>360</v>
      </c>
      <c r="D25" s="536" t="s">
        <v>1616</v>
      </c>
      <c r="E25" s="475" t="s">
        <v>1484</v>
      </c>
      <c r="F25" s="476" t="s">
        <v>686</v>
      </c>
    </row>
    <row r="26" spans="1:8" ht="20.100000000000001" customHeight="1">
      <c r="A26" s="488"/>
      <c r="B26" s="489"/>
      <c r="C26" s="482" t="s">
        <v>383</v>
      </c>
      <c r="D26" s="483">
        <f>SUM(D27:D41)</f>
        <v>1585</v>
      </c>
      <c r="E26" s="483">
        <f>SUM(E27:E41)</f>
        <v>2032</v>
      </c>
      <c r="F26" s="545">
        <f>D26/E26*100</f>
        <v>78.001968503937007</v>
      </c>
      <c r="G26" s="4">
        <f>D26-D41</f>
        <v>1585</v>
      </c>
      <c r="H26" s="4">
        <f>E26-E41</f>
        <v>2032</v>
      </c>
    </row>
    <row r="27" spans="1:8" ht="20.100000000000001" customHeight="1">
      <c r="A27" s="243" t="s">
        <v>385</v>
      </c>
      <c r="B27" s="22"/>
      <c r="C27" s="238" t="s">
        <v>384</v>
      </c>
      <c r="D27" s="239"/>
      <c r="E27" s="239"/>
      <c r="F27" s="545" t="e">
        <f t="shared" ref="F27:F42" si="1">D27/E27*100</f>
        <v>#DIV/0!</v>
      </c>
    </row>
    <row r="28" spans="1:8" ht="20.100000000000001" customHeight="1">
      <c r="A28" s="243" t="s">
        <v>389</v>
      </c>
      <c r="B28" s="22"/>
      <c r="C28" s="238" t="s">
        <v>388</v>
      </c>
      <c r="D28" s="239"/>
      <c r="E28" s="239"/>
      <c r="F28" s="545" t="e">
        <f t="shared" si="1"/>
        <v>#DIV/0!</v>
      </c>
    </row>
    <row r="29" spans="1:8" ht="20.100000000000001" customHeight="1">
      <c r="A29" s="243" t="s">
        <v>387</v>
      </c>
      <c r="B29" s="22"/>
      <c r="C29" s="238" t="s">
        <v>386</v>
      </c>
      <c r="D29" s="239"/>
      <c r="E29" s="239"/>
      <c r="F29" s="545" t="e">
        <f t="shared" si="1"/>
        <v>#DIV/0!</v>
      </c>
    </row>
    <row r="30" spans="1:8" ht="20.100000000000001" customHeight="1">
      <c r="A30" s="253" t="s">
        <v>348</v>
      </c>
      <c r="B30" s="169"/>
      <c r="C30" s="241" t="s">
        <v>371</v>
      </c>
      <c r="D30" s="376"/>
      <c r="E30" s="376"/>
      <c r="F30" s="545" t="e">
        <f t="shared" si="1"/>
        <v>#DIV/0!</v>
      </c>
    </row>
    <row r="31" spans="1:8" ht="20.100000000000001" customHeight="1">
      <c r="A31" s="253">
        <v>2200103</v>
      </c>
      <c r="B31" s="169"/>
      <c r="C31" s="241" t="s">
        <v>432</v>
      </c>
      <c r="D31" s="376"/>
      <c r="E31" s="376"/>
      <c r="F31" s="545" t="e">
        <f t="shared" si="1"/>
        <v>#DIV/0!</v>
      </c>
    </row>
    <row r="32" spans="1:8" ht="20.100000000000001" customHeight="1">
      <c r="A32" s="240" t="s">
        <v>348</v>
      </c>
      <c r="B32" s="169"/>
      <c r="C32" s="241" t="s">
        <v>1382</v>
      </c>
      <c r="D32" s="405">
        <v>408</v>
      </c>
      <c r="E32" s="405">
        <v>540</v>
      </c>
      <c r="F32" s="545">
        <f t="shared" si="1"/>
        <v>75.555555555555557</v>
      </c>
    </row>
    <row r="33" spans="1:6" ht="20.100000000000001" customHeight="1">
      <c r="A33" s="240" t="s">
        <v>349</v>
      </c>
      <c r="B33" s="169"/>
      <c r="C33" s="241" t="s">
        <v>1383</v>
      </c>
      <c r="D33" s="405">
        <v>259</v>
      </c>
      <c r="E33" s="405">
        <v>340</v>
      </c>
      <c r="F33" s="545">
        <f t="shared" si="1"/>
        <v>76.17647058823529</v>
      </c>
    </row>
    <row r="34" spans="1:6" ht="20.100000000000001" customHeight="1">
      <c r="A34" s="168">
        <v>1300043</v>
      </c>
      <c r="B34" s="169"/>
      <c r="C34" s="170" t="s">
        <v>707</v>
      </c>
      <c r="D34" s="406"/>
      <c r="E34" s="406"/>
      <c r="F34" s="545" t="e">
        <f t="shared" si="1"/>
        <v>#DIV/0!</v>
      </c>
    </row>
    <row r="35" spans="1:6" ht="25.5" customHeight="1">
      <c r="A35" s="253">
        <v>2200104</v>
      </c>
      <c r="B35" s="169"/>
      <c r="C35" s="241" t="s">
        <v>753</v>
      </c>
      <c r="D35" s="405">
        <v>521</v>
      </c>
      <c r="E35" s="405">
        <v>700</v>
      </c>
      <c r="F35" s="545">
        <f t="shared" si="1"/>
        <v>74.428571428571431</v>
      </c>
    </row>
    <row r="36" spans="1:6" ht="27" customHeight="1">
      <c r="A36" s="253">
        <v>2200105</v>
      </c>
      <c r="B36" s="178"/>
      <c r="C36" s="241" t="s">
        <v>754</v>
      </c>
      <c r="D36" s="405">
        <v>225</v>
      </c>
      <c r="E36" s="405">
        <v>230</v>
      </c>
      <c r="F36" s="545">
        <f t="shared" si="1"/>
        <v>97.826086956521735</v>
      </c>
    </row>
    <row r="37" spans="1:6" ht="25.5">
      <c r="A37" s="253">
        <v>2200106</v>
      </c>
      <c r="B37" s="239"/>
      <c r="C37" s="241" t="s">
        <v>755</v>
      </c>
      <c r="D37" s="405">
        <v>141</v>
      </c>
      <c r="E37" s="405">
        <v>200</v>
      </c>
      <c r="F37" s="545">
        <f t="shared" si="1"/>
        <v>70.5</v>
      </c>
    </row>
    <row r="38" spans="1:6" ht="15">
      <c r="A38" s="253">
        <v>2200107</v>
      </c>
      <c r="B38" s="239"/>
      <c r="C38" s="241" t="s">
        <v>756</v>
      </c>
      <c r="D38" s="405"/>
      <c r="E38" s="405"/>
      <c r="F38" s="545" t="e">
        <f t="shared" si="1"/>
        <v>#DIV/0!</v>
      </c>
    </row>
    <row r="39" spans="1:6" ht="15">
      <c r="A39" s="253">
        <v>2200108</v>
      </c>
      <c r="B39" s="242"/>
      <c r="C39" s="241" t="s">
        <v>757</v>
      </c>
      <c r="D39" s="405">
        <v>31</v>
      </c>
      <c r="E39" s="405">
        <v>22</v>
      </c>
      <c r="F39" s="545">
        <f t="shared" si="1"/>
        <v>140.90909090909091</v>
      </c>
    </row>
    <row r="40" spans="1:6" ht="15">
      <c r="A40" s="253">
        <v>2200109</v>
      </c>
      <c r="B40" s="242"/>
      <c r="C40" s="241" t="s">
        <v>758</v>
      </c>
      <c r="D40" s="405"/>
      <c r="E40" s="405"/>
      <c r="F40" s="545" t="e">
        <f t="shared" si="1"/>
        <v>#DIV/0!</v>
      </c>
    </row>
    <row r="41" spans="1:6" ht="25.5">
      <c r="A41" s="14">
        <v>2200128</v>
      </c>
      <c r="B41" s="239"/>
      <c r="C41" s="15" t="s">
        <v>717</v>
      </c>
      <c r="D41" s="406"/>
      <c r="E41" s="406"/>
      <c r="F41" s="545" t="e">
        <f t="shared" si="1"/>
        <v>#DIV/0!</v>
      </c>
    </row>
    <row r="42" spans="1:6" ht="21" customHeight="1" thickBot="1">
      <c r="A42" s="490"/>
      <c r="B42" s="491"/>
      <c r="C42" s="470" t="s">
        <v>594</v>
      </c>
      <c r="D42" s="492">
        <v>524</v>
      </c>
      <c r="E42" s="493">
        <v>700</v>
      </c>
      <c r="F42" s="545">
        <f t="shared" si="1"/>
        <v>74.857142857142861</v>
      </c>
    </row>
    <row r="43" spans="1:6">
      <c r="F43" s="10"/>
    </row>
    <row r="44" spans="1:6">
      <c r="B44" s="411" t="s">
        <v>1488</v>
      </c>
      <c r="F44" s="10"/>
    </row>
    <row r="45" spans="1:6">
      <c r="F45" s="10"/>
    </row>
    <row r="46" spans="1:6">
      <c r="F46" s="10"/>
    </row>
    <row r="47" spans="1:6">
      <c r="F47" s="10"/>
    </row>
    <row r="48" spans="1:6">
      <c r="F48" s="10"/>
    </row>
    <row r="51" spans="4:4">
      <c r="D51" s="11"/>
    </row>
  </sheetData>
  <mergeCells count="2">
    <mergeCell ref="A21:E21"/>
    <mergeCell ref="A2:D2"/>
  </mergeCells>
  <phoneticPr fontId="3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5:A12 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7"/>
  <sheetViews>
    <sheetView topLeftCell="A19" zoomScaleNormal="100" workbookViewId="0">
      <selection activeCell="K29" sqref="K29"/>
    </sheetView>
  </sheetViews>
  <sheetFormatPr defaultColWidth="9.140625" defaultRowHeight="12.75"/>
  <cols>
    <col min="1" max="1" width="8" style="1" customWidth="1"/>
    <col min="2" max="2" width="9.42578125" style="6" customWidth="1"/>
    <col min="3" max="3" width="51" style="1" customWidth="1"/>
    <col min="4" max="4" width="11.42578125" style="1" customWidth="1"/>
    <col min="5" max="5" width="10.42578125" style="1" customWidth="1"/>
    <col min="6" max="16384" width="9.140625" style="1"/>
  </cols>
  <sheetData>
    <row r="1" spans="1:7" ht="15.75" customHeight="1">
      <c r="A1" s="7" t="s">
        <v>546</v>
      </c>
      <c r="B1" s="21"/>
    </row>
    <row r="2" spans="1:7" ht="15.75" customHeight="1" thickBot="1">
      <c r="A2" s="755" t="s">
        <v>1343</v>
      </c>
      <c r="B2" s="755"/>
      <c r="C2" s="755"/>
      <c r="D2" s="755"/>
      <c r="F2" s="12" t="s">
        <v>307</v>
      </c>
    </row>
    <row r="3" spans="1:7" ht="48" customHeight="1">
      <c r="A3" s="19" t="s">
        <v>617</v>
      </c>
      <c r="B3" s="17" t="s">
        <v>618</v>
      </c>
      <c r="C3" s="18" t="s">
        <v>360</v>
      </c>
      <c r="D3" s="536" t="s">
        <v>1616</v>
      </c>
      <c r="E3" s="338" t="s">
        <v>1484</v>
      </c>
      <c r="F3" s="356" t="s">
        <v>686</v>
      </c>
    </row>
    <row r="4" spans="1:7" ht="20.100000000000001" customHeight="1">
      <c r="A4" s="494"/>
      <c r="B4" s="495"/>
      <c r="C4" s="496" t="s">
        <v>390</v>
      </c>
      <c r="D4" s="462">
        <f>D5+D8+D9+D10+D11+D12+D13+D14+D15+D16+D17+D18</f>
        <v>3172</v>
      </c>
      <c r="E4" s="462">
        <f>E5+E8+E9+E10+E11+E12+E13+E14+E15+E16+E17+E18</f>
        <v>5846</v>
      </c>
      <c r="F4" s="545">
        <f>D4/E4*100</f>
        <v>54.259322613752992</v>
      </c>
      <c r="G4" s="1">
        <f>D5+D8+D9+D10+D11+D12+D13+D14+D15+D16+D17+D18</f>
        <v>3172</v>
      </c>
    </row>
    <row r="5" spans="1:7" ht="20.100000000000001" customHeight="1">
      <c r="A5" s="503" t="s">
        <v>392</v>
      </c>
      <c r="B5" s="504"/>
      <c r="C5" s="505" t="s">
        <v>1355</v>
      </c>
      <c r="D5" s="450">
        <f>D6+D7</f>
        <v>1827</v>
      </c>
      <c r="E5" s="450">
        <f>E6+E7</f>
        <v>3455</v>
      </c>
      <c r="F5" s="545">
        <f t="shared" ref="F5:F34" si="0">D5/E5*100</f>
        <v>52.879884225759767</v>
      </c>
      <c r="G5" s="1">
        <f>G4-D4</f>
        <v>0</v>
      </c>
    </row>
    <row r="6" spans="1:7" ht="20.100000000000001" customHeight="1">
      <c r="A6" s="14" t="s">
        <v>392</v>
      </c>
      <c r="B6" s="22"/>
      <c r="C6" s="23" t="s">
        <v>391</v>
      </c>
      <c r="D6" s="380">
        <v>639</v>
      </c>
      <c r="E6" s="380">
        <v>1335</v>
      </c>
      <c r="F6" s="545">
        <f t="shared" si="0"/>
        <v>47.865168539325843</v>
      </c>
    </row>
    <row r="7" spans="1:7" ht="20.100000000000001" customHeight="1">
      <c r="A7" s="14">
        <v>1400019</v>
      </c>
      <c r="B7" s="22" t="s">
        <v>575</v>
      </c>
      <c r="C7" s="23" t="s">
        <v>433</v>
      </c>
      <c r="D7" s="380">
        <v>1188</v>
      </c>
      <c r="E7" s="380">
        <v>2120</v>
      </c>
      <c r="F7" s="545">
        <f t="shared" si="0"/>
        <v>56.037735849056602</v>
      </c>
    </row>
    <row r="8" spans="1:7" ht="20.100000000000001" customHeight="1">
      <c r="A8" s="243" t="s">
        <v>348</v>
      </c>
      <c r="B8" s="22"/>
      <c r="C8" s="238" t="s">
        <v>371</v>
      </c>
      <c r="D8" s="380"/>
      <c r="E8" s="380"/>
      <c r="F8" s="545" t="e">
        <f t="shared" si="0"/>
        <v>#DIV/0!</v>
      </c>
    </row>
    <row r="9" spans="1:7" ht="20.100000000000001" customHeight="1">
      <c r="A9" s="243" t="s">
        <v>349</v>
      </c>
      <c r="B9" s="22"/>
      <c r="C9" s="238" t="s">
        <v>431</v>
      </c>
      <c r="D9" s="380"/>
      <c r="E9" s="380"/>
      <c r="F9" s="545" t="e">
        <f t="shared" si="0"/>
        <v>#DIV/0!</v>
      </c>
    </row>
    <row r="10" spans="1:7" ht="20.100000000000001" customHeight="1">
      <c r="A10" s="253" t="s">
        <v>348</v>
      </c>
      <c r="B10" s="169"/>
      <c r="C10" s="241" t="s">
        <v>1382</v>
      </c>
      <c r="D10" s="384">
        <v>169</v>
      </c>
      <c r="E10" s="384">
        <v>320</v>
      </c>
      <c r="F10" s="545">
        <f t="shared" si="0"/>
        <v>52.812499999999993</v>
      </c>
    </row>
    <row r="11" spans="1:7" ht="20.100000000000001" customHeight="1">
      <c r="A11" s="253" t="s">
        <v>349</v>
      </c>
      <c r="B11" s="169"/>
      <c r="C11" s="241" t="s">
        <v>1383</v>
      </c>
      <c r="D11" s="384">
        <v>169</v>
      </c>
      <c r="E11" s="384">
        <v>320</v>
      </c>
      <c r="F11" s="545">
        <f t="shared" si="0"/>
        <v>52.812499999999993</v>
      </c>
    </row>
    <row r="12" spans="1:7" ht="20.100000000000001" customHeight="1">
      <c r="A12" s="253">
        <v>2200104</v>
      </c>
      <c r="B12" s="169"/>
      <c r="C12" s="241" t="s">
        <v>753</v>
      </c>
      <c r="D12" s="384">
        <v>2</v>
      </c>
      <c r="E12" s="384"/>
      <c r="F12" s="545" t="e">
        <f t="shared" si="0"/>
        <v>#DIV/0!</v>
      </c>
    </row>
    <row r="13" spans="1:7" ht="33" customHeight="1">
      <c r="A13" s="253">
        <v>2200105</v>
      </c>
      <c r="B13" s="169"/>
      <c r="C13" s="241" t="s">
        <v>754</v>
      </c>
      <c r="D13" s="384">
        <v>13</v>
      </c>
      <c r="E13" s="384">
        <v>31</v>
      </c>
      <c r="F13" s="545">
        <f t="shared" si="0"/>
        <v>41.935483870967744</v>
      </c>
    </row>
    <row r="14" spans="1:7" ht="33" customHeight="1">
      <c r="A14" s="253" t="s">
        <v>1384</v>
      </c>
      <c r="B14" s="169"/>
      <c r="C14" s="241" t="s">
        <v>755</v>
      </c>
      <c r="D14" s="384">
        <v>50</v>
      </c>
      <c r="E14" s="384"/>
      <c r="F14" s="545" t="e">
        <f t="shared" si="0"/>
        <v>#DIV/0!</v>
      </c>
    </row>
    <row r="15" spans="1:7" ht="20.100000000000001" customHeight="1">
      <c r="A15" s="168" t="s">
        <v>385</v>
      </c>
      <c r="B15" s="169"/>
      <c r="C15" s="171" t="s">
        <v>434</v>
      </c>
      <c r="D15" s="384"/>
      <c r="E15" s="384"/>
      <c r="F15" s="545" t="e">
        <f t="shared" si="0"/>
        <v>#DIV/0!</v>
      </c>
    </row>
    <row r="16" spans="1:7" ht="25.5" customHeight="1">
      <c r="A16" s="14" t="s">
        <v>389</v>
      </c>
      <c r="B16" s="22"/>
      <c r="C16" s="23" t="s">
        <v>435</v>
      </c>
      <c r="D16" s="384"/>
      <c r="E16" s="407"/>
      <c r="F16" s="545" t="e">
        <f t="shared" si="0"/>
        <v>#DIV/0!</v>
      </c>
    </row>
    <row r="17" spans="1:6" ht="20.100000000000001" customHeight="1">
      <c r="A17" s="168">
        <v>1200056</v>
      </c>
      <c r="B17" s="169"/>
      <c r="C17" s="170" t="s">
        <v>699</v>
      </c>
      <c r="D17" s="385">
        <v>942</v>
      </c>
      <c r="E17" s="385">
        <v>1720</v>
      </c>
      <c r="F17" s="545">
        <f t="shared" si="0"/>
        <v>54.767441860465112</v>
      </c>
    </row>
    <row r="18" spans="1:6" ht="20.100000000000001" customHeight="1">
      <c r="A18" s="168">
        <v>1200055</v>
      </c>
      <c r="B18" s="169"/>
      <c r="C18" s="170" t="s">
        <v>698</v>
      </c>
      <c r="D18" s="385"/>
      <c r="E18" s="385"/>
      <c r="F18" s="545" t="e">
        <f t="shared" si="0"/>
        <v>#DIV/0!</v>
      </c>
    </row>
    <row r="19" spans="1:6" ht="20.100000000000001" customHeight="1">
      <c r="A19" s="494"/>
      <c r="B19" s="495"/>
      <c r="C19" s="496" t="s">
        <v>438</v>
      </c>
      <c r="D19" s="462">
        <f>SUM(D20:D28)</f>
        <v>2014</v>
      </c>
      <c r="E19" s="462">
        <f>SUM(E20:E28)</f>
        <v>3472</v>
      </c>
      <c r="F19" s="545">
        <f t="shared" si="0"/>
        <v>58.006912442396306</v>
      </c>
    </row>
    <row r="20" spans="1:6" ht="24.95" customHeight="1">
      <c r="A20" s="14">
        <v>1000165</v>
      </c>
      <c r="B20" s="22"/>
      <c r="C20" s="23" t="s">
        <v>465</v>
      </c>
      <c r="D20" s="380"/>
      <c r="E20" s="380"/>
      <c r="F20" s="545" t="e">
        <f t="shared" si="0"/>
        <v>#DIV/0!</v>
      </c>
    </row>
    <row r="21" spans="1:6" ht="24.95" customHeight="1">
      <c r="A21" s="14" t="s">
        <v>394</v>
      </c>
      <c r="B21" s="22"/>
      <c r="C21" s="23" t="s">
        <v>393</v>
      </c>
      <c r="D21" s="380">
        <v>68</v>
      </c>
      <c r="E21" s="380">
        <v>117</v>
      </c>
      <c r="F21" s="545">
        <f t="shared" si="0"/>
        <v>58.119658119658126</v>
      </c>
    </row>
    <row r="22" spans="1:6" ht="24.95" customHeight="1">
      <c r="A22" s="14" t="s">
        <v>396</v>
      </c>
      <c r="B22" s="22"/>
      <c r="C22" s="23" t="s">
        <v>395</v>
      </c>
      <c r="D22" s="380">
        <v>22</v>
      </c>
      <c r="E22" s="380">
        <v>55</v>
      </c>
      <c r="F22" s="545">
        <f t="shared" si="0"/>
        <v>40</v>
      </c>
    </row>
    <row r="23" spans="1:6" ht="24.95" customHeight="1">
      <c r="A23" s="14">
        <v>1000116</v>
      </c>
      <c r="B23" s="250" t="s">
        <v>313</v>
      </c>
      <c r="C23" s="23" t="s">
        <v>487</v>
      </c>
      <c r="D23" s="380">
        <v>788</v>
      </c>
      <c r="E23" s="380">
        <v>1500</v>
      </c>
      <c r="F23" s="545">
        <f t="shared" si="0"/>
        <v>52.533333333333331</v>
      </c>
    </row>
    <row r="24" spans="1:6" ht="24.95" customHeight="1">
      <c r="A24" s="14">
        <v>1000116</v>
      </c>
      <c r="B24" s="22" t="s">
        <v>312</v>
      </c>
      <c r="C24" s="23" t="s">
        <v>488</v>
      </c>
      <c r="D24" s="380"/>
      <c r="E24" s="380"/>
      <c r="F24" s="545" t="e">
        <f t="shared" si="0"/>
        <v>#DIV/0!</v>
      </c>
    </row>
    <row r="25" spans="1:6" ht="24.95" customHeight="1">
      <c r="A25" s="168">
        <v>1200057</v>
      </c>
      <c r="B25" s="169"/>
      <c r="C25" s="170" t="s">
        <v>700</v>
      </c>
      <c r="D25" s="380">
        <v>1136</v>
      </c>
      <c r="E25" s="380">
        <v>1800</v>
      </c>
      <c r="F25" s="545">
        <f t="shared" si="0"/>
        <v>63.111111111111107</v>
      </c>
    </row>
    <row r="26" spans="1:6" ht="24.95" customHeight="1">
      <c r="A26" s="14" t="s">
        <v>357</v>
      </c>
      <c r="B26" s="22"/>
      <c r="C26" s="23" t="s">
        <v>476</v>
      </c>
      <c r="D26" s="380"/>
      <c r="E26" s="380"/>
      <c r="F26" s="545" t="e">
        <f t="shared" si="0"/>
        <v>#DIV/0!</v>
      </c>
    </row>
    <row r="27" spans="1:6" ht="24.95" customHeight="1">
      <c r="A27" s="14">
        <v>1000272</v>
      </c>
      <c r="B27" s="22"/>
      <c r="C27" s="23" t="s">
        <v>473</v>
      </c>
      <c r="D27" s="380"/>
      <c r="E27" s="380"/>
      <c r="F27" s="545" t="e">
        <f t="shared" si="0"/>
        <v>#DIV/0!</v>
      </c>
    </row>
    <row r="28" spans="1:6" ht="24.95" customHeight="1">
      <c r="A28" s="179" t="s">
        <v>77</v>
      </c>
      <c r="B28" s="40"/>
      <c r="C28" s="103" t="s">
        <v>78</v>
      </c>
      <c r="D28" s="388"/>
      <c r="E28" s="389"/>
      <c r="F28" s="545" t="e">
        <f t="shared" si="0"/>
        <v>#DIV/0!</v>
      </c>
    </row>
    <row r="29" spans="1:6" ht="20.100000000000001" customHeight="1">
      <c r="A29" s="497"/>
      <c r="B29" s="498"/>
      <c r="C29" s="496" t="s">
        <v>374</v>
      </c>
      <c r="D29" s="462">
        <f>D30+D31</f>
        <v>1</v>
      </c>
      <c r="E29" s="462">
        <f>E30+E31</f>
        <v>136</v>
      </c>
      <c r="F29" s="545">
        <f t="shared" si="0"/>
        <v>0.73529411764705876</v>
      </c>
    </row>
    <row r="30" spans="1:6" ht="20.100000000000001" customHeight="1">
      <c r="A30" s="499">
        <v>1000215</v>
      </c>
      <c r="B30" s="500"/>
      <c r="C30" s="501" t="s">
        <v>363</v>
      </c>
      <c r="D30" s="502">
        <v>1</v>
      </c>
      <c r="E30" s="502">
        <v>136</v>
      </c>
      <c r="F30" s="545">
        <f t="shared" si="0"/>
        <v>0.73529411764705876</v>
      </c>
    </row>
    <row r="31" spans="1:6" ht="20.100000000000001" customHeight="1">
      <c r="A31" s="499">
        <v>1000207</v>
      </c>
      <c r="B31" s="500"/>
      <c r="C31" s="501" t="s">
        <v>364</v>
      </c>
      <c r="D31" s="450">
        <f>SUM(D32:D33)</f>
        <v>0</v>
      </c>
      <c r="E31" s="450">
        <f>SUM(E32:E33)</f>
        <v>0</v>
      </c>
      <c r="F31" s="545" t="e">
        <f t="shared" si="0"/>
        <v>#DIV/0!</v>
      </c>
    </row>
    <row r="32" spans="1:6" ht="20.100000000000001" customHeight="1">
      <c r="A32" s="24">
        <v>1000207</v>
      </c>
      <c r="B32" s="25" t="s">
        <v>581</v>
      </c>
      <c r="C32" s="39" t="s">
        <v>372</v>
      </c>
      <c r="D32" s="388"/>
      <c r="E32" s="389"/>
      <c r="F32" s="545" t="e">
        <f t="shared" si="0"/>
        <v>#DIV/0!</v>
      </c>
    </row>
    <row r="33" spans="1:7" ht="20.100000000000001" customHeight="1">
      <c r="A33" s="251">
        <v>1000207</v>
      </c>
      <c r="B33" s="25" t="s">
        <v>577</v>
      </c>
      <c r="C33" s="39" t="s">
        <v>373</v>
      </c>
      <c r="D33" s="388"/>
      <c r="E33" s="388"/>
      <c r="F33" s="545" t="e">
        <f t="shared" si="0"/>
        <v>#DIV/0!</v>
      </c>
    </row>
    <row r="34" spans="1:7" ht="20.100000000000001" customHeight="1">
      <c r="A34" s="744" t="s">
        <v>1487</v>
      </c>
      <c r="B34" s="745"/>
      <c r="C34" s="746"/>
      <c r="D34" s="388">
        <v>2017</v>
      </c>
      <c r="E34" s="388">
        <v>3955</v>
      </c>
      <c r="F34" s="545">
        <f t="shared" si="0"/>
        <v>50.99873577749684</v>
      </c>
    </row>
    <row r="35" spans="1:7" ht="20.100000000000001" customHeight="1">
      <c r="A35" s="2"/>
      <c r="B35" s="3"/>
      <c r="C35" s="180"/>
      <c r="D35" s="181"/>
      <c r="E35" s="181"/>
      <c r="F35" s="113"/>
      <c r="G35" s="2"/>
    </row>
    <row r="36" spans="1:7">
      <c r="B36" s="377"/>
      <c r="F36" s="13"/>
      <c r="G36" s="2"/>
    </row>
    <row r="37" spans="1:7">
      <c r="F37" s="13"/>
      <c r="G37" s="2"/>
    </row>
    <row r="38" spans="1:7">
      <c r="A38" s="391"/>
      <c r="B38" s="392"/>
      <c r="C38" s="393"/>
      <c r="D38" s="394"/>
      <c r="E38" s="394"/>
      <c r="F38" s="13"/>
      <c r="G38" s="2"/>
    </row>
    <row r="39" spans="1:7">
      <c r="A39" s="391"/>
      <c r="B39" s="392"/>
      <c r="C39" s="393"/>
      <c r="D39" s="394"/>
      <c r="E39" s="394"/>
      <c r="F39" s="13"/>
      <c r="G39" s="2"/>
    </row>
    <row r="40" spans="1:7">
      <c r="A40" s="394"/>
      <c r="B40" s="395"/>
      <c r="C40" s="394"/>
      <c r="D40" s="394"/>
      <c r="E40" s="394"/>
      <c r="F40" s="13"/>
      <c r="G40" s="2"/>
    </row>
    <row r="41" spans="1:7">
      <c r="A41" s="394"/>
      <c r="B41" s="395"/>
      <c r="C41" s="394"/>
      <c r="D41" s="394"/>
      <c r="E41" s="394"/>
      <c r="F41" s="13"/>
      <c r="G41" s="2"/>
    </row>
    <row r="42" spans="1:7">
      <c r="A42" s="394"/>
      <c r="B42" s="395"/>
      <c r="C42" s="394"/>
      <c r="D42" s="394"/>
      <c r="E42" s="394"/>
      <c r="F42" s="13"/>
      <c r="G42" s="2"/>
    </row>
    <row r="43" spans="1:7">
      <c r="A43" s="394"/>
      <c r="B43" s="395"/>
      <c r="C43" s="394"/>
      <c r="D43" s="394"/>
      <c r="E43" s="394"/>
      <c r="F43" s="13"/>
      <c r="G43" s="2"/>
    </row>
    <row r="44" spans="1:7">
      <c r="A44" s="394"/>
      <c r="B44" s="395"/>
      <c r="C44" s="394"/>
      <c r="D44" s="394"/>
      <c r="E44" s="394"/>
      <c r="F44" s="13"/>
      <c r="G44" s="2"/>
    </row>
    <row r="45" spans="1:7">
      <c r="A45" s="394"/>
      <c r="B45" s="395"/>
      <c r="C45" s="394"/>
      <c r="D45" s="394"/>
      <c r="E45" s="394"/>
      <c r="F45" s="13"/>
      <c r="G45" s="2"/>
    </row>
    <row r="46" spans="1:7">
      <c r="A46" s="394"/>
      <c r="B46" s="395"/>
      <c r="C46" s="394"/>
      <c r="D46" s="394"/>
      <c r="E46" s="394"/>
      <c r="F46" s="13"/>
      <c r="G46" s="2"/>
    </row>
    <row r="47" spans="1:7">
      <c r="F47" s="13"/>
      <c r="G47" s="2"/>
    </row>
    <row r="48" spans="1:7">
      <c r="F48" s="13"/>
      <c r="G48" s="2"/>
    </row>
    <row r="49" spans="4:7">
      <c r="F49" s="13"/>
      <c r="G49" s="2"/>
    </row>
    <row r="50" spans="4:7">
      <c r="F50" s="13"/>
      <c r="G50" s="2"/>
    </row>
    <row r="51" spans="4:7">
      <c r="F51" s="13"/>
      <c r="G51" s="2"/>
    </row>
    <row r="52" spans="4:7">
      <c r="F52" s="13"/>
      <c r="G52" s="2"/>
    </row>
    <row r="53" spans="4:7">
      <c r="F53" s="13"/>
      <c r="G53" s="2"/>
    </row>
    <row r="54" spans="4:7">
      <c r="F54" s="13"/>
      <c r="G54" s="2"/>
    </row>
    <row r="55" spans="4:7">
      <c r="F55" s="2"/>
      <c r="G55" s="2"/>
    </row>
    <row r="57" spans="4:7">
      <c r="D57" s="12"/>
    </row>
  </sheetData>
  <mergeCells count="2">
    <mergeCell ref="A2:D2"/>
    <mergeCell ref="A34:C34"/>
  </mergeCells>
  <phoneticPr fontId="3" type="noConversion"/>
  <printOptions horizontalCentered="1"/>
  <pageMargins left="0.74803149606299213" right="0.74803149606299213" top="0.59055118110236227" bottom="0.55118110236220474" header="0.51181102362204722" footer="0.51181102362204722"/>
  <pageSetup paperSize="9" scale="87" orientation="portrait" horizontalDpi="1200" verticalDpi="1200" r:id="rId1"/>
  <headerFooter alignWithMargins="0"/>
  <ignoredErrors>
    <ignoredError sqref="A26:B27 A19:B19 A23 A21:B21 A6:B7" numberStoredAsText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2" zoomScaleNormal="100" workbookViewId="0">
      <selection activeCell="D24" sqref="D24"/>
    </sheetView>
  </sheetViews>
  <sheetFormatPr defaultColWidth="9.140625" defaultRowHeight="12.75"/>
  <cols>
    <col min="1" max="1" width="9.140625" style="8"/>
    <col min="2" max="2" width="9.140625" style="28"/>
    <col min="3" max="3" width="51" style="1" customWidth="1"/>
    <col min="4" max="4" width="11.7109375" style="1" customWidth="1"/>
    <col min="5" max="5" width="10.5703125" style="1" customWidth="1"/>
    <col min="6" max="16384" width="9.140625" style="1"/>
  </cols>
  <sheetData>
    <row r="1" spans="1:10" ht="15.75" customHeight="1">
      <c r="A1" s="26" t="s">
        <v>548</v>
      </c>
      <c r="B1" s="27"/>
    </row>
    <row r="2" spans="1:10" ht="15.75" customHeight="1" thickBot="1">
      <c r="A2" s="755" t="s">
        <v>1343</v>
      </c>
      <c r="B2" s="755"/>
      <c r="C2" s="755"/>
      <c r="D2" s="755"/>
      <c r="F2" s="12" t="s">
        <v>456</v>
      </c>
    </row>
    <row r="3" spans="1:10" ht="38.450000000000003" customHeight="1">
      <c r="A3" s="19" t="s">
        <v>617</v>
      </c>
      <c r="B3" s="17" t="s">
        <v>618</v>
      </c>
      <c r="C3" s="18" t="s">
        <v>360</v>
      </c>
      <c r="D3" s="536" t="s">
        <v>1616</v>
      </c>
      <c r="E3" s="338" t="s">
        <v>1484</v>
      </c>
      <c r="F3" s="356" t="s">
        <v>686</v>
      </c>
    </row>
    <row r="4" spans="1:10" ht="27" customHeight="1">
      <c r="A4" s="494"/>
      <c r="B4" s="495"/>
      <c r="C4" s="496" t="s">
        <v>390</v>
      </c>
      <c r="D4" s="461">
        <f>D5+D12+D13</f>
        <v>2625</v>
      </c>
      <c r="E4" s="461">
        <f>E5+E12+E13</f>
        <v>4200</v>
      </c>
      <c r="F4" s="545">
        <f>D4/E4*100</f>
        <v>62.5</v>
      </c>
    </row>
    <row r="5" spans="1:10" ht="27" customHeight="1">
      <c r="A5" s="503">
        <v>1600014</v>
      </c>
      <c r="B5" s="504"/>
      <c r="C5" s="505" t="s">
        <v>1356</v>
      </c>
      <c r="D5" s="506">
        <f>D6+D7+D8+D9+D10+D11</f>
        <v>2624</v>
      </c>
      <c r="E5" s="506">
        <f>E6+E7+E8+E9+E10+E11</f>
        <v>4200</v>
      </c>
      <c r="F5" s="545">
        <f t="shared" ref="F5:F24" si="0">D5/E5*100</f>
        <v>62.476190476190474</v>
      </c>
    </row>
    <row r="6" spans="1:10" ht="30" customHeight="1">
      <c r="A6" s="14">
        <v>1600014</v>
      </c>
      <c r="B6" s="22" t="s">
        <v>576</v>
      </c>
      <c r="C6" s="23" t="s">
        <v>316</v>
      </c>
      <c r="D6" s="442"/>
      <c r="E6" s="443"/>
      <c r="F6" s="545" t="e">
        <f t="shared" si="0"/>
        <v>#DIV/0!</v>
      </c>
      <c r="G6" s="12">
        <f>D6+D7+D8+D9</f>
        <v>0</v>
      </c>
      <c r="H6" s="12">
        <f>E6+E7+E8+E9</f>
        <v>0</v>
      </c>
      <c r="I6" s="410" t="e">
        <f>G6/H6*100</f>
        <v>#DIV/0!</v>
      </c>
      <c r="J6" s="1" t="s">
        <v>690</v>
      </c>
    </row>
    <row r="7" spans="1:10" ht="24.95" customHeight="1">
      <c r="A7" s="14">
        <v>1600014</v>
      </c>
      <c r="B7" s="22" t="s">
        <v>576</v>
      </c>
      <c r="C7" s="23" t="s">
        <v>317</v>
      </c>
      <c r="D7" s="442"/>
      <c r="E7" s="443"/>
      <c r="F7" s="545" t="e">
        <f t="shared" si="0"/>
        <v>#DIV/0!</v>
      </c>
      <c r="G7" s="12">
        <f>D10+D11+D12+D13</f>
        <v>2625</v>
      </c>
      <c r="H7" s="12">
        <f>E10+E11+E12+E13</f>
        <v>4200</v>
      </c>
      <c r="I7" s="410">
        <f>G7/H7*100</f>
        <v>62.5</v>
      </c>
      <c r="J7" s="1" t="s">
        <v>691</v>
      </c>
    </row>
    <row r="8" spans="1:10" ht="24.95" customHeight="1">
      <c r="A8" s="14">
        <v>1600014</v>
      </c>
      <c r="B8" s="22" t="s">
        <v>576</v>
      </c>
      <c r="C8" s="23" t="s">
        <v>318</v>
      </c>
      <c r="D8" s="442"/>
      <c r="E8" s="443"/>
      <c r="F8" s="545" t="e">
        <f t="shared" si="0"/>
        <v>#DIV/0!</v>
      </c>
    </row>
    <row r="9" spans="1:10" ht="24.95" customHeight="1">
      <c r="A9" s="14">
        <v>1600014</v>
      </c>
      <c r="B9" s="22" t="s">
        <v>576</v>
      </c>
      <c r="C9" s="23" t="s">
        <v>660</v>
      </c>
      <c r="D9" s="442"/>
      <c r="E9" s="443"/>
      <c r="F9" s="545" t="e">
        <f t="shared" si="0"/>
        <v>#DIV/0!</v>
      </c>
    </row>
    <row r="10" spans="1:10" ht="25.5" customHeight="1">
      <c r="A10" s="14">
        <v>1600014</v>
      </c>
      <c r="B10" s="22" t="s">
        <v>581</v>
      </c>
      <c r="C10" s="23" t="s">
        <v>397</v>
      </c>
      <c r="D10" s="444">
        <v>2299</v>
      </c>
      <c r="E10" s="444">
        <v>3600</v>
      </c>
      <c r="F10" s="545">
        <f t="shared" si="0"/>
        <v>63.861111111111114</v>
      </c>
    </row>
    <row r="11" spans="1:10" ht="20.100000000000001" customHeight="1">
      <c r="A11" s="14">
        <v>1600014</v>
      </c>
      <c r="B11" s="22" t="s">
        <v>575</v>
      </c>
      <c r="C11" s="23" t="s">
        <v>433</v>
      </c>
      <c r="D11" s="444">
        <v>325</v>
      </c>
      <c r="E11" s="444">
        <v>600</v>
      </c>
      <c r="F11" s="545">
        <f t="shared" si="0"/>
        <v>54.166666666666664</v>
      </c>
    </row>
    <row r="12" spans="1:10" ht="20.100000000000001" customHeight="1">
      <c r="A12" s="122">
        <v>1200056</v>
      </c>
      <c r="B12" s="169"/>
      <c r="C12" s="170" t="s">
        <v>699</v>
      </c>
      <c r="D12" s="445">
        <v>1</v>
      </c>
      <c r="E12" s="445"/>
      <c r="F12" s="545" t="e">
        <f t="shared" si="0"/>
        <v>#DIV/0!</v>
      </c>
    </row>
    <row r="13" spans="1:10" ht="20.100000000000001" customHeight="1">
      <c r="A13" s="122">
        <v>1200055</v>
      </c>
      <c r="B13" s="169"/>
      <c r="C13" s="170" t="s">
        <v>698</v>
      </c>
      <c r="D13" s="445"/>
      <c r="E13" s="444"/>
      <c r="F13" s="545" t="e">
        <f t="shared" si="0"/>
        <v>#DIV/0!</v>
      </c>
    </row>
    <row r="14" spans="1:10" ht="29.25" customHeight="1">
      <c r="A14" s="494"/>
      <c r="B14" s="495"/>
      <c r="C14" s="496" t="s">
        <v>438</v>
      </c>
      <c r="D14" s="461">
        <f>SUM(D15:D23)</f>
        <v>7590</v>
      </c>
      <c r="E14" s="461">
        <f>SUM(E15:E23)</f>
        <v>11614</v>
      </c>
      <c r="F14" s="545">
        <f t="shared" si="0"/>
        <v>65.352161184776989</v>
      </c>
    </row>
    <row r="15" spans="1:10" ht="20.100000000000001" customHeight="1">
      <c r="A15" s="14" t="s">
        <v>398</v>
      </c>
      <c r="B15" s="22"/>
      <c r="C15" s="23" t="s">
        <v>489</v>
      </c>
      <c r="D15" s="444">
        <v>2252</v>
      </c>
      <c r="E15" s="444">
        <v>3400</v>
      </c>
      <c r="F15" s="545">
        <f t="shared" si="0"/>
        <v>66.235294117647058</v>
      </c>
    </row>
    <row r="16" spans="1:10" ht="20.100000000000001" customHeight="1">
      <c r="A16" s="14" t="s">
        <v>399</v>
      </c>
      <c r="B16" s="22"/>
      <c r="C16" s="23" t="s">
        <v>490</v>
      </c>
      <c r="D16" s="444">
        <v>280</v>
      </c>
      <c r="E16" s="444">
        <v>270</v>
      </c>
      <c r="F16" s="545">
        <f t="shared" si="0"/>
        <v>103.7037037037037</v>
      </c>
    </row>
    <row r="17" spans="1:6" ht="20.100000000000001" customHeight="1">
      <c r="A17" s="14" t="s">
        <v>400</v>
      </c>
      <c r="B17" s="22"/>
      <c r="C17" s="23" t="s">
        <v>491</v>
      </c>
      <c r="D17" s="444">
        <v>1393</v>
      </c>
      <c r="E17" s="444">
        <v>1900</v>
      </c>
      <c r="F17" s="545">
        <f t="shared" si="0"/>
        <v>73.315789473684205</v>
      </c>
    </row>
    <row r="18" spans="1:6" ht="29.25" customHeight="1">
      <c r="A18" s="14" t="s">
        <v>401</v>
      </c>
      <c r="B18" s="22"/>
      <c r="C18" s="23" t="s">
        <v>492</v>
      </c>
      <c r="D18" s="444">
        <v>78</v>
      </c>
      <c r="E18" s="444">
        <v>700</v>
      </c>
      <c r="F18" s="545">
        <f t="shared" si="0"/>
        <v>11.142857142857142</v>
      </c>
    </row>
    <row r="19" spans="1:6" ht="27" customHeight="1">
      <c r="A19" s="14" t="s">
        <v>402</v>
      </c>
      <c r="B19" s="22"/>
      <c r="C19" s="23" t="s">
        <v>493</v>
      </c>
      <c r="D19" s="444">
        <v>77</v>
      </c>
      <c r="E19" s="444">
        <v>180</v>
      </c>
      <c r="F19" s="545">
        <f t="shared" si="0"/>
        <v>42.777777777777779</v>
      </c>
    </row>
    <row r="20" spans="1:6" ht="27" customHeight="1">
      <c r="A20" s="14" t="s">
        <v>403</v>
      </c>
      <c r="B20" s="22"/>
      <c r="C20" s="23" t="s">
        <v>478</v>
      </c>
      <c r="D20" s="444">
        <v>17</v>
      </c>
      <c r="E20" s="444">
        <v>30</v>
      </c>
      <c r="F20" s="545">
        <f t="shared" si="0"/>
        <v>56.666666666666664</v>
      </c>
    </row>
    <row r="21" spans="1:6" ht="27.75" customHeight="1">
      <c r="A21" s="14" t="s">
        <v>404</v>
      </c>
      <c r="B21" s="22"/>
      <c r="C21" s="23" t="s">
        <v>479</v>
      </c>
      <c r="D21" s="444">
        <v>1211</v>
      </c>
      <c r="E21" s="444">
        <v>1831</v>
      </c>
      <c r="F21" s="545">
        <f t="shared" si="0"/>
        <v>66.138722009830701</v>
      </c>
    </row>
    <row r="22" spans="1:6" ht="27" customHeight="1">
      <c r="A22" s="14" t="s">
        <v>405</v>
      </c>
      <c r="B22" s="22"/>
      <c r="C22" s="23" t="s">
        <v>477</v>
      </c>
      <c r="D22" s="444">
        <v>335</v>
      </c>
      <c r="E22" s="444">
        <v>703</v>
      </c>
      <c r="F22" s="545">
        <f t="shared" si="0"/>
        <v>47.652916073968704</v>
      </c>
    </row>
    <row r="23" spans="1:6" ht="26.25" customHeight="1">
      <c r="A23" s="524" t="s">
        <v>406</v>
      </c>
      <c r="B23" s="525"/>
      <c r="C23" s="526" t="s">
        <v>494</v>
      </c>
      <c r="D23" s="527">
        <v>1947</v>
      </c>
      <c r="E23" s="527">
        <v>2600</v>
      </c>
      <c r="F23" s="545">
        <f t="shared" si="0"/>
        <v>74.884615384615387</v>
      </c>
    </row>
    <row r="24" spans="1:6" ht="26.25" customHeight="1">
      <c r="A24" s="744" t="s">
        <v>1487</v>
      </c>
      <c r="B24" s="745"/>
      <c r="C24" s="746"/>
      <c r="D24" s="606">
        <v>2686</v>
      </c>
      <c r="E24" s="606">
        <v>4200</v>
      </c>
      <c r="F24" s="545">
        <f t="shared" si="0"/>
        <v>63.952380952380949</v>
      </c>
    </row>
    <row r="25" spans="1:6">
      <c r="A25" s="1"/>
      <c r="B25" s="6"/>
      <c r="F25" s="13"/>
    </row>
    <row r="26" spans="1:6" ht="12.75" customHeight="1">
      <c r="A26" s="756" t="s">
        <v>319</v>
      </c>
      <c r="B26" s="756"/>
      <c r="C26" s="756"/>
      <c r="D26" s="756"/>
      <c r="E26" s="756"/>
      <c r="F26" s="13"/>
    </row>
    <row r="27" spans="1:6" ht="34.5" customHeight="1">
      <c r="A27" s="756"/>
      <c r="B27" s="756"/>
      <c r="C27" s="756"/>
      <c r="D27" s="756"/>
      <c r="E27" s="756"/>
      <c r="F27" s="13"/>
    </row>
    <row r="28" spans="1:6">
      <c r="A28" s="1"/>
      <c r="B28" s="6"/>
      <c r="F28" s="13"/>
    </row>
    <row r="29" spans="1:6">
      <c r="A29" s="1"/>
      <c r="B29" s="6"/>
      <c r="F29" s="13"/>
    </row>
    <row r="30" spans="1:6">
      <c r="A30" s="1"/>
      <c r="B30" s="6"/>
      <c r="F30" s="13"/>
    </row>
    <row r="31" spans="1:6">
      <c r="A31" s="1"/>
      <c r="B31" s="6"/>
      <c r="F31" s="13"/>
    </row>
    <row r="32" spans="1:6">
      <c r="A32" s="1"/>
      <c r="B32" s="6"/>
      <c r="F32" s="13"/>
    </row>
    <row r="33" spans="1:6">
      <c r="A33" s="1"/>
      <c r="B33" s="6"/>
      <c r="F33" s="13"/>
    </row>
    <row r="34" spans="1:6">
      <c r="A34" s="1"/>
      <c r="B34" s="6"/>
      <c r="F34" s="13"/>
    </row>
    <row r="35" spans="1:6">
      <c r="A35" s="1"/>
      <c r="B35" s="6"/>
      <c r="F35" s="13"/>
    </row>
    <row r="36" spans="1:6">
      <c r="A36" s="1"/>
      <c r="B36" s="6"/>
      <c r="F36" s="13"/>
    </row>
    <row r="37" spans="1:6">
      <c r="A37" s="1"/>
      <c r="B37" s="6"/>
      <c r="F37" s="13"/>
    </row>
    <row r="38" spans="1:6">
      <c r="A38" s="1"/>
      <c r="B38" s="6"/>
      <c r="F38" s="13"/>
    </row>
    <row r="39" spans="1:6">
      <c r="A39" s="1"/>
      <c r="B39" s="6"/>
      <c r="F39" s="13"/>
    </row>
    <row r="40" spans="1:6">
      <c r="A40" s="1"/>
      <c r="B40" s="6"/>
      <c r="F40" s="13"/>
    </row>
    <row r="41" spans="1:6">
      <c r="A41" s="1"/>
      <c r="B41" s="6"/>
      <c r="F41" s="13"/>
    </row>
    <row r="42" spans="1:6">
      <c r="F42" s="13"/>
    </row>
    <row r="43" spans="1:6">
      <c r="F43" s="13"/>
    </row>
    <row r="44" spans="1:6">
      <c r="F44" s="13"/>
    </row>
    <row r="45" spans="1:6">
      <c r="F45" s="13"/>
    </row>
    <row r="46" spans="1:6">
      <c r="F46" s="13"/>
    </row>
    <row r="47" spans="1:6">
      <c r="F47" s="13"/>
    </row>
    <row r="48" spans="1:6">
      <c r="F48" s="13"/>
    </row>
    <row r="49" spans="4:6">
      <c r="F49" s="13"/>
    </row>
    <row r="52" spans="4:6">
      <c r="D52" s="12"/>
    </row>
  </sheetData>
  <mergeCells count="3">
    <mergeCell ref="A26:E27"/>
    <mergeCell ref="A2:D2"/>
    <mergeCell ref="A24:C2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43" zoomScaleNormal="100" workbookViewId="0">
      <selection activeCell="A38" sqref="A38:C39"/>
    </sheetView>
  </sheetViews>
  <sheetFormatPr defaultColWidth="9.140625" defaultRowHeight="12.75"/>
  <cols>
    <col min="1" max="1" width="9.140625" style="1"/>
    <col min="2" max="2" width="9.140625" style="6"/>
    <col min="3" max="3" width="51" style="1" customWidth="1"/>
    <col min="4" max="4" width="11.85546875" style="1" customWidth="1"/>
    <col min="5" max="5" width="10.42578125" style="1" customWidth="1"/>
    <col min="6" max="16384" width="9.140625" style="1"/>
  </cols>
  <sheetData>
    <row r="1" spans="1:10">
      <c r="A1" s="7" t="s">
        <v>549</v>
      </c>
      <c r="B1" s="21"/>
    </row>
    <row r="2" spans="1:10" ht="13.5" thickBot="1">
      <c r="A2" s="755" t="s">
        <v>1343</v>
      </c>
      <c r="B2" s="755"/>
      <c r="C2" s="755"/>
      <c r="D2" s="755"/>
      <c r="F2" s="12" t="s">
        <v>457</v>
      </c>
    </row>
    <row r="3" spans="1:10" ht="44.25" customHeight="1">
      <c r="A3" s="19" t="s">
        <v>617</v>
      </c>
      <c r="B3" s="17" t="s">
        <v>618</v>
      </c>
      <c r="C3" s="18" t="s">
        <v>360</v>
      </c>
      <c r="D3" s="536" t="s">
        <v>1616</v>
      </c>
      <c r="E3" s="338" t="s">
        <v>1484</v>
      </c>
      <c r="F3" s="356" t="s">
        <v>686</v>
      </c>
    </row>
    <row r="4" spans="1:10" ht="20.100000000000001" customHeight="1">
      <c r="A4" s="494"/>
      <c r="B4" s="495"/>
      <c r="C4" s="496" t="s">
        <v>390</v>
      </c>
      <c r="D4" s="507">
        <f>D5+D9+D12+D13+D14+D15</f>
        <v>2959</v>
      </c>
      <c r="E4" s="507">
        <f>E5+E9+E12+E13+E14+E15</f>
        <v>6000</v>
      </c>
      <c r="F4" s="545">
        <f>D4/E4*100</f>
        <v>49.316666666666663</v>
      </c>
    </row>
    <row r="5" spans="1:10" ht="20.100000000000001" customHeight="1">
      <c r="A5" s="503">
        <v>1800010</v>
      </c>
      <c r="B5" s="504"/>
      <c r="C5" s="505" t="s">
        <v>1357</v>
      </c>
      <c r="D5" s="501">
        <f>D6+D7+D8+D10+D11</f>
        <v>2625</v>
      </c>
      <c r="E5" s="501">
        <f>E6+E7+E8+E10+E11</f>
        <v>5500</v>
      </c>
      <c r="F5" s="545">
        <f t="shared" ref="F5:F41" si="0">D5/E5*100</f>
        <v>47.727272727272727</v>
      </c>
    </row>
    <row r="6" spans="1:10" ht="33" customHeight="1">
      <c r="A6" s="14">
        <v>1800010</v>
      </c>
      <c r="B6" s="22" t="s">
        <v>576</v>
      </c>
      <c r="C6" s="23" t="s">
        <v>315</v>
      </c>
      <c r="D6" s="39"/>
      <c r="E6" s="104"/>
      <c r="F6" s="545"/>
      <c r="G6" s="1">
        <f>D6+D7+D8</f>
        <v>0</v>
      </c>
      <c r="H6" s="1">
        <f>E6+E7+E8</f>
        <v>0</v>
      </c>
      <c r="I6" s="641" t="e">
        <f>G6/H6*100</f>
        <v>#DIV/0!</v>
      </c>
      <c r="J6" s="1" t="s">
        <v>690</v>
      </c>
    </row>
    <row r="7" spans="1:10" ht="29.25" customHeight="1">
      <c r="A7" s="14">
        <v>1800010</v>
      </c>
      <c r="B7" s="22" t="s">
        <v>576</v>
      </c>
      <c r="C7" s="23" t="s">
        <v>279</v>
      </c>
      <c r="D7" s="39"/>
      <c r="E7" s="104"/>
      <c r="F7" s="545"/>
      <c r="G7" s="1">
        <f>D9+D10+D11+D12+D13+D14+D15</f>
        <v>2959</v>
      </c>
      <c r="H7" s="1">
        <f>E9+E10+E11+E12+E13+E14+E15</f>
        <v>6000</v>
      </c>
      <c r="I7" s="641">
        <f>G7/H7*100</f>
        <v>49.316666666666663</v>
      </c>
      <c r="J7" s="1" t="s">
        <v>691</v>
      </c>
    </row>
    <row r="8" spans="1:10" ht="27" customHeight="1">
      <c r="A8" s="14">
        <v>1800010</v>
      </c>
      <c r="B8" s="22" t="s">
        <v>576</v>
      </c>
      <c r="C8" s="23" t="s">
        <v>280</v>
      </c>
      <c r="D8" s="38"/>
      <c r="E8" s="104"/>
      <c r="F8" s="545"/>
    </row>
    <row r="9" spans="1:10" ht="27" customHeight="1">
      <c r="A9" s="408" t="s">
        <v>375</v>
      </c>
      <c r="B9" s="378"/>
      <c r="C9" s="379" t="s">
        <v>314</v>
      </c>
      <c r="D9" s="381">
        <v>333</v>
      </c>
      <c r="E9" s="381">
        <v>500</v>
      </c>
      <c r="F9" s="545">
        <f t="shared" si="0"/>
        <v>66.600000000000009</v>
      </c>
    </row>
    <row r="10" spans="1:10" ht="20.100000000000001" customHeight="1">
      <c r="A10" s="14">
        <v>1800010</v>
      </c>
      <c r="B10" s="22" t="s">
        <v>581</v>
      </c>
      <c r="C10" s="23" t="s">
        <v>407</v>
      </c>
      <c r="D10" s="382">
        <v>1456</v>
      </c>
      <c r="E10" s="382">
        <v>3000</v>
      </c>
      <c r="F10" s="545">
        <f t="shared" si="0"/>
        <v>48.533333333333331</v>
      </c>
    </row>
    <row r="11" spans="1:10" ht="20.100000000000001" customHeight="1">
      <c r="A11" s="14">
        <v>1800010</v>
      </c>
      <c r="B11" s="22" t="s">
        <v>575</v>
      </c>
      <c r="C11" s="23" t="s">
        <v>433</v>
      </c>
      <c r="D11" s="382">
        <v>1169</v>
      </c>
      <c r="E11" s="382">
        <v>2500</v>
      </c>
      <c r="F11" s="545">
        <f t="shared" si="0"/>
        <v>46.760000000000005</v>
      </c>
    </row>
    <row r="12" spans="1:10" ht="25.5" customHeight="1">
      <c r="A12" s="168">
        <v>1200056</v>
      </c>
      <c r="B12" s="169"/>
      <c r="C12" s="170" t="s">
        <v>699</v>
      </c>
      <c r="D12" s="383">
        <v>1</v>
      </c>
      <c r="E12" s="383"/>
      <c r="F12" s="545"/>
    </row>
    <row r="13" spans="1:10" ht="20.100000000000001" customHeight="1">
      <c r="A13" s="168">
        <v>1800011</v>
      </c>
      <c r="B13" s="169"/>
      <c r="C13" s="171" t="s">
        <v>718</v>
      </c>
      <c r="D13" s="176"/>
      <c r="E13" s="176"/>
      <c r="F13" s="545"/>
    </row>
    <row r="14" spans="1:10" ht="20.100000000000001" customHeight="1">
      <c r="A14" s="168">
        <v>1200055</v>
      </c>
      <c r="B14" s="169"/>
      <c r="C14" s="170" t="s">
        <v>698</v>
      </c>
      <c r="D14" s="176"/>
      <c r="E14" s="176"/>
      <c r="F14" s="545"/>
    </row>
    <row r="15" spans="1:10" ht="29.25" customHeight="1">
      <c r="A15" s="41">
        <v>2200067</v>
      </c>
      <c r="B15" s="22"/>
      <c r="C15" s="15" t="s">
        <v>759</v>
      </c>
      <c r="D15" s="176"/>
      <c r="E15" s="176"/>
      <c r="F15" s="545"/>
    </row>
    <row r="16" spans="1:10" ht="20.100000000000001" customHeight="1">
      <c r="A16" s="494"/>
      <c r="B16" s="495"/>
      <c r="C16" s="496" t="s">
        <v>442</v>
      </c>
      <c r="D16" s="507">
        <f>SUM(D17:D39)</f>
        <v>22420</v>
      </c>
      <c r="E16" s="507">
        <f>SUM(E17:E39)</f>
        <v>40489</v>
      </c>
      <c r="F16" s="545">
        <f t="shared" si="0"/>
        <v>55.373064289066164</v>
      </c>
    </row>
    <row r="17" spans="1:6" ht="20.100000000000001" customHeight="1">
      <c r="A17" s="168">
        <v>1800101</v>
      </c>
      <c r="B17" s="22"/>
      <c r="C17" s="23" t="s">
        <v>620</v>
      </c>
      <c r="D17" s="380">
        <v>155</v>
      </c>
      <c r="E17" s="380">
        <v>451</v>
      </c>
      <c r="F17" s="545">
        <f t="shared" si="0"/>
        <v>34.368070953436806</v>
      </c>
    </row>
    <row r="18" spans="1:6" ht="20.100000000000001" customHeight="1">
      <c r="A18" s="168">
        <v>1800119</v>
      </c>
      <c r="B18" s="22"/>
      <c r="C18" s="23" t="s">
        <v>621</v>
      </c>
      <c r="D18" s="380">
        <v>937</v>
      </c>
      <c r="E18" s="380">
        <v>1927</v>
      </c>
      <c r="F18" s="545">
        <f t="shared" si="0"/>
        <v>48.624805396990141</v>
      </c>
    </row>
    <row r="19" spans="1:6" ht="20.100000000000001" customHeight="1">
      <c r="A19" s="168">
        <v>1800127</v>
      </c>
      <c r="B19" s="22"/>
      <c r="C19" s="23" t="s">
        <v>622</v>
      </c>
      <c r="D19" s="380">
        <v>1043</v>
      </c>
      <c r="E19" s="380">
        <v>2004</v>
      </c>
      <c r="F19" s="545">
        <f t="shared" si="0"/>
        <v>52.04590818363274</v>
      </c>
    </row>
    <row r="20" spans="1:6" ht="20.100000000000001" customHeight="1">
      <c r="A20" s="168">
        <v>1800135</v>
      </c>
      <c r="B20" s="22"/>
      <c r="C20" s="23" t="s">
        <v>623</v>
      </c>
      <c r="D20" s="380">
        <v>155</v>
      </c>
      <c r="E20" s="380">
        <v>241</v>
      </c>
      <c r="F20" s="545">
        <f t="shared" si="0"/>
        <v>64.315352697095435</v>
      </c>
    </row>
    <row r="21" spans="1:6" ht="20.100000000000001" customHeight="1">
      <c r="A21" s="168">
        <v>1800143</v>
      </c>
      <c r="B21" s="22"/>
      <c r="C21" s="23" t="s">
        <v>624</v>
      </c>
      <c r="D21" s="380">
        <v>1266</v>
      </c>
      <c r="E21" s="380">
        <v>2228</v>
      </c>
      <c r="F21" s="545">
        <f t="shared" si="0"/>
        <v>56.822262118491921</v>
      </c>
    </row>
    <row r="22" spans="1:6" ht="29.25" customHeight="1">
      <c r="A22" s="168">
        <v>1800150</v>
      </c>
      <c r="B22" s="22"/>
      <c r="C22" s="23" t="s">
        <v>625</v>
      </c>
      <c r="D22" s="380"/>
      <c r="E22" s="380"/>
      <c r="F22" s="545"/>
    </row>
    <row r="23" spans="1:6" ht="20.100000000000001" customHeight="1">
      <c r="A23" s="168">
        <v>1800168</v>
      </c>
      <c r="B23" s="22"/>
      <c r="C23" s="23" t="s">
        <v>626</v>
      </c>
      <c r="D23" s="380">
        <v>561</v>
      </c>
      <c r="E23" s="380">
        <v>695</v>
      </c>
      <c r="F23" s="545">
        <f t="shared" si="0"/>
        <v>80.719424460431654</v>
      </c>
    </row>
    <row r="24" spans="1:6" ht="20.100000000000001" customHeight="1">
      <c r="A24" s="168" t="s">
        <v>408</v>
      </c>
      <c r="B24" s="22"/>
      <c r="C24" s="23" t="s">
        <v>627</v>
      </c>
      <c r="D24" s="380"/>
      <c r="E24" s="380"/>
      <c r="F24" s="545"/>
    </row>
    <row r="25" spans="1:6" ht="20.100000000000001" customHeight="1">
      <c r="A25" s="168" t="s">
        <v>409</v>
      </c>
      <c r="B25" s="22"/>
      <c r="C25" s="23" t="s">
        <v>628</v>
      </c>
      <c r="D25" s="380">
        <v>5</v>
      </c>
      <c r="E25" s="380">
        <v>7</v>
      </c>
      <c r="F25" s="545">
        <f t="shared" si="0"/>
        <v>71.428571428571431</v>
      </c>
    </row>
    <row r="26" spans="1:6" ht="20.100000000000001" customHeight="1">
      <c r="A26" s="168">
        <v>1800176</v>
      </c>
      <c r="B26" s="22"/>
      <c r="C26" s="23" t="s">
        <v>629</v>
      </c>
      <c r="D26" s="380">
        <v>8</v>
      </c>
      <c r="E26" s="380">
        <v>14</v>
      </c>
      <c r="F26" s="545">
        <f t="shared" si="0"/>
        <v>57.142857142857139</v>
      </c>
    </row>
    <row r="27" spans="1:6" ht="20.100000000000001" customHeight="1">
      <c r="A27" s="168" t="s">
        <v>410</v>
      </c>
      <c r="B27" s="22"/>
      <c r="C27" s="23" t="s">
        <v>436</v>
      </c>
      <c r="D27" s="380">
        <v>11994</v>
      </c>
      <c r="E27" s="380">
        <v>20700</v>
      </c>
      <c r="F27" s="545">
        <f t="shared" si="0"/>
        <v>57.942028985507243</v>
      </c>
    </row>
    <row r="28" spans="1:6" ht="20.100000000000001" customHeight="1">
      <c r="A28" s="168">
        <v>1800052</v>
      </c>
      <c r="B28" s="169"/>
      <c r="C28" s="171" t="s">
        <v>719</v>
      </c>
      <c r="D28" s="380"/>
      <c r="E28" s="380"/>
      <c r="F28" s="545"/>
    </row>
    <row r="29" spans="1:6" ht="25.5" customHeight="1">
      <c r="A29" s="168" t="s">
        <v>411</v>
      </c>
      <c r="B29" s="22"/>
      <c r="C29" s="23" t="s">
        <v>631</v>
      </c>
      <c r="D29" s="380">
        <v>517</v>
      </c>
      <c r="E29" s="380">
        <v>1037</v>
      </c>
      <c r="F29" s="545">
        <f t="shared" si="0"/>
        <v>49.855351976856319</v>
      </c>
    </row>
    <row r="30" spans="1:6" ht="27" customHeight="1">
      <c r="A30" s="168">
        <v>1800184</v>
      </c>
      <c r="B30" s="22"/>
      <c r="C30" s="23" t="s">
        <v>632</v>
      </c>
      <c r="D30" s="380"/>
      <c r="E30" s="380"/>
      <c r="F30" s="545"/>
    </row>
    <row r="31" spans="1:6" ht="20.100000000000001" customHeight="1">
      <c r="A31" s="168">
        <v>1800192</v>
      </c>
      <c r="B31" s="22"/>
      <c r="C31" s="23" t="s">
        <v>633</v>
      </c>
      <c r="D31" s="380"/>
      <c r="E31" s="380"/>
      <c r="F31" s="545"/>
    </row>
    <row r="32" spans="1:6" ht="20.100000000000001" customHeight="1">
      <c r="A32" s="168">
        <v>1800200</v>
      </c>
      <c r="B32" s="22"/>
      <c r="C32" s="23" t="s">
        <v>635</v>
      </c>
      <c r="D32" s="380">
        <v>358</v>
      </c>
      <c r="E32" s="380">
        <v>583</v>
      </c>
      <c r="F32" s="545">
        <f t="shared" si="0"/>
        <v>61.406518010291599</v>
      </c>
    </row>
    <row r="33" spans="1:6" ht="20.100000000000001" customHeight="1">
      <c r="A33" s="168">
        <v>1800218</v>
      </c>
      <c r="B33" s="22"/>
      <c r="C33" s="23" t="s">
        <v>636</v>
      </c>
      <c r="D33" s="380">
        <v>762</v>
      </c>
      <c r="E33" s="380">
        <v>1912</v>
      </c>
      <c r="F33" s="545">
        <f t="shared" si="0"/>
        <v>39.853556485355654</v>
      </c>
    </row>
    <row r="34" spans="1:6" ht="20.100000000000001" customHeight="1">
      <c r="A34" s="168">
        <v>1800226</v>
      </c>
      <c r="B34" s="22"/>
      <c r="C34" s="23" t="s">
        <v>637</v>
      </c>
      <c r="D34" s="380">
        <v>149</v>
      </c>
      <c r="E34" s="380">
        <v>281</v>
      </c>
      <c r="F34" s="545">
        <f t="shared" si="0"/>
        <v>53.024911032028463</v>
      </c>
    </row>
    <row r="35" spans="1:6" ht="20.100000000000001" customHeight="1">
      <c r="A35" s="168" t="s">
        <v>412</v>
      </c>
      <c r="B35" s="22"/>
      <c r="C35" s="23" t="s">
        <v>634</v>
      </c>
      <c r="D35" s="380">
        <v>1772</v>
      </c>
      <c r="E35" s="380">
        <v>3685</v>
      </c>
      <c r="F35" s="545">
        <f t="shared" si="0"/>
        <v>48.086838534599728</v>
      </c>
    </row>
    <row r="36" spans="1:6" ht="20.100000000000001" customHeight="1">
      <c r="A36" s="168">
        <v>1800093</v>
      </c>
      <c r="B36" s="22"/>
      <c r="C36" s="23" t="s">
        <v>630</v>
      </c>
      <c r="D36" s="380">
        <v>1546</v>
      </c>
      <c r="E36" s="380">
        <v>2576</v>
      </c>
      <c r="F36" s="545">
        <f t="shared" si="0"/>
        <v>60.015527950310556</v>
      </c>
    </row>
    <row r="37" spans="1:6" ht="27.75" customHeight="1">
      <c r="A37" s="14">
        <v>1000165</v>
      </c>
      <c r="B37" s="22"/>
      <c r="C37" s="23" t="s">
        <v>465</v>
      </c>
      <c r="D37" s="380">
        <v>1012</v>
      </c>
      <c r="E37" s="380">
        <v>1941</v>
      </c>
      <c r="F37" s="545">
        <f t="shared" si="0"/>
        <v>52.138073158165895</v>
      </c>
    </row>
    <row r="38" spans="1:6" ht="27.75" customHeight="1">
      <c r="A38" s="829" t="s">
        <v>328</v>
      </c>
      <c r="B38" s="830"/>
      <c r="C38" s="831" t="s">
        <v>327</v>
      </c>
      <c r="D38" s="380">
        <v>180</v>
      </c>
      <c r="E38" s="380">
        <v>207</v>
      </c>
      <c r="F38" s="545">
        <f t="shared" si="0"/>
        <v>86.956521739130437</v>
      </c>
    </row>
    <row r="39" spans="1:6" ht="27.75" customHeight="1">
      <c r="A39" s="829">
        <v>1000207</v>
      </c>
      <c r="B39" s="830"/>
      <c r="C39" s="831" t="s">
        <v>364</v>
      </c>
      <c r="D39" s="380"/>
      <c r="E39" s="380"/>
      <c r="F39" s="545"/>
    </row>
    <row r="40" spans="1:6" ht="27" customHeight="1">
      <c r="A40" s="528"/>
      <c r="B40" s="529"/>
      <c r="C40" s="530" t="s">
        <v>613</v>
      </c>
      <c r="D40" s="531">
        <v>782</v>
      </c>
      <c r="E40" s="531">
        <v>1415</v>
      </c>
      <c r="F40" s="545">
        <f t="shared" si="0"/>
        <v>55.265017667844518</v>
      </c>
    </row>
    <row r="41" spans="1:6" ht="27" customHeight="1">
      <c r="A41" s="744" t="s">
        <v>1487</v>
      </c>
      <c r="B41" s="745"/>
      <c r="C41" s="746"/>
      <c r="D41" s="173">
        <v>6923</v>
      </c>
      <c r="E41" s="173">
        <v>12623</v>
      </c>
      <c r="F41" s="545">
        <f t="shared" si="0"/>
        <v>54.844331775330744</v>
      </c>
    </row>
    <row r="42" spans="1:6">
      <c r="F42" s="13"/>
    </row>
    <row r="43" spans="1:6" ht="40.5" customHeight="1">
      <c r="A43" s="757" t="s">
        <v>278</v>
      </c>
      <c r="B43" s="756"/>
      <c r="C43" s="756"/>
      <c r="D43" s="756"/>
      <c r="E43" s="756"/>
      <c r="F43" s="13"/>
    </row>
    <row r="44" spans="1:6">
      <c r="F44" s="13"/>
    </row>
    <row r="45" spans="1:6">
      <c r="F45" s="13"/>
    </row>
    <row r="46" spans="1:6">
      <c r="F46" s="13"/>
    </row>
    <row r="47" spans="1:6">
      <c r="F47" s="13"/>
    </row>
    <row r="48" spans="1:6">
      <c r="F48" s="13"/>
    </row>
    <row r="49" spans="4:6">
      <c r="F49" s="13"/>
    </row>
    <row r="50" spans="4:6">
      <c r="F50" s="13"/>
    </row>
    <row r="51" spans="4:6">
      <c r="F51" s="13"/>
    </row>
    <row r="52" spans="4:6">
      <c r="F52" s="13"/>
    </row>
    <row r="53" spans="4:6">
      <c r="F53" s="13"/>
    </row>
    <row r="54" spans="4:6">
      <c r="F54" s="13"/>
    </row>
    <row r="55" spans="4:6">
      <c r="F55" s="13"/>
    </row>
    <row r="56" spans="4:6">
      <c r="F56" s="13"/>
    </row>
    <row r="57" spans="4:6">
      <c r="F57" s="2"/>
    </row>
    <row r="58" spans="4:6">
      <c r="F58" s="2"/>
    </row>
    <row r="59" spans="4:6">
      <c r="D59" s="12"/>
    </row>
  </sheetData>
  <mergeCells count="3">
    <mergeCell ref="A43:E43"/>
    <mergeCell ref="A2:D2"/>
    <mergeCell ref="A41:C41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scale="67" orientation="portrait" r:id="rId1"/>
  <headerFooter alignWithMargins="0"/>
  <ignoredErrors>
    <ignoredError sqref="A6:B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16" zoomScaleNormal="100" workbookViewId="0">
      <selection activeCell="A23" sqref="A23:E23"/>
    </sheetView>
  </sheetViews>
  <sheetFormatPr defaultColWidth="9.140625" defaultRowHeight="12.75"/>
  <cols>
    <col min="1" max="1" width="9.140625" style="1"/>
    <col min="2" max="2" width="9.140625" style="6"/>
    <col min="3" max="3" width="51" style="1" customWidth="1"/>
    <col min="4" max="4" width="11.85546875" style="1" customWidth="1"/>
    <col min="5" max="5" width="10" style="1" customWidth="1"/>
    <col min="6" max="16384" width="9.140625" style="1"/>
  </cols>
  <sheetData>
    <row r="1" spans="1:10">
      <c r="A1" s="7" t="s">
        <v>550</v>
      </c>
      <c r="B1" s="21"/>
    </row>
    <row r="2" spans="1:10" ht="13.5" thickBot="1">
      <c r="A2" s="755" t="s">
        <v>1343</v>
      </c>
      <c r="B2" s="755"/>
      <c r="C2" s="755"/>
      <c r="D2" s="755"/>
      <c r="F2" s="12" t="s">
        <v>458</v>
      </c>
    </row>
    <row r="3" spans="1:10" ht="45" customHeight="1">
      <c r="A3" s="19" t="s">
        <v>617</v>
      </c>
      <c r="B3" s="17" t="s">
        <v>618</v>
      </c>
      <c r="C3" s="18" t="s">
        <v>360</v>
      </c>
      <c r="D3" s="536" t="s">
        <v>1611</v>
      </c>
      <c r="E3" s="338" t="s">
        <v>1484</v>
      </c>
      <c r="F3" s="356" t="s">
        <v>686</v>
      </c>
    </row>
    <row r="4" spans="1:10" ht="20.100000000000001" customHeight="1">
      <c r="A4" s="494"/>
      <c r="B4" s="495"/>
      <c r="C4" s="496" t="s">
        <v>390</v>
      </c>
      <c r="D4" s="666">
        <f>D5+D11+D12</f>
        <v>1662</v>
      </c>
      <c r="E4" s="666">
        <f>E5+E11+E12</f>
        <v>3010</v>
      </c>
      <c r="F4" s="545">
        <f>D4/E4*100</f>
        <v>55.215946843853828</v>
      </c>
    </row>
    <row r="5" spans="1:10" ht="20.100000000000001" customHeight="1">
      <c r="A5" s="503">
        <v>1700012</v>
      </c>
      <c r="B5" s="504"/>
      <c r="C5" s="505" t="s">
        <v>1358</v>
      </c>
      <c r="D5" s="667">
        <f>D6+D7+D8+D9+D10</f>
        <v>1662</v>
      </c>
      <c r="E5" s="667">
        <f>E6+E7+E8+E9+E10</f>
        <v>3000</v>
      </c>
      <c r="F5" s="545">
        <f t="shared" ref="F5:F24" si="0">D5/E5*100</f>
        <v>55.400000000000006</v>
      </c>
    </row>
    <row r="6" spans="1:10" ht="32.25" customHeight="1">
      <c r="A6" s="14">
        <v>1700012</v>
      </c>
      <c r="B6" s="22" t="s">
        <v>576</v>
      </c>
      <c r="C6" s="23" t="s">
        <v>692</v>
      </c>
      <c r="D6" s="668"/>
      <c r="E6" s="669"/>
      <c r="F6" s="545" t="e">
        <f t="shared" si="0"/>
        <v>#DIV/0!</v>
      </c>
    </row>
    <row r="7" spans="1:10" ht="32.25" customHeight="1">
      <c r="A7" s="14">
        <v>1700012</v>
      </c>
      <c r="B7" s="22" t="s">
        <v>576</v>
      </c>
      <c r="C7" s="23" t="s">
        <v>320</v>
      </c>
      <c r="D7" s="670"/>
      <c r="E7" s="669"/>
      <c r="F7" s="545" t="e">
        <f t="shared" si="0"/>
        <v>#DIV/0!</v>
      </c>
      <c r="G7" s="1">
        <f>D6+D7+D8</f>
        <v>0</v>
      </c>
      <c r="H7" s="1">
        <f>E6+E7+E8</f>
        <v>0</v>
      </c>
      <c r="I7" s="641" t="e">
        <f>G7/H7*100</f>
        <v>#DIV/0!</v>
      </c>
      <c r="J7" s="1" t="s">
        <v>690</v>
      </c>
    </row>
    <row r="8" spans="1:10" ht="26.25" customHeight="1">
      <c r="A8" s="14">
        <v>1700012</v>
      </c>
      <c r="B8" s="22" t="s">
        <v>576</v>
      </c>
      <c r="C8" s="23" t="s">
        <v>321</v>
      </c>
      <c r="D8" s="670"/>
      <c r="E8" s="669"/>
      <c r="F8" s="545" t="e">
        <f t="shared" si="0"/>
        <v>#DIV/0!</v>
      </c>
      <c r="G8" s="1">
        <f>D9+D10+D11+D12</f>
        <v>1662</v>
      </c>
      <c r="H8" s="1">
        <f>E9+E10+E11+E12</f>
        <v>3010</v>
      </c>
      <c r="I8" s="641">
        <f>G8/H8*100</f>
        <v>55.215946843853828</v>
      </c>
      <c r="J8" s="1" t="s">
        <v>691</v>
      </c>
    </row>
    <row r="9" spans="1:10" ht="20.100000000000001" customHeight="1">
      <c r="A9" s="14">
        <v>1700012</v>
      </c>
      <c r="B9" s="22" t="s">
        <v>581</v>
      </c>
      <c r="C9" s="23" t="s">
        <v>413</v>
      </c>
      <c r="D9" s="382">
        <v>1184</v>
      </c>
      <c r="E9" s="382">
        <v>2000</v>
      </c>
      <c r="F9" s="545">
        <f t="shared" si="0"/>
        <v>59.199999999999996</v>
      </c>
    </row>
    <row r="10" spans="1:10" ht="20.100000000000001" customHeight="1">
      <c r="A10" s="14">
        <v>1700012</v>
      </c>
      <c r="B10" s="22" t="s">
        <v>575</v>
      </c>
      <c r="C10" s="23" t="s">
        <v>433</v>
      </c>
      <c r="D10" s="382">
        <v>478</v>
      </c>
      <c r="E10" s="382">
        <v>1000</v>
      </c>
      <c r="F10" s="545">
        <f t="shared" si="0"/>
        <v>47.8</v>
      </c>
    </row>
    <row r="11" spans="1:10" ht="25.5" customHeight="1">
      <c r="A11" s="122">
        <v>1200056</v>
      </c>
      <c r="B11" s="169"/>
      <c r="C11" s="170" t="s">
        <v>699</v>
      </c>
      <c r="D11" s="383"/>
      <c r="E11" s="383">
        <v>10</v>
      </c>
      <c r="F11" s="545">
        <f t="shared" si="0"/>
        <v>0</v>
      </c>
    </row>
    <row r="12" spans="1:10" ht="20.100000000000001" customHeight="1">
      <c r="A12" s="122">
        <v>1200055</v>
      </c>
      <c r="B12" s="169"/>
      <c r="C12" s="170" t="s">
        <v>698</v>
      </c>
      <c r="D12" s="671"/>
      <c r="E12" s="671"/>
      <c r="F12" s="545" t="e">
        <f t="shared" si="0"/>
        <v>#DIV/0!</v>
      </c>
    </row>
    <row r="13" spans="1:10" ht="20.100000000000001" customHeight="1">
      <c r="A13" s="508"/>
      <c r="B13" s="509"/>
      <c r="C13" s="510" t="s">
        <v>438</v>
      </c>
      <c r="D13" s="678">
        <f>SUM(D14:D23)</f>
        <v>1200</v>
      </c>
      <c r="E13" s="678">
        <f>SUM(E14:E23)</f>
        <v>1626</v>
      </c>
      <c r="F13" s="545">
        <f t="shared" si="0"/>
        <v>73.800738007380076</v>
      </c>
    </row>
    <row r="14" spans="1:10" ht="20.100000000000001" customHeight="1">
      <c r="A14" s="14" t="s">
        <v>415</v>
      </c>
      <c r="B14" s="22"/>
      <c r="C14" s="23" t="s">
        <v>414</v>
      </c>
      <c r="D14" s="382">
        <v>693</v>
      </c>
      <c r="E14" s="382">
        <v>873</v>
      </c>
      <c r="F14" s="545">
        <f t="shared" si="0"/>
        <v>79.381443298969074</v>
      </c>
    </row>
    <row r="15" spans="1:10" ht="20.100000000000001" customHeight="1">
      <c r="A15" s="14" t="s">
        <v>416</v>
      </c>
      <c r="B15" s="22"/>
      <c r="C15" s="23" t="s">
        <v>358</v>
      </c>
      <c r="D15" s="382"/>
      <c r="E15" s="409">
        <v>1</v>
      </c>
      <c r="F15" s="545">
        <f t="shared" si="0"/>
        <v>0</v>
      </c>
    </row>
    <row r="16" spans="1:10" ht="20.100000000000001" customHeight="1">
      <c r="A16" s="14" t="s">
        <v>418</v>
      </c>
      <c r="B16" s="22"/>
      <c r="C16" s="23" t="s">
        <v>417</v>
      </c>
      <c r="D16" s="382">
        <v>58</v>
      </c>
      <c r="E16" s="382">
        <v>77</v>
      </c>
      <c r="F16" s="545">
        <f t="shared" si="0"/>
        <v>75.324675324675326</v>
      </c>
    </row>
    <row r="17" spans="1:6" ht="25.9" customHeight="1">
      <c r="A17" s="14" t="s">
        <v>419</v>
      </c>
      <c r="B17" s="22"/>
      <c r="C17" s="23" t="s">
        <v>464</v>
      </c>
      <c r="D17" s="382"/>
      <c r="E17" s="382"/>
      <c r="F17" s="545" t="e">
        <f t="shared" si="0"/>
        <v>#DIV/0!</v>
      </c>
    </row>
    <row r="18" spans="1:6" ht="27" customHeight="1">
      <c r="A18" s="14" t="s">
        <v>331</v>
      </c>
      <c r="B18" s="22"/>
      <c r="C18" s="23" t="s">
        <v>495</v>
      </c>
      <c r="D18" s="382">
        <v>255</v>
      </c>
      <c r="E18" s="382">
        <v>370</v>
      </c>
      <c r="F18" s="545">
        <f t="shared" si="0"/>
        <v>68.918918918918919</v>
      </c>
    </row>
    <row r="19" spans="1:6" ht="27" customHeight="1">
      <c r="A19" s="14" t="s">
        <v>420</v>
      </c>
      <c r="B19" s="22"/>
      <c r="C19" s="23" t="s">
        <v>496</v>
      </c>
      <c r="D19" s="382">
        <v>1</v>
      </c>
      <c r="E19" s="382">
        <v>1</v>
      </c>
      <c r="F19" s="545">
        <f t="shared" si="0"/>
        <v>100</v>
      </c>
    </row>
    <row r="20" spans="1:6" ht="20.100000000000001" customHeight="1">
      <c r="A20" s="14" t="s">
        <v>421</v>
      </c>
      <c r="B20" s="22"/>
      <c r="C20" s="23" t="s">
        <v>437</v>
      </c>
      <c r="D20" s="382"/>
      <c r="E20" s="382">
        <v>20</v>
      </c>
      <c r="F20" s="545">
        <f t="shared" si="0"/>
        <v>0</v>
      </c>
    </row>
    <row r="21" spans="1:6" ht="23.45" customHeight="1">
      <c r="A21" s="14" t="s">
        <v>422</v>
      </c>
      <c r="B21" s="22"/>
      <c r="C21" s="23" t="s">
        <v>497</v>
      </c>
      <c r="D21" s="382">
        <v>36</v>
      </c>
      <c r="E21" s="382">
        <v>140</v>
      </c>
      <c r="F21" s="545">
        <f t="shared" si="0"/>
        <v>25.714285714285712</v>
      </c>
    </row>
    <row r="22" spans="1:6" ht="27" customHeight="1">
      <c r="A22" s="41" t="s">
        <v>423</v>
      </c>
      <c r="B22" s="22"/>
      <c r="C22" s="23" t="s">
        <v>498</v>
      </c>
      <c r="D22" s="382"/>
      <c r="E22" s="382">
        <v>4</v>
      </c>
      <c r="F22" s="545">
        <f t="shared" si="0"/>
        <v>0</v>
      </c>
    </row>
    <row r="23" spans="1:6" ht="27" customHeight="1">
      <c r="A23" s="177">
        <v>1000165</v>
      </c>
      <c r="B23" s="832"/>
      <c r="C23" s="833" t="s">
        <v>465</v>
      </c>
      <c r="D23" s="384">
        <v>157</v>
      </c>
      <c r="E23" s="384">
        <v>140</v>
      </c>
      <c r="F23" s="545">
        <f t="shared" si="0"/>
        <v>112.14285714285714</v>
      </c>
    </row>
    <row r="24" spans="1:6" ht="27" customHeight="1">
      <c r="A24" s="744" t="s">
        <v>1487</v>
      </c>
      <c r="B24" s="745"/>
      <c r="C24" s="746"/>
      <c r="D24" s="673">
        <v>2436</v>
      </c>
      <c r="E24" s="384">
        <v>3900</v>
      </c>
      <c r="F24" s="545">
        <f t="shared" si="0"/>
        <v>62.46153846153846</v>
      </c>
    </row>
    <row r="25" spans="1:6" ht="28.5" customHeight="1">
      <c r="A25" s="758" t="s">
        <v>322</v>
      </c>
      <c r="B25" s="758"/>
      <c r="C25" s="758"/>
      <c r="D25" s="758"/>
      <c r="E25" s="758"/>
      <c r="F25" s="13"/>
    </row>
    <row r="26" spans="1:6">
      <c r="F26" s="13"/>
    </row>
    <row r="27" spans="1:6">
      <c r="A27" s="377"/>
      <c r="F27" s="13"/>
    </row>
    <row r="28" spans="1:6">
      <c r="A28" s="377"/>
      <c r="F28" s="13"/>
    </row>
    <row r="29" spans="1:6">
      <c r="F29" s="13"/>
    </row>
    <row r="30" spans="1:6">
      <c r="F30" s="13"/>
    </row>
    <row r="31" spans="1:6">
      <c r="F31" s="13"/>
    </row>
    <row r="32" spans="1:6">
      <c r="F32" s="13"/>
    </row>
    <row r="33" spans="6:6">
      <c r="F33" s="13"/>
    </row>
    <row r="34" spans="6:6">
      <c r="F34" s="13"/>
    </row>
    <row r="35" spans="6:6">
      <c r="F35" s="13"/>
    </row>
    <row r="36" spans="6:6">
      <c r="F36" s="13"/>
    </row>
    <row r="37" spans="6:6">
      <c r="F37" s="13"/>
    </row>
    <row r="38" spans="6:6">
      <c r="F38" s="13"/>
    </row>
    <row r="39" spans="6:6">
      <c r="F39" s="13"/>
    </row>
    <row r="40" spans="6:6">
      <c r="F40" s="13"/>
    </row>
    <row r="41" spans="6:6">
      <c r="F41" s="13"/>
    </row>
    <row r="42" spans="6:6">
      <c r="F42" s="13"/>
    </row>
    <row r="43" spans="6:6">
      <c r="F43" s="13"/>
    </row>
    <row r="44" spans="6:6">
      <c r="F44" s="13"/>
    </row>
    <row r="45" spans="6:6">
      <c r="F45" s="13"/>
    </row>
    <row r="46" spans="6:6">
      <c r="F46" s="13"/>
    </row>
    <row r="47" spans="6:6">
      <c r="F47" s="13"/>
    </row>
    <row r="48" spans="6:6">
      <c r="F48" s="13"/>
    </row>
    <row r="49" spans="4:6">
      <c r="F49" s="13"/>
    </row>
    <row r="50" spans="4:6">
      <c r="F50" s="13"/>
    </row>
    <row r="51" spans="4:6">
      <c r="F51" s="2"/>
    </row>
    <row r="53" spans="4:6">
      <c r="D53" s="12"/>
    </row>
  </sheetData>
  <mergeCells count="3">
    <mergeCell ref="A25:E25"/>
    <mergeCell ref="A2:D2"/>
    <mergeCell ref="A24:C24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scale="73" orientation="portrait" r:id="rId1"/>
  <headerFooter alignWithMargins="0"/>
  <ignoredErrors>
    <ignoredError sqref="A7: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K10" sqref="K10"/>
    </sheetView>
  </sheetViews>
  <sheetFormatPr defaultColWidth="9.140625" defaultRowHeight="12.75"/>
  <cols>
    <col min="1" max="1" width="8" style="1" customWidth="1"/>
    <col min="2" max="2" width="9.140625" style="6"/>
    <col min="3" max="3" width="51" style="1" customWidth="1"/>
    <col min="4" max="4" width="11.140625" style="1" customWidth="1"/>
    <col min="5" max="5" width="9.7109375" style="1" customWidth="1"/>
    <col min="6" max="6" width="10" style="1" customWidth="1"/>
    <col min="7" max="16384" width="9.140625" style="1"/>
  </cols>
  <sheetData>
    <row r="1" spans="1:7" ht="15.75" customHeight="1">
      <c r="A1" s="7" t="s">
        <v>551</v>
      </c>
      <c r="B1" s="21"/>
    </row>
    <row r="2" spans="1:7" ht="15.75" customHeight="1" thickBot="1">
      <c r="A2" s="755" t="s">
        <v>1343</v>
      </c>
      <c r="B2" s="755"/>
      <c r="C2" s="755"/>
      <c r="D2" s="755"/>
      <c r="F2" s="12" t="s">
        <v>459</v>
      </c>
    </row>
    <row r="3" spans="1:7" ht="49.5" customHeight="1">
      <c r="A3" s="19" t="s">
        <v>617</v>
      </c>
      <c r="B3" s="17" t="s">
        <v>618</v>
      </c>
      <c r="C3" s="18" t="s">
        <v>360</v>
      </c>
      <c r="D3" s="536" t="s">
        <v>1616</v>
      </c>
      <c r="E3" s="338" t="s">
        <v>1484</v>
      </c>
      <c r="F3" s="356" t="s">
        <v>686</v>
      </c>
    </row>
    <row r="4" spans="1:7" ht="20.100000000000001" customHeight="1">
      <c r="A4" s="494"/>
      <c r="B4" s="495"/>
      <c r="C4" s="511" t="s">
        <v>342</v>
      </c>
      <c r="D4" s="461">
        <f>D5+D8+D9+D10</f>
        <v>1495</v>
      </c>
      <c r="E4" s="461">
        <f>E5+E8+E9+E10</f>
        <v>3767</v>
      </c>
      <c r="F4" s="545">
        <f>D4/E4*100</f>
        <v>39.686753384656228</v>
      </c>
    </row>
    <row r="5" spans="1:7" ht="20.100000000000001" customHeight="1">
      <c r="A5" s="643">
        <v>1900018</v>
      </c>
      <c r="B5" s="512"/>
      <c r="C5" s="513" t="s">
        <v>1359</v>
      </c>
      <c r="D5" s="642">
        <f>D6+D7</f>
        <v>1436</v>
      </c>
      <c r="E5" s="642">
        <f>E6+E7</f>
        <v>3750</v>
      </c>
      <c r="F5" s="545">
        <f t="shared" ref="F5:F19" si="0">D5/E5*100</f>
        <v>38.293333333333337</v>
      </c>
    </row>
    <row r="6" spans="1:7" ht="20.100000000000001" customHeight="1">
      <c r="A6" s="14">
        <v>1900018</v>
      </c>
      <c r="B6" s="22"/>
      <c r="C6" s="15" t="s">
        <v>424</v>
      </c>
      <c r="D6" s="380">
        <v>648</v>
      </c>
      <c r="E6" s="380">
        <v>1500</v>
      </c>
      <c r="F6" s="545">
        <f t="shared" si="0"/>
        <v>43.2</v>
      </c>
    </row>
    <row r="7" spans="1:7" ht="20.100000000000001" customHeight="1">
      <c r="A7" s="14">
        <v>1900018</v>
      </c>
      <c r="B7" s="22" t="s">
        <v>575</v>
      </c>
      <c r="C7" s="15" t="s">
        <v>499</v>
      </c>
      <c r="D7" s="380">
        <v>788</v>
      </c>
      <c r="E7" s="380">
        <v>2250</v>
      </c>
      <c r="F7" s="545">
        <f t="shared" si="0"/>
        <v>35.022222222222219</v>
      </c>
    </row>
    <row r="8" spans="1:7" ht="20.100000000000001" customHeight="1">
      <c r="A8" s="14" t="s">
        <v>375</v>
      </c>
      <c r="B8" s="22"/>
      <c r="C8" s="15" t="s">
        <v>314</v>
      </c>
      <c r="D8" s="380">
        <v>59</v>
      </c>
      <c r="E8" s="380">
        <v>15</v>
      </c>
      <c r="F8" s="545">
        <f t="shared" si="0"/>
        <v>393.33333333333331</v>
      </c>
    </row>
    <row r="9" spans="1:7" ht="20.100000000000001" customHeight="1">
      <c r="A9" s="168">
        <v>1200056</v>
      </c>
      <c r="B9" s="169"/>
      <c r="C9" s="170" t="s">
        <v>699</v>
      </c>
      <c r="D9" s="385"/>
      <c r="E9" s="385">
        <v>2</v>
      </c>
      <c r="F9" s="545">
        <f t="shared" si="0"/>
        <v>0</v>
      </c>
    </row>
    <row r="10" spans="1:7" ht="20.100000000000001" customHeight="1">
      <c r="A10" s="168">
        <v>1200055</v>
      </c>
      <c r="B10" s="169"/>
      <c r="C10" s="170" t="s">
        <v>698</v>
      </c>
      <c r="D10" s="172"/>
      <c r="E10" s="172"/>
      <c r="F10" s="545" t="e">
        <f t="shared" si="0"/>
        <v>#DIV/0!</v>
      </c>
    </row>
    <row r="11" spans="1:7" ht="25.5" customHeight="1">
      <c r="A11" s="494"/>
      <c r="B11" s="495"/>
      <c r="C11" s="496" t="s">
        <v>438</v>
      </c>
      <c r="D11" s="462">
        <f>SUM(D12:D15)</f>
        <v>2687</v>
      </c>
      <c r="E11" s="462">
        <f>SUM(E12:E15)</f>
        <v>5765</v>
      </c>
      <c r="F11" s="545">
        <f t="shared" si="0"/>
        <v>46.60884648742411</v>
      </c>
    </row>
    <row r="12" spans="1:7" ht="20.100000000000001" customHeight="1">
      <c r="A12" s="14" t="s">
        <v>425</v>
      </c>
      <c r="B12" s="22"/>
      <c r="C12" s="15" t="s">
        <v>359</v>
      </c>
      <c r="D12" s="380">
        <v>433</v>
      </c>
      <c r="E12" s="380">
        <v>616</v>
      </c>
      <c r="F12" s="545">
        <f t="shared" si="0"/>
        <v>70.29220779220779</v>
      </c>
    </row>
    <row r="13" spans="1:7" ht="20.100000000000001" customHeight="1">
      <c r="A13" s="14" t="s">
        <v>427</v>
      </c>
      <c r="B13" s="22"/>
      <c r="C13" s="15" t="s">
        <v>426</v>
      </c>
      <c r="D13" s="380">
        <v>2210</v>
      </c>
      <c r="E13" s="380">
        <v>5020</v>
      </c>
      <c r="F13" s="545">
        <f t="shared" si="0"/>
        <v>44.023904382470121</v>
      </c>
    </row>
    <row r="14" spans="1:7" ht="20.100000000000001" customHeight="1">
      <c r="A14" s="14" t="s">
        <v>429</v>
      </c>
      <c r="B14" s="22"/>
      <c r="C14" s="15" t="s">
        <v>428</v>
      </c>
      <c r="D14" s="380">
        <v>44</v>
      </c>
      <c r="E14" s="380">
        <v>129</v>
      </c>
      <c r="F14" s="545">
        <f t="shared" si="0"/>
        <v>34.108527131782942</v>
      </c>
    </row>
    <row r="15" spans="1:7" ht="20.100000000000001" customHeight="1">
      <c r="A15" s="14">
        <v>1000165</v>
      </c>
      <c r="B15" s="22"/>
      <c r="C15" s="23" t="s">
        <v>465</v>
      </c>
      <c r="D15" s="380"/>
      <c r="E15" s="380"/>
      <c r="F15" s="545" t="e">
        <f t="shared" si="0"/>
        <v>#DIV/0!</v>
      </c>
      <c r="G15" s="115"/>
    </row>
    <row r="16" spans="1:7" ht="20.100000000000001" customHeight="1">
      <c r="A16" s="494"/>
      <c r="B16" s="495"/>
      <c r="C16" s="496" t="s">
        <v>362</v>
      </c>
      <c r="D16" s="462">
        <f>D17+D18</f>
        <v>0</v>
      </c>
      <c r="E16" s="462">
        <f>E17+E18</f>
        <v>1</v>
      </c>
      <c r="F16" s="545">
        <f t="shared" si="0"/>
        <v>0</v>
      </c>
    </row>
    <row r="17" spans="1:6" ht="20.100000000000001" customHeight="1">
      <c r="A17" s="24">
        <v>1000215</v>
      </c>
      <c r="B17" s="25"/>
      <c r="C17" s="39" t="s">
        <v>363</v>
      </c>
      <c r="D17" s="388"/>
      <c r="E17" s="388"/>
      <c r="F17" s="545" t="e">
        <f t="shared" si="0"/>
        <v>#DIV/0!</v>
      </c>
    </row>
    <row r="18" spans="1:6" ht="20.100000000000001" customHeight="1">
      <c r="A18" s="24">
        <v>1000207</v>
      </c>
      <c r="B18" s="25"/>
      <c r="C18" s="39" t="s">
        <v>364</v>
      </c>
      <c r="D18" s="388"/>
      <c r="E18" s="388">
        <v>1</v>
      </c>
      <c r="F18" s="545">
        <f t="shared" si="0"/>
        <v>0</v>
      </c>
    </row>
    <row r="19" spans="1:6" ht="20.100000000000001" customHeight="1" thickBot="1">
      <c r="A19" s="759" t="s">
        <v>1487</v>
      </c>
      <c r="B19" s="760"/>
      <c r="C19" s="761"/>
      <c r="D19" s="644">
        <v>2628</v>
      </c>
      <c r="E19" s="644">
        <v>5761</v>
      </c>
      <c r="F19" s="645">
        <f t="shared" si="0"/>
        <v>45.617080367991669</v>
      </c>
    </row>
    <row r="20" spans="1:6">
      <c r="E20" s="2"/>
      <c r="F20" s="13"/>
    </row>
    <row r="21" spans="1:6">
      <c r="E21" s="2"/>
      <c r="F21" s="13"/>
    </row>
    <row r="22" spans="1:6">
      <c r="E22" s="2"/>
      <c r="F22" s="13"/>
    </row>
    <row r="23" spans="1:6">
      <c r="E23" s="2"/>
      <c r="F23" s="13"/>
    </row>
    <row r="24" spans="1:6">
      <c r="E24" s="2"/>
      <c r="F24" s="13"/>
    </row>
    <row r="25" spans="1:6">
      <c r="E25" s="2"/>
      <c r="F25" s="13"/>
    </row>
    <row r="26" spans="1:6">
      <c r="E26" s="2"/>
      <c r="F26" s="13"/>
    </row>
    <row r="27" spans="1:6">
      <c r="E27" s="2"/>
      <c r="F27" s="13"/>
    </row>
    <row r="28" spans="1:6">
      <c r="E28" s="2"/>
      <c r="F28" s="13"/>
    </row>
    <row r="29" spans="1:6">
      <c r="E29" s="2"/>
      <c r="F29" s="13"/>
    </row>
    <row r="30" spans="1:6">
      <c r="E30" s="2"/>
      <c r="F30" s="13"/>
    </row>
    <row r="31" spans="1:6">
      <c r="E31" s="2"/>
      <c r="F31" s="13"/>
    </row>
    <row r="32" spans="1:6">
      <c r="E32" s="2"/>
      <c r="F32" s="13"/>
    </row>
    <row r="33" spans="5:6">
      <c r="E33" s="2"/>
      <c r="F33" s="13"/>
    </row>
    <row r="34" spans="5:6">
      <c r="E34" s="2"/>
      <c r="F34" s="13"/>
    </row>
    <row r="35" spans="5:6">
      <c r="E35" s="2"/>
      <c r="F35" s="13"/>
    </row>
    <row r="36" spans="5:6">
      <c r="E36" s="2"/>
      <c r="F36" s="13"/>
    </row>
    <row r="37" spans="5:6">
      <c r="E37" s="2"/>
      <c r="F37" s="13"/>
    </row>
    <row r="38" spans="5:6">
      <c r="E38" s="2"/>
      <c r="F38" s="13"/>
    </row>
    <row r="39" spans="5:6">
      <c r="E39" s="2"/>
      <c r="F39" s="13"/>
    </row>
    <row r="40" spans="5:6">
      <c r="E40" s="2"/>
      <c r="F40" s="13"/>
    </row>
    <row r="41" spans="5:6">
      <c r="E41" s="2"/>
      <c r="F41" s="13"/>
    </row>
    <row r="42" spans="5:6">
      <c r="E42" s="2"/>
      <c r="F42" s="13"/>
    </row>
    <row r="43" spans="5:6">
      <c r="E43" s="2"/>
      <c r="F43" s="13"/>
    </row>
    <row r="44" spans="5:6">
      <c r="E44" s="2"/>
      <c r="F44" s="13"/>
    </row>
    <row r="45" spans="5:6">
      <c r="E45" s="2"/>
      <c r="F45" s="13"/>
    </row>
    <row r="46" spans="5:6">
      <c r="E46" s="2"/>
      <c r="F46" s="13"/>
    </row>
    <row r="47" spans="5:6">
      <c r="E47" s="2"/>
      <c r="F47" s="13"/>
    </row>
    <row r="48" spans="5:6">
      <c r="E48" s="2"/>
      <c r="F48" s="13"/>
    </row>
    <row r="49" spans="4:6">
      <c r="E49" s="2"/>
      <c r="F49" s="13"/>
    </row>
    <row r="50" spans="4:6">
      <c r="E50" s="2"/>
      <c r="F50" s="13"/>
    </row>
    <row r="51" spans="4:6">
      <c r="E51" s="2"/>
      <c r="F51" s="2"/>
    </row>
    <row r="52" spans="4:6">
      <c r="E52" s="2"/>
      <c r="F52" s="2"/>
    </row>
    <row r="53" spans="4:6">
      <c r="D53" s="12"/>
    </row>
  </sheetData>
  <mergeCells count="2">
    <mergeCell ref="A2:D2"/>
    <mergeCell ref="A19:C19"/>
  </mergeCells>
  <phoneticPr fontId="23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11:B14 A7:B8" numberStoredAsText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>
      <selection activeCell="A17" sqref="A17:E19"/>
    </sheetView>
  </sheetViews>
  <sheetFormatPr defaultColWidth="9.140625" defaultRowHeight="12.75"/>
  <cols>
    <col min="1" max="2" width="9.140625" style="1"/>
    <col min="3" max="3" width="51" style="1" customWidth="1"/>
    <col min="4" max="4" width="11.4257812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>
      <c r="A1" s="7" t="s">
        <v>552</v>
      </c>
      <c r="B1" s="21"/>
    </row>
    <row r="2" spans="1:6" ht="13.5" thickBot="1">
      <c r="A2" s="755" t="s">
        <v>1343</v>
      </c>
      <c r="B2" s="755"/>
      <c r="C2" s="755"/>
      <c r="D2" s="755"/>
      <c r="F2" s="12" t="s">
        <v>616</v>
      </c>
    </row>
    <row r="3" spans="1:6" ht="45" customHeight="1">
      <c r="A3" s="19" t="s">
        <v>617</v>
      </c>
      <c r="B3" s="17" t="s">
        <v>618</v>
      </c>
      <c r="C3" s="18" t="s">
        <v>360</v>
      </c>
      <c r="D3" s="536" t="s">
        <v>1616</v>
      </c>
      <c r="E3" s="338" t="s">
        <v>1484</v>
      </c>
      <c r="F3" s="356" t="s">
        <v>686</v>
      </c>
    </row>
    <row r="4" spans="1:6" ht="20.100000000000001" customHeight="1">
      <c r="A4" s="494"/>
      <c r="B4" s="495"/>
      <c r="C4" s="496" t="s">
        <v>342</v>
      </c>
      <c r="D4" s="461">
        <f>D5+D8+D9+D10</f>
        <v>4886</v>
      </c>
      <c r="E4" s="461">
        <f>E5+E8+E9+E10</f>
        <v>4990</v>
      </c>
      <c r="F4" s="545">
        <f>D4/E4*100</f>
        <v>97.915831663326657</v>
      </c>
    </row>
    <row r="5" spans="1:6" ht="20.100000000000001" customHeight="1">
      <c r="A5" s="637">
        <v>2000016</v>
      </c>
      <c r="B5" s="504"/>
      <c r="C5" s="505" t="s">
        <v>1360</v>
      </c>
      <c r="D5" s="506">
        <f>D6+D7</f>
        <v>4207</v>
      </c>
      <c r="E5" s="506">
        <f>E6+E7</f>
        <v>4500</v>
      </c>
      <c r="F5" s="545">
        <f t="shared" ref="F5:F20" si="0">D5/E5*100</f>
        <v>93.488888888888894</v>
      </c>
    </row>
    <row r="6" spans="1:6" ht="20.100000000000001" customHeight="1">
      <c r="A6" s="14">
        <v>2000016</v>
      </c>
      <c r="B6" s="22"/>
      <c r="C6" s="23" t="s">
        <v>430</v>
      </c>
      <c r="D6" s="380">
        <v>2644</v>
      </c>
      <c r="E6" s="380">
        <v>3000</v>
      </c>
      <c r="F6" s="545">
        <f t="shared" si="0"/>
        <v>88.133333333333326</v>
      </c>
    </row>
    <row r="7" spans="1:6" ht="20.100000000000001" customHeight="1">
      <c r="A7" s="14">
        <v>2000016</v>
      </c>
      <c r="B7" s="22" t="s">
        <v>575</v>
      </c>
      <c r="C7" s="23" t="s">
        <v>433</v>
      </c>
      <c r="D7" s="380">
        <v>1563</v>
      </c>
      <c r="E7" s="380">
        <v>1500</v>
      </c>
      <c r="F7" s="545">
        <f t="shared" si="0"/>
        <v>104.2</v>
      </c>
    </row>
    <row r="8" spans="1:6" ht="20.100000000000001" customHeight="1">
      <c r="A8" s="168">
        <v>2000017</v>
      </c>
      <c r="B8" s="169"/>
      <c r="C8" s="171" t="s">
        <v>720</v>
      </c>
      <c r="D8" s="380">
        <v>245</v>
      </c>
      <c r="E8" s="380">
        <v>290</v>
      </c>
      <c r="F8" s="545">
        <f t="shared" si="0"/>
        <v>84.482758620689651</v>
      </c>
    </row>
    <row r="9" spans="1:6" ht="20.100000000000001" customHeight="1">
      <c r="A9" s="168">
        <v>1200055</v>
      </c>
      <c r="B9" s="169"/>
      <c r="C9" s="170" t="s">
        <v>698</v>
      </c>
      <c r="D9" s="380"/>
      <c r="E9" s="380"/>
      <c r="F9" s="545" t="e">
        <f t="shared" si="0"/>
        <v>#DIV/0!</v>
      </c>
    </row>
    <row r="10" spans="1:6" ht="20.100000000000001" customHeight="1">
      <c r="A10" s="168">
        <v>1200056</v>
      </c>
      <c r="B10" s="169"/>
      <c r="C10" s="170" t="s">
        <v>699</v>
      </c>
      <c r="D10" s="385">
        <v>434</v>
      </c>
      <c r="E10" s="385">
        <v>200</v>
      </c>
      <c r="F10" s="545">
        <f t="shared" si="0"/>
        <v>217</v>
      </c>
    </row>
    <row r="11" spans="1:6" ht="25.5" customHeight="1">
      <c r="A11" s="494"/>
      <c r="B11" s="495"/>
      <c r="C11" s="496" t="s">
        <v>438</v>
      </c>
      <c r="D11" s="462">
        <f>SUM(D12:D16)</f>
        <v>1440</v>
      </c>
      <c r="E11" s="462">
        <f>SUM(E12:E16)</f>
        <v>1380</v>
      </c>
      <c r="F11" s="545">
        <f t="shared" si="0"/>
        <v>104.34782608695652</v>
      </c>
    </row>
    <row r="12" spans="1:6" ht="31.5" customHeight="1">
      <c r="A12" s="14">
        <v>1000124</v>
      </c>
      <c r="B12" s="22"/>
      <c r="C12" s="23" t="s">
        <v>500</v>
      </c>
      <c r="D12" s="380">
        <v>7</v>
      </c>
      <c r="E12" s="380">
        <v>15</v>
      </c>
      <c r="F12" s="545">
        <f t="shared" si="0"/>
        <v>46.666666666666664</v>
      </c>
    </row>
    <row r="13" spans="1:6" ht="27" customHeight="1">
      <c r="A13" s="14" t="s">
        <v>325</v>
      </c>
      <c r="B13" s="22"/>
      <c r="C13" s="23" t="s">
        <v>474</v>
      </c>
      <c r="D13" s="380">
        <v>1119</v>
      </c>
      <c r="E13" s="380">
        <v>1000</v>
      </c>
      <c r="F13" s="545">
        <f t="shared" si="0"/>
        <v>111.9</v>
      </c>
    </row>
    <row r="14" spans="1:6" ht="26.25" customHeight="1">
      <c r="A14" s="14" t="s">
        <v>329</v>
      </c>
      <c r="B14" s="22"/>
      <c r="C14" s="23" t="s">
        <v>475</v>
      </c>
      <c r="D14" s="380">
        <v>293</v>
      </c>
      <c r="E14" s="380">
        <v>350</v>
      </c>
      <c r="F14" s="545">
        <f t="shared" si="0"/>
        <v>83.714285714285722</v>
      </c>
    </row>
    <row r="15" spans="1:6" ht="20.100000000000001" customHeight="1">
      <c r="A15" s="14" t="s">
        <v>330</v>
      </c>
      <c r="B15" s="22"/>
      <c r="C15" s="23" t="s">
        <v>466</v>
      </c>
      <c r="D15" s="380">
        <v>21</v>
      </c>
      <c r="E15" s="380">
        <v>15</v>
      </c>
      <c r="F15" s="545">
        <f t="shared" si="0"/>
        <v>140</v>
      </c>
    </row>
    <row r="16" spans="1:6" ht="20.100000000000001" customHeight="1">
      <c r="A16" s="646" t="s">
        <v>286</v>
      </c>
      <c r="B16" s="22"/>
      <c r="C16" s="387" t="s">
        <v>287</v>
      </c>
      <c r="D16" s="380"/>
      <c r="E16" s="380"/>
      <c r="F16" s="545" t="e">
        <f t="shared" si="0"/>
        <v>#DIV/0!</v>
      </c>
    </row>
    <row r="17" spans="1:15">
      <c r="A17" s="834">
        <v>1800069</v>
      </c>
      <c r="B17" s="835"/>
      <c r="C17" s="835" t="s">
        <v>1370</v>
      </c>
      <c r="D17" s="384">
        <v>117</v>
      </c>
      <c r="E17" s="384">
        <v>60</v>
      </c>
      <c r="F17" s="545">
        <f t="shared" si="0"/>
        <v>195</v>
      </c>
    </row>
    <row r="18" spans="1:15">
      <c r="A18" s="836"/>
      <c r="B18" s="837"/>
      <c r="C18" s="837"/>
      <c r="D18" s="838"/>
      <c r="E18" s="838"/>
      <c r="F18" s="545"/>
      <c r="G18" s="2"/>
    </row>
    <row r="19" spans="1:15">
      <c r="A19" s="839">
        <v>1000207</v>
      </c>
      <c r="B19" s="840"/>
      <c r="C19" s="840" t="s">
        <v>364</v>
      </c>
      <c r="D19" s="384">
        <v>1</v>
      </c>
      <c r="E19" s="384">
        <v>4</v>
      </c>
      <c r="F19" s="545">
        <f t="shared" si="0"/>
        <v>25</v>
      </c>
    </row>
    <row r="20" spans="1:15" ht="13.15" customHeight="1" thickBot="1">
      <c r="A20" s="759" t="s">
        <v>1487</v>
      </c>
      <c r="B20" s="760"/>
      <c r="C20" s="761"/>
      <c r="D20" s="647">
        <v>4358</v>
      </c>
      <c r="E20" s="647">
        <v>4800</v>
      </c>
      <c r="F20" s="645">
        <f t="shared" si="0"/>
        <v>90.791666666666671</v>
      </c>
    </row>
    <row r="21" spans="1:15">
      <c r="E21" s="2"/>
      <c r="F21" s="13"/>
    </row>
    <row r="22" spans="1:15">
      <c r="E22" s="2"/>
      <c r="F22" s="13"/>
    </row>
    <row r="23" spans="1:15">
      <c r="E23" s="2"/>
      <c r="F23" s="13"/>
    </row>
    <row r="24" spans="1:15">
      <c r="E24" s="2"/>
      <c r="F24" s="13"/>
    </row>
    <row r="25" spans="1:15">
      <c r="E25" s="2"/>
      <c r="F25" s="13"/>
    </row>
    <row r="26" spans="1:15">
      <c r="E26" s="2"/>
      <c r="F26" s="13"/>
    </row>
    <row r="27" spans="1:15">
      <c r="E27" s="2"/>
      <c r="F27" s="13"/>
    </row>
    <row r="28" spans="1:15">
      <c r="E28" s="2"/>
      <c r="F28" s="13"/>
    </row>
    <row r="29" spans="1:15">
      <c r="E29" s="2"/>
      <c r="F29" s="13"/>
    </row>
    <row r="30" spans="1:15">
      <c r="E30" s="2"/>
      <c r="F30" s="13"/>
    </row>
    <row r="31" spans="1:15">
      <c r="E31" s="2"/>
      <c r="F31" s="13"/>
    </row>
    <row r="32" spans="1:15">
      <c r="E32" s="2"/>
      <c r="F32" s="13"/>
      <c r="O32" s="1">
        <f>Derm!D19</f>
        <v>1</v>
      </c>
    </row>
    <row r="33" spans="5:6">
      <c r="E33" s="2"/>
      <c r="F33" s="13"/>
    </row>
    <row r="34" spans="5:6">
      <c r="E34" s="2"/>
      <c r="F34" s="13"/>
    </row>
    <row r="35" spans="5:6">
      <c r="E35" s="2"/>
      <c r="F35" s="13"/>
    </row>
    <row r="36" spans="5:6">
      <c r="E36" s="2"/>
      <c r="F36" s="13"/>
    </row>
    <row r="37" spans="5:6">
      <c r="E37" s="2"/>
      <c r="F37" s="13"/>
    </row>
    <row r="38" spans="5:6">
      <c r="E38" s="2"/>
      <c r="F38" s="13"/>
    </row>
    <row r="39" spans="5:6">
      <c r="E39" s="2"/>
      <c r="F39" s="13"/>
    </row>
    <row r="40" spans="5:6">
      <c r="E40" s="2"/>
      <c r="F40" s="13"/>
    </row>
    <row r="41" spans="5:6">
      <c r="E41" s="2"/>
      <c r="F41" s="13"/>
    </row>
    <row r="42" spans="5:6">
      <c r="E42" s="2"/>
      <c r="F42" s="13"/>
    </row>
    <row r="43" spans="5:6">
      <c r="E43" s="2"/>
      <c r="F43" s="13"/>
    </row>
    <row r="44" spans="5:6">
      <c r="E44" s="2"/>
      <c r="F44" s="13"/>
    </row>
    <row r="45" spans="5:6">
      <c r="E45" s="2"/>
      <c r="F45" s="13"/>
    </row>
    <row r="46" spans="5:6">
      <c r="E46" s="2"/>
      <c r="F46" s="13"/>
    </row>
    <row r="47" spans="5:6">
      <c r="E47" s="2"/>
      <c r="F47" s="13"/>
    </row>
    <row r="48" spans="5:6">
      <c r="E48" s="2"/>
      <c r="F48" s="13"/>
    </row>
    <row r="49" spans="4:6">
      <c r="E49" s="2"/>
      <c r="F49" s="13"/>
    </row>
    <row r="50" spans="4:6">
      <c r="E50" s="2"/>
      <c r="F50" s="13"/>
    </row>
    <row r="51" spans="4:6">
      <c r="E51" s="2"/>
      <c r="F51" s="13"/>
    </row>
    <row r="52" spans="4:6">
      <c r="E52" s="2"/>
      <c r="F52" s="2"/>
    </row>
    <row r="54" spans="4:6">
      <c r="D54" s="12"/>
    </row>
  </sheetData>
  <mergeCells count="2">
    <mergeCell ref="A2:D2"/>
    <mergeCell ref="A20:C20"/>
  </mergeCells>
  <phoneticPr fontId="23" type="noConversion"/>
  <printOptions horizontalCentered="1"/>
  <pageMargins left="0" right="0" top="0" bottom="0" header="0.51181102362204722" footer="0.51181102362204722"/>
  <pageSetup scale="94" orientation="portrait" r:id="rId1"/>
  <headerFooter alignWithMargins="0"/>
  <ignoredErrors>
    <ignoredError sqref="A11:B15 A7: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66" zoomScaleNormal="100" workbookViewId="0">
      <selection activeCell="A106" sqref="A106:B110"/>
    </sheetView>
  </sheetViews>
  <sheetFormatPr defaultColWidth="9.140625" defaultRowHeight="14.25"/>
  <cols>
    <col min="1" max="1" width="10.140625" style="413" customWidth="1"/>
    <col min="2" max="2" width="49.140625" style="413" customWidth="1"/>
    <col min="3" max="4" width="13.7109375" style="413" customWidth="1"/>
    <col min="5" max="5" width="10.85546875" style="413" customWidth="1"/>
    <col min="6" max="16384" width="9.140625" style="413"/>
  </cols>
  <sheetData>
    <row r="1" spans="1:7" ht="15">
      <c r="A1" s="412" t="s">
        <v>445</v>
      </c>
    </row>
    <row r="2" spans="1:7" ht="15" thickBot="1">
      <c r="A2" s="755" t="s">
        <v>1343</v>
      </c>
      <c r="B2" s="755"/>
      <c r="C2" s="755"/>
      <c r="D2" s="755"/>
      <c r="E2" s="414" t="s">
        <v>1394</v>
      </c>
    </row>
    <row r="3" spans="1:7" ht="50.25" customHeight="1">
      <c r="A3" s="415" t="s">
        <v>1395</v>
      </c>
      <c r="B3" s="638" t="s">
        <v>360</v>
      </c>
      <c r="C3" s="536" t="s">
        <v>1616</v>
      </c>
      <c r="D3" s="639" t="s">
        <v>1484</v>
      </c>
      <c r="E3" s="416" t="s">
        <v>686</v>
      </c>
    </row>
    <row r="4" spans="1:7" ht="20.100000000000001" customHeight="1">
      <c r="A4" s="514"/>
      <c r="B4" s="515" t="s">
        <v>324</v>
      </c>
      <c r="C4" s="640">
        <f>C5+C12+C14+C17</f>
        <v>6055</v>
      </c>
      <c r="D4" s="516">
        <f>D5+D12+D14+D17</f>
        <v>10300</v>
      </c>
      <c r="E4" s="545">
        <f>C4/D4*100</f>
        <v>58.786407766990287</v>
      </c>
    </row>
    <row r="5" spans="1:7" ht="20.100000000000001" customHeight="1">
      <c r="A5" s="517"/>
      <c r="B5" s="518" t="s">
        <v>760</v>
      </c>
      <c r="C5" s="518">
        <f>SUM(C6:C11)</f>
        <v>5384</v>
      </c>
      <c r="D5" s="518">
        <f>SUM(D6:D11)</f>
        <v>8810</v>
      </c>
      <c r="E5" s="545">
        <f t="shared" ref="E5:E68" si="0">C5/D5*100</f>
        <v>61.112372304199766</v>
      </c>
      <c r="F5" s="413">
        <f>+C5+C28+C33</f>
        <v>10765</v>
      </c>
      <c r="G5" s="413">
        <f>+D5+D28+D33</f>
        <v>19150</v>
      </c>
    </row>
    <row r="6" spans="1:7" ht="33" customHeight="1">
      <c r="A6" s="417">
        <v>2400059</v>
      </c>
      <c r="B6" s="418" t="s">
        <v>1396</v>
      </c>
      <c r="C6" s="419"/>
      <c r="D6" s="419"/>
      <c r="E6" s="545" t="e">
        <f t="shared" si="0"/>
        <v>#DIV/0!</v>
      </c>
    </row>
    <row r="7" spans="1:7" ht="40.5" customHeight="1">
      <c r="A7" s="417">
        <v>2400034</v>
      </c>
      <c r="B7" s="418" t="s">
        <v>1397</v>
      </c>
      <c r="C7" s="419"/>
      <c r="D7" s="419"/>
      <c r="E7" s="545" t="e">
        <f t="shared" si="0"/>
        <v>#DIV/0!</v>
      </c>
    </row>
    <row r="8" spans="1:7" ht="39.75" customHeight="1">
      <c r="A8" s="417">
        <v>2400018</v>
      </c>
      <c r="B8" s="418" t="s">
        <v>1398</v>
      </c>
      <c r="C8" s="419">
        <v>4847</v>
      </c>
      <c r="D8" s="419">
        <v>7850</v>
      </c>
      <c r="E8" s="545">
        <f t="shared" si="0"/>
        <v>61.745222929936304</v>
      </c>
    </row>
    <row r="9" spans="1:7" ht="27.75" customHeight="1">
      <c r="A9" s="417">
        <v>2400060</v>
      </c>
      <c r="B9" s="418" t="s">
        <v>1399</v>
      </c>
      <c r="C9" s="419"/>
      <c r="D9" s="419"/>
      <c r="E9" s="545" t="e">
        <f t="shared" si="0"/>
        <v>#DIV/0!</v>
      </c>
    </row>
    <row r="10" spans="1:7" ht="30" customHeight="1">
      <c r="A10" s="417">
        <v>2400061</v>
      </c>
      <c r="B10" s="418" t="s">
        <v>1400</v>
      </c>
      <c r="C10" s="419">
        <v>25</v>
      </c>
      <c r="D10" s="419">
        <v>60</v>
      </c>
      <c r="E10" s="545">
        <f t="shared" si="0"/>
        <v>41.666666666666671</v>
      </c>
    </row>
    <row r="11" spans="1:7" ht="29.25" customHeight="1">
      <c r="A11" s="417">
        <v>2400062</v>
      </c>
      <c r="B11" s="418" t="s">
        <v>1389</v>
      </c>
      <c r="C11" s="419">
        <v>512</v>
      </c>
      <c r="D11" s="419">
        <v>900</v>
      </c>
      <c r="E11" s="545">
        <f t="shared" si="0"/>
        <v>56.888888888888886</v>
      </c>
    </row>
    <row r="12" spans="1:7" ht="20.100000000000001" customHeight="1">
      <c r="A12" s="514"/>
      <c r="B12" s="516" t="s">
        <v>761</v>
      </c>
      <c r="C12" s="516">
        <f>SUM(C13)</f>
        <v>671</v>
      </c>
      <c r="D12" s="516">
        <f>SUM(D13)</f>
        <v>1490</v>
      </c>
      <c r="E12" s="545">
        <f t="shared" si="0"/>
        <v>45.033557046979865</v>
      </c>
    </row>
    <row r="13" spans="1:7" ht="20.100000000000001" customHeight="1">
      <c r="A13" s="417">
        <v>2400125</v>
      </c>
      <c r="B13" s="421" t="s">
        <v>443</v>
      </c>
      <c r="C13" s="419">
        <v>671</v>
      </c>
      <c r="D13" s="419">
        <v>1490</v>
      </c>
      <c r="E13" s="545">
        <f t="shared" si="0"/>
        <v>45.033557046979865</v>
      </c>
    </row>
    <row r="14" spans="1:7" ht="20.100000000000001" customHeight="1">
      <c r="A14" s="514"/>
      <c r="B14" s="516" t="s">
        <v>1401</v>
      </c>
      <c r="C14" s="516">
        <f>SUM(C15:C16)</f>
        <v>0</v>
      </c>
      <c r="D14" s="516">
        <f>D15+D16</f>
        <v>0</v>
      </c>
      <c r="E14" s="545" t="e">
        <f t="shared" si="0"/>
        <v>#DIV/0!</v>
      </c>
    </row>
    <row r="15" spans="1:7" ht="25.5" customHeight="1">
      <c r="A15" s="417">
        <v>2400141</v>
      </c>
      <c r="B15" s="422" t="s">
        <v>762</v>
      </c>
      <c r="C15" s="419"/>
      <c r="D15" s="419"/>
      <c r="E15" s="545" t="e">
        <f t="shared" si="0"/>
        <v>#DIV/0!</v>
      </c>
    </row>
    <row r="16" spans="1:7" ht="39" customHeight="1">
      <c r="A16" s="417">
        <v>2400158</v>
      </c>
      <c r="B16" s="418" t="s">
        <v>1402</v>
      </c>
      <c r="C16" s="419"/>
      <c r="D16" s="419"/>
      <c r="E16" s="545" t="e">
        <f t="shared" si="0"/>
        <v>#DIV/0!</v>
      </c>
    </row>
    <row r="17" spans="1:8" ht="20.100000000000001" customHeight="1">
      <c r="A17" s="514"/>
      <c r="B17" s="516" t="s">
        <v>763</v>
      </c>
      <c r="C17" s="516">
        <f>SUM(C18)</f>
        <v>0</v>
      </c>
      <c r="D17" s="516">
        <f>SUM(D18)</f>
        <v>0</v>
      </c>
      <c r="E17" s="545" t="e">
        <f t="shared" si="0"/>
        <v>#DIV/0!</v>
      </c>
    </row>
    <row r="18" spans="1:8" ht="20.100000000000001" customHeight="1">
      <c r="A18" s="417">
        <v>2400133</v>
      </c>
      <c r="B18" s="421" t="s">
        <v>1403</v>
      </c>
      <c r="C18" s="419"/>
      <c r="D18" s="419"/>
      <c r="E18" s="545" t="e">
        <f t="shared" si="0"/>
        <v>#DIV/0!</v>
      </c>
    </row>
    <row r="19" spans="1:8" ht="20.100000000000001" customHeight="1">
      <c r="A19" s="514"/>
      <c r="B19" s="516" t="s">
        <v>374</v>
      </c>
      <c r="C19" s="516">
        <f>SUM(C20:C26)</f>
        <v>5514</v>
      </c>
      <c r="D19" s="516">
        <f>SUM(D20:D26)</f>
        <v>9252</v>
      </c>
      <c r="E19" s="545">
        <f t="shared" si="0"/>
        <v>59.597924773022051</v>
      </c>
    </row>
    <row r="20" spans="1:8" ht="28.5" customHeight="1">
      <c r="A20" s="417">
        <v>2400067</v>
      </c>
      <c r="B20" s="418" t="s">
        <v>764</v>
      </c>
      <c r="C20" s="419">
        <v>5102</v>
      </c>
      <c r="D20" s="419">
        <v>8300</v>
      </c>
      <c r="E20" s="545">
        <f t="shared" si="0"/>
        <v>61.46987951807229</v>
      </c>
    </row>
    <row r="21" spans="1:8" ht="33.75" customHeight="1">
      <c r="A21" s="417">
        <v>2400075</v>
      </c>
      <c r="B21" s="418" t="s">
        <v>1404</v>
      </c>
      <c r="C21" s="419">
        <v>391</v>
      </c>
      <c r="D21" s="419">
        <v>920</v>
      </c>
      <c r="E21" s="545">
        <f t="shared" si="0"/>
        <v>42.5</v>
      </c>
    </row>
    <row r="22" spans="1:8" ht="20.100000000000001" customHeight="1">
      <c r="A22" s="417">
        <v>2400083</v>
      </c>
      <c r="B22" s="421" t="s">
        <v>1405</v>
      </c>
      <c r="C22" s="419"/>
      <c r="D22" s="419">
        <v>2</v>
      </c>
      <c r="E22" s="545">
        <f t="shared" si="0"/>
        <v>0</v>
      </c>
    </row>
    <row r="23" spans="1:8" ht="20.100000000000001" customHeight="1">
      <c r="A23" s="417">
        <v>2400091</v>
      </c>
      <c r="B23" s="421" t="s">
        <v>1406</v>
      </c>
      <c r="C23" s="419"/>
      <c r="D23" s="419"/>
      <c r="E23" s="545" t="e">
        <f t="shared" si="0"/>
        <v>#DIV/0!</v>
      </c>
    </row>
    <row r="24" spans="1:8" ht="20.100000000000001" customHeight="1">
      <c r="A24" s="417">
        <v>2400109</v>
      </c>
      <c r="B24" s="421" t="s">
        <v>765</v>
      </c>
      <c r="C24" s="419"/>
      <c r="D24" s="419"/>
      <c r="E24" s="545" t="e">
        <f t="shared" si="0"/>
        <v>#DIV/0!</v>
      </c>
    </row>
    <row r="25" spans="1:8" ht="27.75" customHeight="1">
      <c r="A25" s="417">
        <v>2400802</v>
      </c>
      <c r="B25" s="423" t="s">
        <v>1407</v>
      </c>
      <c r="C25" s="419">
        <v>21</v>
      </c>
      <c r="D25" s="419">
        <v>30</v>
      </c>
      <c r="E25" s="545">
        <f t="shared" si="0"/>
        <v>70</v>
      </c>
    </row>
    <row r="26" spans="1:8" ht="20.100000000000001" customHeight="1">
      <c r="A26" s="417">
        <v>2400117</v>
      </c>
      <c r="B26" s="421" t="s">
        <v>766</v>
      </c>
      <c r="C26" s="419"/>
      <c r="D26" s="419"/>
      <c r="E26" s="545" t="e">
        <f t="shared" si="0"/>
        <v>#DIV/0!</v>
      </c>
    </row>
    <row r="27" spans="1:8" ht="20.100000000000001" customHeight="1">
      <c r="A27" s="514"/>
      <c r="B27" s="516" t="s">
        <v>1408</v>
      </c>
      <c r="C27" s="514"/>
      <c r="D27" s="514"/>
      <c r="E27" s="545" t="e">
        <f t="shared" si="0"/>
        <v>#DIV/0!</v>
      </c>
    </row>
    <row r="28" spans="1:8" ht="20.100000000000001" customHeight="1">
      <c r="A28" s="517"/>
      <c r="B28" s="518" t="s">
        <v>1409</v>
      </c>
      <c r="C28" s="518">
        <f>SUM(C29:C32)</f>
        <v>5381</v>
      </c>
      <c r="D28" s="518">
        <f>SUM(D29:D32)</f>
        <v>10340</v>
      </c>
      <c r="E28" s="545">
        <f t="shared" si="0"/>
        <v>52.040618955512571</v>
      </c>
      <c r="F28" s="437">
        <f>C28+C33+RtgUz!D16</f>
        <v>6189</v>
      </c>
      <c r="G28" s="437">
        <f>D28+D33+RtgUz!E16</f>
        <v>11840</v>
      </c>
      <c r="H28" s="413">
        <f>F28/G28*100</f>
        <v>52.27195945945946</v>
      </c>
    </row>
    <row r="29" spans="1:8" ht="20.100000000000001" customHeight="1">
      <c r="A29" s="417">
        <v>2400018</v>
      </c>
      <c r="B29" s="419" t="s">
        <v>767</v>
      </c>
      <c r="C29" s="420"/>
      <c r="D29" s="420"/>
      <c r="E29" s="545" t="e">
        <f t="shared" si="0"/>
        <v>#DIV/0!</v>
      </c>
    </row>
    <row r="30" spans="1:8" ht="20.100000000000001" customHeight="1">
      <c r="A30" s="417">
        <v>2400026</v>
      </c>
      <c r="B30" s="419" t="s">
        <v>768</v>
      </c>
      <c r="C30" s="420">
        <v>2648</v>
      </c>
      <c r="D30" s="420">
        <v>4790</v>
      </c>
      <c r="E30" s="545">
        <f t="shared" si="0"/>
        <v>55.281837160751564</v>
      </c>
    </row>
    <row r="31" spans="1:8" ht="20.100000000000001" customHeight="1">
      <c r="A31" s="417">
        <v>2400976</v>
      </c>
      <c r="B31" s="419" t="s">
        <v>769</v>
      </c>
      <c r="C31" s="420">
        <v>966</v>
      </c>
      <c r="D31" s="420">
        <v>1900</v>
      </c>
      <c r="E31" s="545">
        <f t="shared" si="0"/>
        <v>50.842105263157897</v>
      </c>
    </row>
    <row r="32" spans="1:8" ht="20.100000000000001" customHeight="1">
      <c r="A32" s="417">
        <v>2400984</v>
      </c>
      <c r="B32" s="419" t="s">
        <v>770</v>
      </c>
      <c r="C32" s="420">
        <v>1767</v>
      </c>
      <c r="D32" s="420">
        <v>3650</v>
      </c>
      <c r="E32" s="545">
        <f t="shared" si="0"/>
        <v>48.410958904109592</v>
      </c>
    </row>
    <row r="33" spans="1:5" ht="20.100000000000001" customHeight="1">
      <c r="A33" s="514"/>
      <c r="B33" s="516" t="s">
        <v>1410</v>
      </c>
      <c r="C33" s="516">
        <f>C34</f>
        <v>0</v>
      </c>
      <c r="D33" s="516">
        <f>D34</f>
        <v>0</v>
      </c>
      <c r="E33" s="545" t="e">
        <f t="shared" si="0"/>
        <v>#DIV/0!</v>
      </c>
    </row>
    <row r="34" spans="1:5" ht="22.5" customHeight="1">
      <c r="A34" s="417">
        <v>1200055</v>
      </c>
      <c r="B34" s="424" t="s">
        <v>1410</v>
      </c>
      <c r="C34" s="420"/>
      <c r="D34" s="420"/>
      <c r="E34" s="545" t="e">
        <f t="shared" si="0"/>
        <v>#DIV/0!</v>
      </c>
    </row>
    <row r="35" spans="1:5" ht="31.5" customHeight="1">
      <c r="A35" s="514"/>
      <c r="B35" s="519" t="s">
        <v>1411</v>
      </c>
      <c r="C35" s="516">
        <f>SUM(C36:C66)</f>
        <v>4141</v>
      </c>
      <c r="D35" s="516">
        <f>SUM(D36:D66)</f>
        <v>7540</v>
      </c>
      <c r="E35" s="545">
        <f t="shared" si="0"/>
        <v>54.92042440318302</v>
      </c>
    </row>
    <row r="36" spans="1:5">
      <c r="A36" s="417">
        <v>2400166</v>
      </c>
      <c r="B36" s="419" t="s">
        <v>771</v>
      </c>
      <c r="C36" s="420">
        <v>11</v>
      </c>
      <c r="D36" s="420">
        <v>30</v>
      </c>
      <c r="E36" s="545">
        <f t="shared" si="0"/>
        <v>36.666666666666664</v>
      </c>
    </row>
    <row r="37" spans="1:5">
      <c r="A37" s="417">
        <v>2400182</v>
      </c>
      <c r="B37" s="419" t="s">
        <v>772</v>
      </c>
      <c r="C37" s="420">
        <v>683</v>
      </c>
      <c r="D37" s="420">
        <v>1050</v>
      </c>
      <c r="E37" s="545">
        <f t="shared" si="0"/>
        <v>65.047619047619037</v>
      </c>
    </row>
    <row r="38" spans="1:5">
      <c r="A38" s="417">
        <v>2400190</v>
      </c>
      <c r="B38" s="419" t="s">
        <v>773</v>
      </c>
      <c r="C38" s="420">
        <v>8</v>
      </c>
      <c r="D38" s="420">
        <v>20</v>
      </c>
      <c r="E38" s="545">
        <f t="shared" si="0"/>
        <v>40</v>
      </c>
    </row>
    <row r="39" spans="1:5" ht="25.5">
      <c r="A39" s="417">
        <v>2400208</v>
      </c>
      <c r="B39" s="418" t="s">
        <v>774</v>
      </c>
      <c r="C39" s="420"/>
      <c r="D39" s="420"/>
      <c r="E39" s="545" t="e">
        <f t="shared" si="0"/>
        <v>#DIV/0!</v>
      </c>
    </row>
    <row r="40" spans="1:5">
      <c r="A40" s="417">
        <v>2400216</v>
      </c>
      <c r="B40" s="419" t="s">
        <v>775</v>
      </c>
      <c r="C40" s="420">
        <v>16</v>
      </c>
      <c r="D40" s="420">
        <v>30</v>
      </c>
      <c r="E40" s="545">
        <f t="shared" si="0"/>
        <v>53.333333333333336</v>
      </c>
    </row>
    <row r="41" spans="1:5" ht="25.5">
      <c r="A41" s="417">
        <v>2400224</v>
      </c>
      <c r="B41" s="418" t="s">
        <v>776</v>
      </c>
      <c r="C41" s="420"/>
      <c r="D41" s="420"/>
      <c r="E41" s="545" t="e">
        <f t="shared" si="0"/>
        <v>#DIV/0!</v>
      </c>
    </row>
    <row r="42" spans="1:5">
      <c r="A42" s="417">
        <v>2400232</v>
      </c>
      <c r="B42" s="419" t="s">
        <v>777</v>
      </c>
      <c r="C42" s="420">
        <v>20</v>
      </c>
      <c r="D42" s="420">
        <v>30</v>
      </c>
      <c r="E42" s="545">
        <f t="shared" si="0"/>
        <v>66.666666666666657</v>
      </c>
    </row>
    <row r="43" spans="1:5" ht="25.5">
      <c r="A43" s="417">
        <v>2400240</v>
      </c>
      <c r="B43" s="418" t="s">
        <v>778</v>
      </c>
      <c r="C43" s="420"/>
      <c r="D43" s="420"/>
      <c r="E43" s="545" t="e">
        <f t="shared" si="0"/>
        <v>#DIV/0!</v>
      </c>
    </row>
    <row r="44" spans="1:5">
      <c r="A44" s="417">
        <v>2400257</v>
      </c>
      <c r="B44" s="419" t="s">
        <v>779</v>
      </c>
      <c r="C44" s="420">
        <v>33</v>
      </c>
      <c r="D44" s="420">
        <v>60</v>
      </c>
      <c r="E44" s="545">
        <f t="shared" si="0"/>
        <v>55.000000000000007</v>
      </c>
    </row>
    <row r="45" spans="1:5">
      <c r="A45" s="417">
        <v>2400265</v>
      </c>
      <c r="B45" s="419" t="s">
        <v>780</v>
      </c>
      <c r="C45" s="420"/>
      <c r="D45" s="420"/>
      <c r="E45" s="545" t="e">
        <f t="shared" si="0"/>
        <v>#DIV/0!</v>
      </c>
    </row>
    <row r="46" spans="1:5">
      <c r="A46" s="417">
        <v>2400273</v>
      </c>
      <c r="B46" s="419" t="s">
        <v>781</v>
      </c>
      <c r="C46" s="420"/>
      <c r="D46" s="420"/>
      <c r="E46" s="545" t="e">
        <f t="shared" si="0"/>
        <v>#DIV/0!</v>
      </c>
    </row>
    <row r="47" spans="1:5">
      <c r="A47" s="417">
        <v>2400281</v>
      </c>
      <c r="B47" s="419" t="s">
        <v>1412</v>
      </c>
      <c r="C47" s="420"/>
      <c r="D47" s="420"/>
      <c r="E47" s="545" t="e">
        <f t="shared" si="0"/>
        <v>#DIV/0!</v>
      </c>
    </row>
    <row r="48" spans="1:5">
      <c r="A48" s="417">
        <v>2400299</v>
      </c>
      <c r="B48" s="419" t="s">
        <v>1413</v>
      </c>
      <c r="C48" s="420"/>
      <c r="D48" s="420"/>
      <c r="E48" s="545" t="e">
        <f t="shared" si="0"/>
        <v>#DIV/0!</v>
      </c>
    </row>
    <row r="49" spans="1:5" ht="25.5">
      <c r="A49" s="417">
        <v>2400307</v>
      </c>
      <c r="B49" s="418" t="s">
        <v>782</v>
      </c>
      <c r="C49" s="420">
        <v>212</v>
      </c>
      <c r="D49" s="420">
        <v>460</v>
      </c>
      <c r="E49" s="545">
        <f t="shared" si="0"/>
        <v>46.086956521739133</v>
      </c>
    </row>
    <row r="50" spans="1:5" ht="25.5">
      <c r="A50" s="419">
        <v>2400315</v>
      </c>
      <c r="B50" s="418" t="s">
        <v>783</v>
      </c>
      <c r="C50" s="420"/>
      <c r="D50" s="420"/>
      <c r="E50" s="545" t="e">
        <f t="shared" si="0"/>
        <v>#DIV/0!</v>
      </c>
    </row>
    <row r="51" spans="1:5">
      <c r="A51" s="419">
        <v>2400331</v>
      </c>
      <c r="B51" s="419" t="s">
        <v>784</v>
      </c>
      <c r="C51" s="441">
        <v>147</v>
      </c>
      <c r="D51" s="420">
        <v>305</v>
      </c>
      <c r="E51" s="545">
        <f t="shared" si="0"/>
        <v>48.196721311475407</v>
      </c>
    </row>
    <row r="52" spans="1:5" ht="25.5">
      <c r="A52" s="419">
        <v>2400349</v>
      </c>
      <c r="B52" s="418" t="s">
        <v>1414</v>
      </c>
      <c r="C52" s="420"/>
      <c r="D52" s="420"/>
      <c r="E52" s="545" t="e">
        <f t="shared" si="0"/>
        <v>#DIV/0!</v>
      </c>
    </row>
    <row r="53" spans="1:5">
      <c r="A53" s="419">
        <v>2400356</v>
      </c>
      <c r="B53" s="419" t="s">
        <v>785</v>
      </c>
      <c r="C53" s="420">
        <v>2158</v>
      </c>
      <c r="D53" s="420">
        <v>4150</v>
      </c>
      <c r="E53" s="545">
        <f t="shared" si="0"/>
        <v>52</v>
      </c>
    </row>
    <row r="54" spans="1:5" ht="25.5">
      <c r="A54" s="419">
        <v>2400364</v>
      </c>
      <c r="B54" s="418" t="s">
        <v>1415</v>
      </c>
      <c r="C54" s="420"/>
      <c r="D54" s="420"/>
      <c r="E54" s="545" t="e">
        <f t="shared" si="0"/>
        <v>#DIV/0!</v>
      </c>
    </row>
    <row r="55" spans="1:5" ht="25.5">
      <c r="A55" s="419">
        <v>2400372</v>
      </c>
      <c r="B55" s="418" t="s">
        <v>1416</v>
      </c>
      <c r="C55" s="420">
        <v>3</v>
      </c>
      <c r="D55" s="420">
        <v>10</v>
      </c>
      <c r="E55" s="545">
        <f t="shared" si="0"/>
        <v>30</v>
      </c>
    </row>
    <row r="56" spans="1:5" ht="25.5">
      <c r="A56" s="419">
        <v>2400380</v>
      </c>
      <c r="B56" s="418" t="s">
        <v>1417</v>
      </c>
      <c r="C56" s="420">
        <v>582</v>
      </c>
      <c r="D56" s="420">
        <v>890</v>
      </c>
      <c r="E56" s="545">
        <f t="shared" si="0"/>
        <v>65.393258426966298</v>
      </c>
    </row>
    <row r="57" spans="1:5">
      <c r="A57" s="672" t="s">
        <v>1618</v>
      </c>
      <c r="B57" s="419" t="s">
        <v>1129</v>
      </c>
      <c r="C57" s="420">
        <v>142</v>
      </c>
      <c r="D57" s="420">
        <v>270</v>
      </c>
      <c r="E57" s="545">
        <f t="shared" si="0"/>
        <v>52.592592592592588</v>
      </c>
    </row>
    <row r="58" spans="1:5">
      <c r="A58" s="419">
        <v>2400414</v>
      </c>
      <c r="B58" s="419" t="s">
        <v>786</v>
      </c>
      <c r="C58" s="420"/>
      <c r="D58" s="420">
        <v>5</v>
      </c>
      <c r="E58" s="545">
        <f t="shared" si="0"/>
        <v>0</v>
      </c>
    </row>
    <row r="59" spans="1:5">
      <c r="A59" s="419">
        <v>2400422</v>
      </c>
      <c r="B59" s="419" t="s">
        <v>787</v>
      </c>
      <c r="C59" s="420">
        <v>15</v>
      </c>
      <c r="D59" s="420">
        <v>20</v>
      </c>
      <c r="E59" s="545">
        <f t="shared" si="0"/>
        <v>75</v>
      </c>
    </row>
    <row r="60" spans="1:5">
      <c r="A60" s="419">
        <v>2400430</v>
      </c>
      <c r="B60" s="419" t="s">
        <v>788</v>
      </c>
      <c r="C60" s="420">
        <v>30</v>
      </c>
      <c r="D60" s="420">
        <v>45</v>
      </c>
      <c r="E60" s="545">
        <f t="shared" si="0"/>
        <v>66.666666666666657</v>
      </c>
    </row>
    <row r="61" spans="1:5" ht="25.5">
      <c r="A61" s="419">
        <v>2400448</v>
      </c>
      <c r="B61" s="418" t="s">
        <v>1418</v>
      </c>
      <c r="C61" s="420"/>
      <c r="D61" s="420"/>
      <c r="E61" s="545" t="e">
        <f t="shared" si="0"/>
        <v>#DIV/0!</v>
      </c>
    </row>
    <row r="62" spans="1:5">
      <c r="A62" s="419">
        <v>2401008</v>
      </c>
      <c r="B62" s="419" t="s">
        <v>1419</v>
      </c>
      <c r="C62" s="420">
        <v>81</v>
      </c>
      <c r="D62" s="420">
        <v>165</v>
      </c>
      <c r="E62" s="545">
        <f t="shared" si="0"/>
        <v>49.090909090909093</v>
      </c>
    </row>
    <row r="63" spans="1:5" ht="25.5">
      <c r="A63" s="419">
        <v>2401024</v>
      </c>
      <c r="B63" s="418" t="s">
        <v>1420</v>
      </c>
      <c r="C63" s="420"/>
      <c r="D63" s="420"/>
      <c r="E63" s="545" t="e">
        <f t="shared" si="0"/>
        <v>#DIV/0!</v>
      </c>
    </row>
    <row r="64" spans="1:5" ht="25.5">
      <c r="A64" s="419">
        <v>2401032</v>
      </c>
      <c r="B64" s="418" t="s">
        <v>1421</v>
      </c>
      <c r="C64" s="420"/>
      <c r="D64" s="420"/>
      <c r="E64" s="545" t="e">
        <f t="shared" si="0"/>
        <v>#DIV/0!</v>
      </c>
    </row>
    <row r="65" spans="1:5">
      <c r="A65" s="419">
        <v>2401040</v>
      </c>
      <c r="B65" s="419" t="s">
        <v>789</v>
      </c>
      <c r="C65" s="420"/>
      <c r="D65" s="420"/>
      <c r="E65" s="545" t="e">
        <f t="shared" si="0"/>
        <v>#DIV/0!</v>
      </c>
    </row>
    <row r="66" spans="1:5" ht="25.5">
      <c r="A66" s="833">
        <v>2401073</v>
      </c>
      <c r="B66" s="841" t="s">
        <v>1422</v>
      </c>
      <c r="C66" s="420"/>
      <c r="D66" s="420"/>
      <c r="E66" s="545" t="e">
        <f t="shared" si="0"/>
        <v>#DIV/0!</v>
      </c>
    </row>
    <row r="67" spans="1:5" ht="20.100000000000001" customHeight="1">
      <c r="A67" s="514"/>
      <c r="B67" s="516" t="s">
        <v>790</v>
      </c>
      <c r="C67" s="516">
        <f>SUM(C68:C75)</f>
        <v>178</v>
      </c>
      <c r="D67" s="516">
        <f>SUM(D68:D75)</f>
        <v>275</v>
      </c>
      <c r="E67" s="545">
        <f t="shared" si="0"/>
        <v>64.72727272727272</v>
      </c>
    </row>
    <row r="68" spans="1:5">
      <c r="A68" s="419">
        <v>2400521</v>
      </c>
      <c r="B68" s="419" t="s">
        <v>791</v>
      </c>
      <c r="C68" s="420">
        <v>55</v>
      </c>
      <c r="D68" s="420">
        <v>65</v>
      </c>
      <c r="E68" s="545">
        <f t="shared" si="0"/>
        <v>84.615384615384613</v>
      </c>
    </row>
    <row r="69" spans="1:5">
      <c r="A69" s="419">
        <v>2400562</v>
      </c>
      <c r="B69" s="419" t="s">
        <v>792</v>
      </c>
      <c r="C69" s="420"/>
      <c r="D69" s="420"/>
      <c r="E69" s="545" t="e">
        <f t="shared" ref="E69:E132" si="1">C69/D69*100</f>
        <v>#DIV/0!</v>
      </c>
    </row>
    <row r="70" spans="1:5" ht="25.5">
      <c r="A70" s="421">
        <v>2400570</v>
      </c>
      <c r="B70" s="418" t="s">
        <v>1423</v>
      </c>
      <c r="C70" s="420"/>
      <c r="D70" s="420"/>
      <c r="E70" s="545" t="e">
        <f t="shared" si="1"/>
        <v>#DIV/0!</v>
      </c>
    </row>
    <row r="71" spans="1:5">
      <c r="A71" s="419">
        <v>2400588</v>
      </c>
      <c r="B71" s="419" t="s">
        <v>793</v>
      </c>
      <c r="C71" s="420">
        <v>123</v>
      </c>
      <c r="D71" s="420">
        <v>210</v>
      </c>
      <c r="E71" s="545">
        <f t="shared" si="1"/>
        <v>58.571428571428577</v>
      </c>
    </row>
    <row r="72" spans="1:5">
      <c r="A72" s="419">
        <v>2400596</v>
      </c>
      <c r="B72" s="419" t="s">
        <v>1424</v>
      </c>
      <c r="C72" s="420"/>
      <c r="D72" s="420"/>
      <c r="E72" s="545" t="e">
        <f t="shared" si="1"/>
        <v>#DIV/0!</v>
      </c>
    </row>
    <row r="73" spans="1:5">
      <c r="A73" s="419">
        <v>2400604</v>
      </c>
      <c r="B73" s="419" t="s">
        <v>794</v>
      </c>
      <c r="C73" s="420"/>
      <c r="D73" s="420"/>
      <c r="E73" s="545" t="e">
        <f t="shared" si="1"/>
        <v>#DIV/0!</v>
      </c>
    </row>
    <row r="74" spans="1:5" ht="25.5">
      <c r="A74" s="421">
        <v>2400612</v>
      </c>
      <c r="B74" s="418" t="s">
        <v>1425</v>
      </c>
      <c r="C74" s="420"/>
      <c r="D74" s="420"/>
      <c r="E74" s="545" t="e">
        <f t="shared" si="1"/>
        <v>#DIV/0!</v>
      </c>
    </row>
    <row r="75" spans="1:5">
      <c r="A75" s="419">
        <v>2400620</v>
      </c>
      <c r="B75" s="419" t="s">
        <v>1426</v>
      </c>
      <c r="C75" s="420"/>
      <c r="D75" s="420"/>
      <c r="E75" s="545" t="e">
        <f t="shared" si="1"/>
        <v>#DIV/0!</v>
      </c>
    </row>
    <row r="76" spans="1:5" ht="20.100000000000001" customHeight="1">
      <c r="A76" s="514"/>
      <c r="B76" s="516" t="s">
        <v>1427</v>
      </c>
      <c r="C76" s="516">
        <f>SUM(C77:C80)</f>
        <v>6640</v>
      </c>
      <c r="D76" s="516">
        <f>SUM(D77:D80)</f>
        <v>12570</v>
      </c>
      <c r="E76" s="545">
        <f t="shared" si="1"/>
        <v>52.824184566428002</v>
      </c>
    </row>
    <row r="77" spans="1:5" ht="25.5">
      <c r="A77" s="421">
        <v>2400539</v>
      </c>
      <c r="B77" s="418" t="s">
        <v>1428</v>
      </c>
      <c r="C77" s="420">
        <v>1306</v>
      </c>
      <c r="D77" s="420">
        <v>2410</v>
      </c>
      <c r="E77" s="545">
        <f t="shared" si="1"/>
        <v>54.190871369294605</v>
      </c>
    </row>
    <row r="78" spans="1:5">
      <c r="A78" s="419">
        <v>2400547</v>
      </c>
      <c r="B78" s="419" t="s">
        <v>1429</v>
      </c>
      <c r="C78" s="420">
        <v>2492</v>
      </c>
      <c r="D78" s="420">
        <v>4950</v>
      </c>
      <c r="E78" s="545">
        <f t="shared" si="1"/>
        <v>50.343434343434346</v>
      </c>
    </row>
    <row r="79" spans="1:5">
      <c r="A79" s="419">
        <v>2401099</v>
      </c>
      <c r="B79" s="419" t="s">
        <v>795</v>
      </c>
      <c r="C79" s="420">
        <v>2842</v>
      </c>
      <c r="D79" s="420">
        <v>5210</v>
      </c>
      <c r="E79" s="545">
        <f t="shared" si="1"/>
        <v>54.548944337811903</v>
      </c>
    </row>
    <row r="80" spans="1:5">
      <c r="A80" s="419">
        <v>2401115</v>
      </c>
      <c r="B80" s="419" t="s">
        <v>796</v>
      </c>
      <c r="C80" s="420"/>
      <c r="D80" s="420"/>
      <c r="E80" s="545" t="e">
        <f t="shared" si="1"/>
        <v>#DIV/0!</v>
      </c>
    </row>
    <row r="81" spans="1:5" ht="20.100000000000001" customHeight="1">
      <c r="A81" s="514"/>
      <c r="B81" s="516" t="s">
        <v>1430</v>
      </c>
      <c r="C81" s="516">
        <f>SUM(C82:C110)</f>
        <v>2305</v>
      </c>
      <c r="D81" s="516">
        <f>SUM(D82:D110)</f>
        <v>4084</v>
      </c>
      <c r="E81" s="545">
        <f t="shared" si="1"/>
        <v>56.439764936336921</v>
      </c>
    </row>
    <row r="82" spans="1:5">
      <c r="A82" s="419">
        <v>2400679</v>
      </c>
      <c r="B82" s="419" t="s">
        <v>797</v>
      </c>
      <c r="C82" s="420">
        <v>70</v>
      </c>
      <c r="D82" s="420">
        <v>160</v>
      </c>
      <c r="E82" s="545">
        <f t="shared" si="1"/>
        <v>43.75</v>
      </c>
    </row>
    <row r="83" spans="1:5">
      <c r="A83" s="419">
        <v>2400687</v>
      </c>
      <c r="B83" s="419" t="s">
        <v>798</v>
      </c>
      <c r="C83" s="420">
        <v>114</v>
      </c>
      <c r="D83" s="420">
        <v>170</v>
      </c>
      <c r="E83" s="545">
        <f t="shared" si="1"/>
        <v>67.058823529411754</v>
      </c>
    </row>
    <row r="84" spans="1:5">
      <c r="A84" s="419">
        <v>2400695</v>
      </c>
      <c r="B84" s="419" t="s">
        <v>1390</v>
      </c>
      <c r="C84" s="420">
        <v>8</v>
      </c>
      <c r="D84" s="420">
        <v>15</v>
      </c>
      <c r="E84" s="545">
        <f t="shared" si="1"/>
        <v>53.333333333333336</v>
      </c>
    </row>
    <row r="85" spans="1:5">
      <c r="A85" s="419">
        <v>2400703</v>
      </c>
      <c r="B85" s="419" t="s">
        <v>1391</v>
      </c>
      <c r="C85" s="420">
        <v>156</v>
      </c>
      <c r="D85" s="420">
        <v>340</v>
      </c>
      <c r="E85" s="545">
        <f t="shared" si="1"/>
        <v>45.882352941176471</v>
      </c>
    </row>
    <row r="86" spans="1:5">
      <c r="A86" s="419">
        <v>2400711</v>
      </c>
      <c r="B86" s="419" t="s">
        <v>1431</v>
      </c>
      <c r="C86" s="420"/>
      <c r="D86" s="420"/>
      <c r="E86" s="545" t="e">
        <f t="shared" si="1"/>
        <v>#DIV/0!</v>
      </c>
    </row>
    <row r="87" spans="1:5">
      <c r="A87" s="419">
        <v>2400729</v>
      </c>
      <c r="B87" s="419" t="s">
        <v>1392</v>
      </c>
      <c r="C87" s="420">
        <v>8</v>
      </c>
      <c r="D87" s="420">
        <v>20</v>
      </c>
      <c r="E87" s="545">
        <f t="shared" si="1"/>
        <v>40</v>
      </c>
    </row>
    <row r="88" spans="1:5">
      <c r="A88" s="419">
        <v>2400737</v>
      </c>
      <c r="B88" s="419" t="s">
        <v>799</v>
      </c>
      <c r="C88" s="420">
        <v>183</v>
      </c>
      <c r="D88" s="420">
        <v>380</v>
      </c>
      <c r="E88" s="545">
        <f t="shared" si="1"/>
        <v>48.157894736842103</v>
      </c>
    </row>
    <row r="89" spans="1:5">
      <c r="A89" s="419">
        <v>2400794</v>
      </c>
      <c r="B89" s="419" t="s">
        <v>800</v>
      </c>
      <c r="C89" s="420">
        <v>152</v>
      </c>
      <c r="D89" s="420">
        <v>350</v>
      </c>
      <c r="E89" s="545">
        <f t="shared" si="1"/>
        <v>43.428571428571431</v>
      </c>
    </row>
    <row r="90" spans="1:5" ht="25.5">
      <c r="A90" s="421">
        <v>2401107</v>
      </c>
      <c r="B90" s="418" t="s">
        <v>1432</v>
      </c>
      <c r="C90" s="420"/>
      <c r="D90" s="420"/>
      <c r="E90" s="545" t="e">
        <f t="shared" si="1"/>
        <v>#DIV/0!</v>
      </c>
    </row>
    <row r="91" spans="1:5">
      <c r="A91" s="419">
        <v>2401123</v>
      </c>
      <c r="B91" s="419" t="s">
        <v>801</v>
      </c>
      <c r="C91" s="420">
        <v>1188</v>
      </c>
      <c r="D91" s="420">
        <v>1950</v>
      </c>
      <c r="E91" s="545">
        <f t="shared" si="1"/>
        <v>60.923076923076927</v>
      </c>
    </row>
    <row r="92" spans="1:5">
      <c r="A92" s="419">
        <v>2401131</v>
      </c>
      <c r="B92" s="419" t="s">
        <v>802</v>
      </c>
      <c r="C92" s="420">
        <v>417</v>
      </c>
      <c r="D92" s="420">
        <v>650</v>
      </c>
      <c r="E92" s="545">
        <f t="shared" si="1"/>
        <v>64.153846153846146</v>
      </c>
    </row>
    <row r="93" spans="1:5">
      <c r="A93" s="419">
        <v>2401149</v>
      </c>
      <c r="B93" s="419" t="s">
        <v>803</v>
      </c>
      <c r="C93" s="420">
        <v>5</v>
      </c>
      <c r="D93" s="420">
        <v>20</v>
      </c>
      <c r="E93" s="545">
        <f t="shared" si="1"/>
        <v>25</v>
      </c>
    </row>
    <row r="94" spans="1:5">
      <c r="A94" s="419">
        <v>2401156</v>
      </c>
      <c r="B94" s="419" t="s">
        <v>1393</v>
      </c>
      <c r="C94" s="420"/>
      <c r="D94" s="420">
        <v>5</v>
      </c>
      <c r="E94" s="545">
        <f t="shared" si="1"/>
        <v>0</v>
      </c>
    </row>
    <row r="95" spans="1:5">
      <c r="A95" s="419">
        <v>2401164</v>
      </c>
      <c r="B95" s="419" t="s">
        <v>1433</v>
      </c>
      <c r="C95" s="420"/>
      <c r="D95" s="420">
        <v>2</v>
      </c>
      <c r="E95" s="545">
        <f t="shared" si="1"/>
        <v>0</v>
      </c>
    </row>
    <row r="96" spans="1:5">
      <c r="A96" s="419">
        <v>2401172</v>
      </c>
      <c r="B96" s="419" t="s">
        <v>804</v>
      </c>
      <c r="C96" s="420"/>
      <c r="D96" s="420"/>
      <c r="E96" s="545" t="e">
        <f t="shared" si="1"/>
        <v>#DIV/0!</v>
      </c>
    </row>
    <row r="97" spans="1:5">
      <c r="A97" s="419">
        <v>2401180</v>
      </c>
      <c r="B97" s="419" t="s">
        <v>805</v>
      </c>
      <c r="C97" s="420"/>
      <c r="D97" s="420"/>
      <c r="E97" s="545" t="e">
        <f t="shared" si="1"/>
        <v>#DIV/0!</v>
      </c>
    </row>
    <row r="98" spans="1:5" ht="25.5">
      <c r="A98" s="421">
        <v>2401198</v>
      </c>
      <c r="B98" s="418" t="s">
        <v>1434</v>
      </c>
      <c r="C98" s="420"/>
      <c r="D98" s="420"/>
      <c r="E98" s="545" t="e">
        <f t="shared" si="1"/>
        <v>#DIV/0!</v>
      </c>
    </row>
    <row r="99" spans="1:5">
      <c r="A99" s="419">
        <v>2401206</v>
      </c>
      <c r="B99" s="419" t="s">
        <v>1435</v>
      </c>
      <c r="C99" s="420"/>
      <c r="D99" s="420"/>
      <c r="E99" s="545" t="e">
        <f t="shared" si="1"/>
        <v>#DIV/0!</v>
      </c>
    </row>
    <row r="100" spans="1:5">
      <c r="A100" s="419">
        <v>2401214</v>
      </c>
      <c r="B100" s="419" t="s">
        <v>806</v>
      </c>
      <c r="C100" s="420">
        <v>2</v>
      </c>
      <c r="D100" s="420">
        <v>10</v>
      </c>
      <c r="E100" s="545">
        <f t="shared" si="1"/>
        <v>20</v>
      </c>
    </row>
    <row r="101" spans="1:5">
      <c r="A101" s="419">
        <v>2401222</v>
      </c>
      <c r="B101" s="419" t="s">
        <v>807</v>
      </c>
      <c r="C101" s="420">
        <v>1</v>
      </c>
      <c r="D101" s="420">
        <v>10</v>
      </c>
      <c r="E101" s="545">
        <f t="shared" si="1"/>
        <v>10</v>
      </c>
    </row>
    <row r="102" spans="1:5">
      <c r="A102" s="419">
        <v>2401230</v>
      </c>
      <c r="B102" s="419" t="s">
        <v>1436</v>
      </c>
      <c r="C102" s="420"/>
      <c r="D102" s="420">
        <v>2</v>
      </c>
      <c r="E102" s="545">
        <f t="shared" si="1"/>
        <v>0</v>
      </c>
    </row>
    <row r="103" spans="1:5">
      <c r="A103" s="419">
        <v>2401248</v>
      </c>
      <c r="B103" s="419" t="s">
        <v>808</v>
      </c>
      <c r="C103" s="420">
        <v>1</v>
      </c>
      <c r="D103" s="420"/>
      <c r="E103" s="545" t="e">
        <f t="shared" si="1"/>
        <v>#DIV/0!</v>
      </c>
    </row>
    <row r="104" spans="1:5">
      <c r="A104" s="419">
        <v>2401255</v>
      </c>
      <c r="B104" s="419" t="s">
        <v>809</v>
      </c>
      <c r="C104" s="420"/>
      <c r="D104" s="420"/>
      <c r="E104" s="545" t="e">
        <f t="shared" si="1"/>
        <v>#DIV/0!</v>
      </c>
    </row>
    <row r="105" spans="1:5">
      <c r="A105" s="419">
        <v>2401339</v>
      </c>
      <c r="B105" s="419" t="s">
        <v>810</v>
      </c>
      <c r="C105" s="420"/>
      <c r="D105" s="420"/>
      <c r="E105" s="545" t="e">
        <f t="shared" si="1"/>
        <v>#DIV/0!</v>
      </c>
    </row>
    <row r="106" spans="1:5">
      <c r="A106" s="833">
        <v>2401578</v>
      </c>
      <c r="B106" s="833" t="s">
        <v>1372</v>
      </c>
      <c r="C106" s="420"/>
      <c r="D106" s="420"/>
      <c r="E106" s="545" t="e">
        <f t="shared" si="1"/>
        <v>#DIV/0!</v>
      </c>
    </row>
    <row r="107" spans="1:5" ht="25.5">
      <c r="A107" s="176">
        <v>2401271</v>
      </c>
      <c r="B107" s="841" t="s">
        <v>1437</v>
      </c>
      <c r="C107" s="420"/>
      <c r="D107" s="420"/>
      <c r="E107" s="545" t="e">
        <f t="shared" si="1"/>
        <v>#DIV/0!</v>
      </c>
    </row>
    <row r="108" spans="1:5" ht="25.5">
      <c r="A108" s="176">
        <v>2401289</v>
      </c>
      <c r="B108" s="841" t="s">
        <v>1438</v>
      </c>
      <c r="C108" s="420"/>
      <c r="D108" s="420"/>
      <c r="E108" s="545" t="e">
        <f t="shared" si="1"/>
        <v>#DIV/0!</v>
      </c>
    </row>
    <row r="109" spans="1:5" ht="25.5">
      <c r="A109" s="176">
        <v>2401297</v>
      </c>
      <c r="B109" s="841" t="s">
        <v>1439</v>
      </c>
      <c r="C109" s="420"/>
      <c r="D109" s="420"/>
      <c r="E109" s="545" t="e">
        <f t="shared" si="1"/>
        <v>#DIV/0!</v>
      </c>
    </row>
    <row r="110" spans="1:5">
      <c r="A110" s="176">
        <v>2401305</v>
      </c>
      <c r="B110" s="833" t="s">
        <v>1373</v>
      </c>
      <c r="C110" s="420"/>
      <c r="D110" s="420"/>
      <c r="E110" s="545" t="e">
        <f t="shared" si="1"/>
        <v>#DIV/0!</v>
      </c>
    </row>
    <row r="111" spans="1:5" ht="20.100000000000001" customHeight="1">
      <c r="A111" s="514"/>
      <c r="B111" s="516" t="s">
        <v>811</v>
      </c>
      <c r="C111" s="516">
        <f>SUM(C112:C115)</f>
        <v>941</v>
      </c>
      <c r="D111" s="516">
        <f>SUM(D112:D115)</f>
        <v>2455</v>
      </c>
      <c r="E111" s="545">
        <f t="shared" si="1"/>
        <v>38.329938900203665</v>
      </c>
    </row>
    <row r="112" spans="1:5">
      <c r="A112" s="419">
        <v>2400943</v>
      </c>
      <c r="B112" s="419" t="s">
        <v>812</v>
      </c>
      <c r="C112" s="420">
        <v>1</v>
      </c>
      <c r="D112" s="420">
        <v>35</v>
      </c>
      <c r="E112" s="545">
        <f t="shared" si="1"/>
        <v>2.8571428571428572</v>
      </c>
    </row>
    <row r="113" spans="1:5">
      <c r="A113" s="419">
        <v>2400950</v>
      </c>
      <c r="B113" s="419" t="s">
        <v>813</v>
      </c>
      <c r="C113" s="420">
        <v>940</v>
      </c>
      <c r="D113" s="420">
        <v>2420</v>
      </c>
      <c r="E113" s="545">
        <f t="shared" si="1"/>
        <v>38.84297520661157</v>
      </c>
    </row>
    <row r="114" spans="1:5">
      <c r="A114" s="419">
        <v>2401651</v>
      </c>
      <c r="B114" s="419" t="s">
        <v>1375</v>
      </c>
      <c r="C114" s="420"/>
      <c r="D114" s="420"/>
      <c r="E114" s="545" t="e">
        <f t="shared" si="1"/>
        <v>#DIV/0!</v>
      </c>
    </row>
    <row r="115" spans="1:5" ht="25.5">
      <c r="A115" s="421">
        <v>2401669</v>
      </c>
      <c r="B115" s="418" t="s">
        <v>1440</v>
      </c>
      <c r="C115" s="420"/>
      <c r="D115" s="420"/>
      <c r="E115" s="545" t="e">
        <f t="shared" si="1"/>
        <v>#DIV/0!</v>
      </c>
    </row>
    <row r="116" spans="1:5" ht="20.100000000000001" customHeight="1">
      <c r="A116" s="514"/>
      <c r="B116" s="516" t="s">
        <v>814</v>
      </c>
      <c r="C116" s="516">
        <f>SUM(C117:C134)</f>
        <v>2374</v>
      </c>
      <c r="D116" s="516">
        <f>SUM(D117:D134)</f>
        <v>4440</v>
      </c>
      <c r="E116" s="545">
        <f t="shared" si="1"/>
        <v>53.468468468468465</v>
      </c>
    </row>
    <row r="117" spans="1:5">
      <c r="A117" s="419">
        <v>2400323</v>
      </c>
      <c r="B117" s="419" t="s">
        <v>815</v>
      </c>
      <c r="C117" s="420"/>
      <c r="D117" s="420"/>
      <c r="E117" s="545" t="e">
        <f t="shared" si="1"/>
        <v>#DIV/0!</v>
      </c>
    </row>
    <row r="118" spans="1:5">
      <c r="A118" s="419">
        <v>2400174</v>
      </c>
      <c r="B118" s="419" t="s">
        <v>1371</v>
      </c>
      <c r="C118" s="420">
        <v>1885</v>
      </c>
      <c r="D118" s="420">
        <v>3450</v>
      </c>
      <c r="E118" s="545">
        <f t="shared" si="1"/>
        <v>54.637681159420296</v>
      </c>
    </row>
    <row r="119" spans="1:5">
      <c r="A119" s="419">
        <v>2400554</v>
      </c>
      <c r="B119" s="419" t="s">
        <v>1441</v>
      </c>
      <c r="C119" s="420">
        <v>130</v>
      </c>
      <c r="D119" s="420">
        <v>250</v>
      </c>
      <c r="E119" s="545">
        <f t="shared" si="1"/>
        <v>52</v>
      </c>
    </row>
    <row r="120" spans="1:5">
      <c r="A120" s="419">
        <v>2400638</v>
      </c>
      <c r="B120" s="419" t="s">
        <v>816</v>
      </c>
      <c r="C120" s="420">
        <v>5</v>
      </c>
      <c r="D120" s="420">
        <v>25</v>
      </c>
      <c r="E120" s="545">
        <f t="shared" si="1"/>
        <v>20</v>
      </c>
    </row>
    <row r="121" spans="1:5">
      <c r="A121" s="419">
        <v>2400646</v>
      </c>
      <c r="B121" s="419" t="s">
        <v>817</v>
      </c>
      <c r="C121" s="420">
        <v>4</v>
      </c>
      <c r="D121" s="420">
        <v>15</v>
      </c>
      <c r="E121" s="545">
        <f t="shared" si="1"/>
        <v>26.666666666666668</v>
      </c>
    </row>
    <row r="122" spans="1:5">
      <c r="A122" s="419">
        <v>2400653</v>
      </c>
      <c r="B122" s="419" t="s">
        <v>818</v>
      </c>
      <c r="C122" s="420">
        <v>180</v>
      </c>
      <c r="D122" s="420">
        <v>350</v>
      </c>
      <c r="E122" s="545">
        <f t="shared" si="1"/>
        <v>51.428571428571423</v>
      </c>
    </row>
    <row r="123" spans="1:5">
      <c r="A123" s="419">
        <v>2400661</v>
      </c>
      <c r="B123" s="419" t="s">
        <v>819</v>
      </c>
      <c r="C123" s="420">
        <v>170</v>
      </c>
      <c r="D123" s="420">
        <v>350</v>
      </c>
      <c r="E123" s="545">
        <f t="shared" si="1"/>
        <v>48.571428571428569</v>
      </c>
    </row>
    <row r="124" spans="1:5">
      <c r="A124" s="419">
        <v>2400745</v>
      </c>
      <c r="B124" s="419" t="s">
        <v>820</v>
      </c>
      <c r="C124" s="420"/>
      <c r="D124" s="420"/>
      <c r="E124" s="545" t="e">
        <f t="shared" si="1"/>
        <v>#DIV/0!</v>
      </c>
    </row>
    <row r="125" spans="1:5">
      <c r="A125" s="419">
        <v>2400752</v>
      </c>
      <c r="B125" s="419" t="s">
        <v>821</v>
      </c>
      <c r="C125" s="420"/>
      <c r="D125" s="420"/>
      <c r="E125" s="545" t="e">
        <f t="shared" si="1"/>
        <v>#DIV/0!</v>
      </c>
    </row>
    <row r="126" spans="1:5" ht="25.5">
      <c r="A126" s="421">
        <v>2400760</v>
      </c>
      <c r="B126" s="418" t="s">
        <v>1442</v>
      </c>
      <c r="C126" s="420"/>
      <c r="D126" s="420"/>
      <c r="E126" s="545" t="e">
        <f t="shared" si="1"/>
        <v>#DIV/0!</v>
      </c>
    </row>
    <row r="127" spans="1:5" ht="25.5">
      <c r="A127" s="421">
        <v>2400778</v>
      </c>
      <c r="B127" s="418" t="s">
        <v>1443</v>
      </c>
      <c r="C127" s="420"/>
      <c r="D127" s="420"/>
      <c r="E127" s="545" t="e">
        <f t="shared" si="1"/>
        <v>#DIV/0!</v>
      </c>
    </row>
    <row r="128" spans="1:5">
      <c r="A128" s="419">
        <v>2400786</v>
      </c>
      <c r="B128" s="419" t="s">
        <v>822</v>
      </c>
      <c r="C128" s="420"/>
      <c r="D128" s="420"/>
      <c r="E128" s="545" t="e">
        <f t="shared" si="1"/>
        <v>#DIV/0!</v>
      </c>
    </row>
    <row r="129" spans="1:5">
      <c r="A129" s="419">
        <v>2400968</v>
      </c>
      <c r="B129" s="419" t="s">
        <v>823</v>
      </c>
      <c r="C129" s="420"/>
      <c r="D129" s="420"/>
      <c r="E129" s="545" t="e">
        <f t="shared" si="1"/>
        <v>#DIV/0!</v>
      </c>
    </row>
    <row r="130" spans="1:5" ht="25.5">
      <c r="A130" s="421">
        <v>2401016</v>
      </c>
      <c r="B130" s="418" t="s">
        <v>1444</v>
      </c>
      <c r="C130" s="420"/>
      <c r="D130" s="420"/>
      <c r="E130" s="545" t="e">
        <f t="shared" si="1"/>
        <v>#DIV/0!</v>
      </c>
    </row>
    <row r="131" spans="1:5" ht="25.5">
      <c r="A131" s="421">
        <v>2401057</v>
      </c>
      <c r="B131" s="418" t="s">
        <v>1445</v>
      </c>
      <c r="C131" s="420"/>
      <c r="D131" s="420"/>
      <c r="E131" s="545" t="e">
        <f t="shared" si="1"/>
        <v>#DIV/0!</v>
      </c>
    </row>
    <row r="132" spans="1:5">
      <c r="A132" s="419">
        <v>2401263</v>
      </c>
      <c r="B132" s="419" t="s">
        <v>824</v>
      </c>
      <c r="C132" s="420"/>
      <c r="D132" s="420"/>
      <c r="E132" s="545" t="e">
        <f t="shared" si="1"/>
        <v>#DIV/0!</v>
      </c>
    </row>
    <row r="133" spans="1:5" ht="25.5">
      <c r="A133" s="421">
        <v>2401297</v>
      </c>
      <c r="B133" s="418" t="s">
        <v>1439</v>
      </c>
      <c r="C133" s="420"/>
      <c r="D133" s="420"/>
      <c r="E133" s="545" t="e">
        <f t="shared" ref="E133:E168" si="2">C133/D133*100</f>
        <v>#DIV/0!</v>
      </c>
    </row>
    <row r="134" spans="1:5">
      <c r="A134" s="419">
        <v>2401305</v>
      </c>
      <c r="B134" s="419" t="s">
        <v>1373</v>
      </c>
      <c r="C134" s="420"/>
      <c r="D134" s="420"/>
      <c r="E134" s="545" t="e">
        <f t="shared" si="2"/>
        <v>#DIV/0!</v>
      </c>
    </row>
    <row r="135" spans="1:5" ht="40.5" customHeight="1">
      <c r="A135" s="514"/>
      <c r="B135" s="519" t="s">
        <v>1446</v>
      </c>
      <c r="C135" s="516">
        <f>SUM(C136:C137)</f>
        <v>0</v>
      </c>
      <c r="D135" s="516">
        <f>SUM(D136:D137)</f>
        <v>0</v>
      </c>
      <c r="E135" s="545" t="e">
        <f t="shared" si="2"/>
        <v>#DIV/0!</v>
      </c>
    </row>
    <row r="136" spans="1:5">
      <c r="A136" s="419">
        <v>2401461</v>
      </c>
      <c r="B136" s="419" t="s">
        <v>825</v>
      </c>
      <c r="C136" s="420"/>
      <c r="D136" s="420"/>
      <c r="E136" s="545" t="e">
        <f t="shared" si="2"/>
        <v>#DIV/0!</v>
      </c>
    </row>
    <row r="137" spans="1:5">
      <c r="A137" s="419">
        <v>2401479</v>
      </c>
      <c r="B137" s="419" t="s">
        <v>826</v>
      </c>
      <c r="C137" s="420"/>
      <c r="D137" s="420"/>
      <c r="E137" s="545" t="e">
        <f t="shared" si="2"/>
        <v>#DIV/0!</v>
      </c>
    </row>
    <row r="138" spans="1:5" ht="20.100000000000001" customHeight="1">
      <c r="A138" s="514"/>
      <c r="B138" s="516" t="s">
        <v>827</v>
      </c>
      <c r="C138" s="516">
        <f>SUM(C139:C145)</f>
        <v>1</v>
      </c>
      <c r="D138" s="516">
        <f>SUM(D139:D145)</f>
        <v>0</v>
      </c>
      <c r="E138" s="545" t="e">
        <f t="shared" si="2"/>
        <v>#DIV/0!</v>
      </c>
    </row>
    <row r="139" spans="1:5">
      <c r="A139" s="419">
        <v>2400455</v>
      </c>
      <c r="B139" s="419" t="s">
        <v>828</v>
      </c>
      <c r="C139" s="420"/>
      <c r="D139" s="420"/>
      <c r="E139" s="545" t="e">
        <f t="shared" si="2"/>
        <v>#DIV/0!</v>
      </c>
    </row>
    <row r="140" spans="1:5">
      <c r="A140" s="419">
        <v>2400463</v>
      </c>
      <c r="B140" s="419" t="s">
        <v>829</v>
      </c>
      <c r="C140" s="420">
        <v>1</v>
      </c>
      <c r="D140" s="420"/>
      <c r="E140" s="545" t="e">
        <f t="shared" si="2"/>
        <v>#DIV/0!</v>
      </c>
    </row>
    <row r="141" spans="1:5">
      <c r="A141" s="419">
        <v>2400471</v>
      </c>
      <c r="B141" s="419" t="s">
        <v>830</v>
      </c>
      <c r="C141" s="420"/>
      <c r="D141" s="420"/>
      <c r="E141" s="545" t="e">
        <f t="shared" si="2"/>
        <v>#DIV/0!</v>
      </c>
    </row>
    <row r="142" spans="1:5">
      <c r="A142" s="419">
        <v>2400489</v>
      </c>
      <c r="B142" s="419" t="s">
        <v>831</v>
      </c>
      <c r="C142" s="420"/>
      <c r="D142" s="420"/>
      <c r="E142" s="545" t="e">
        <f t="shared" si="2"/>
        <v>#DIV/0!</v>
      </c>
    </row>
    <row r="143" spans="1:5">
      <c r="A143" s="419">
        <v>2400497</v>
      </c>
      <c r="B143" s="419" t="s">
        <v>832</v>
      </c>
      <c r="C143" s="420"/>
      <c r="D143" s="420"/>
      <c r="E143" s="545" t="e">
        <f t="shared" si="2"/>
        <v>#DIV/0!</v>
      </c>
    </row>
    <row r="144" spans="1:5" ht="25.5">
      <c r="A144" s="421">
        <v>2400505</v>
      </c>
      <c r="B144" s="418" t="s">
        <v>1447</v>
      </c>
      <c r="C144" s="420"/>
      <c r="D144" s="420"/>
      <c r="E144" s="545" t="e">
        <f t="shared" si="2"/>
        <v>#DIV/0!</v>
      </c>
    </row>
    <row r="145" spans="1:5">
      <c r="A145" s="419">
        <v>2400513</v>
      </c>
      <c r="B145" s="419" t="s">
        <v>833</v>
      </c>
      <c r="C145" s="420"/>
      <c r="D145" s="420"/>
      <c r="E145" s="545" t="e">
        <f t="shared" si="2"/>
        <v>#DIV/0!</v>
      </c>
    </row>
    <row r="146" spans="1:5" ht="15">
      <c r="A146" s="514"/>
      <c r="B146" s="516" t="s">
        <v>1376</v>
      </c>
      <c r="C146" s="516">
        <f>SUM(C147:C166)</f>
        <v>0</v>
      </c>
      <c r="D146" s="516">
        <f>SUM(D147:D166)</f>
        <v>0</v>
      </c>
      <c r="E146" s="545" t="e">
        <f t="shared" si="2"/>
        <v>#DIV/0!</v>
      </c>
    </row>
    <row r="147" spans="1:5">
      <c r="A147" s="419">
        <v>2400992</v>
      </c>
      <c r="B147" s="419" t="s">
        <v>1448</v>
      </c>
      <c r="C147" s="420"/>
      <c r="D147" s="420"/>
      <c r="E147" s="545" t="e">
        <f t="shared" si="2"/>
        <v>#DIV/0!</v>
      </c>
    </row>
    <row r="148" spans="1:5">
      <c r="A148" s="419">
        <v>2401065</v>
      </c>
      <c r="B148" s="419" t="s">
        <v>1377</v>
      </c>
      <c r="C148" s="420"/>
      <c r="D148" s="420"/>
      <c r="E148" s="545" t="e">
        <f t="shared" si="2"/>
        <v>#DIV/0!</v>
      </c>
    </row>
    <row r="149" spans="1:5" ht="25.5">
      <c r="A149" s="419">
        <v>2401073</v>
      </c>
      <c r="B149" s="418" t="s">
        <v>1449</v>
      </c>
      <c r="C149" s="420"/>
      <c r="D149" s="420"/>
      <c r="E149" s="545" t="e">
        <f t="shared" si="2"/>
        <v>#DIV/0!</v>
      </c>
    </row>
    <row r="150" spans="1:5" ht="25.5">
      <c r="A150" s="419">
        <v>2401274</v>
      </c>
      <c r="B150" s="418" t="s">
        <v>1450</v>
      </c>
      <c r="C150" s="420"/>
      <c r="D150" s="420"/>
      <c r="E150" s="545" t="e">
        <f t="shared" si="2"/>
        <v>#DIV/0!</v>
      </c>
    </row>
    <row r="151" spans="1:5" ht="25.5">
      <c r="A151" s="419">
        <v>2401289</v>
      </c>
      <c r="B151" s="418" t="s">
        <v>1451</v>
      </c>
      <c r="C151" s="420"/>
      <c r="D151" s="420"/>
      <c r="E151" s="545" t="e">
        <f t="shared" si="2"/>
        <v>#DIV/0!</v>
      </c>
    </row>
    <row r="152" spans="1:5" ht="25.5">
      <c r="A152" s="419">
        <v>2401321</v>
      </c>
      <c r="B152" s="418" t="s">
        <v>1452</v>
      </c>
      <c r="C152" s="420"/>
      <c r="D152" s="420"/>
      <c r="E152" s="545" t="e">
        <f t="shared" si="2"/>
        <v>#DIV/0!</v>
      </c>
    </row>
    <row r="153" spans="1:5" ht="25.5">
      <c r="A153" s="419">
        <v>2401347</v>
      </c>
      <c r="B153" s="418" t="s">
        <v>1453</v>
      </c>
      <c r="C153" s="420"/>
      <c r="D153" s="420"/>
      <c r="E153" s="545" t="e">
        <f t="shared" si="2"/>
        <v>#DIV/0!</v>
      </c>
    </row>
    <row r="154" spans="1:5" ht="25.5">
      <c r="A154" s="419">
        <v>2401487</v>
      </c>
      <c r="B154" s="418" t="s">
        <v>1454</v>
      </c>
      <c r="C154" s="420"/>
      <c r="D154" s="420"/>
      <c r="E154" s="545" t="e">
        <f t="shared" si="2"/>
        <v>#DIV/0!</v>
      </c>
    </row>
    <row r="155" spans="1:5">
      <c r="A155" s="419">
        <v>2401545</v>
      </c>
      <c r="B155" s="419" t="s">
        <v>1378</v>
      </c>
      <c r="C155" s="420"/>
      <c r="D155" s="420"/>
      <c r="E155" s="545" t="e">
        <f t="shared" si="2"/>
        <v>#DIV/0!</v>
      </c>
    </row>
    <row r="156" spans="1:5" ht="25.5">
      <c r="A156" s="419">
        <v>2401552</v>
      </c>
      <c r="B156" s="418" t="s">
        <v>1455</v>
      </c>
      <c r="C156" s="420"/>
      <c r="D156" s="420"/>
      <c r="E156" s="545" t="e">
        <f t="shared" si="2"/>
        <v>#DIV/0!</v>
      </c>
    </row>
    <row r="157" spans="1:5" ht="25.5">
      <c r="A157" s="419">
        <v>2401560</v>
      </c>
      <c r="B157" s="418" t="s">
        <v>1456</v>
      </c>
      <c r="C157" s="420"/>
      <c r="D157" s="420"/>
      <c r="E157" s="545" t="e">
        <f t="shared" si="2"/>
        <v>#DIV/0!</v>
      </c>
    </row>
    <row r="158" spans="1:5">
      <c r="A158" s="419">
        <v>2401578</v>
      </c>
      <c r="B158" s="419" t="s">
        <v>1457</v>
      </c>
      <c r="C158" s="420"/>
      <c r="D158" s="420"/>
      <c r="E158" s="545" t="e">
        <f t="shared" si="2"/>
        <v>#DIV/0!</v>
      </c>
    </row>
    <row r="159" spans="1:5">
      <c r="A159" s="419">
        <v>2401586</v>
      </c>
      <c r="B159" s="419" t="s">
        <v>1379</v>
      </c>
      <c r="C159" s="420"/>
      <c r="D159" s="420"/>
      <c r="E159" s="545" t="e">
        <f t="shared" si="2"/>
        <v>#DIV/0!</v>
      </c>
    </row>
    <row r="160" spans="1:5">
      <c r="A160" s="419">
        <v>2401594</v>
      </c>
      <c r="B160" s="419" t="s">
        <v>1380</v>
      </c>
      <c r="C160" s="420"/>
      <c r="D160" s="420"/>
      <c r="E160" s="545" t="e">
        <f t="shared" si="2"/>
        <v>#DIV/0!</v>
      </c>
    </row>
    <row r="161" spans="1:5">
      <c r="A161" s="419">
        <v>2401602</v>
      </c>
      <c r="B161" s="419" t="s">
        <v>1458</v>
      </c>
      <c r="C161" s="420"/>
      <c r="D161" s="420"/>
      <c r="E161" s="545" t="e">
        <f t="shared" si="2"/>
        <v>#DIV/0!</v>
      </c>
    </row>
    <row r="162" spans="1:5" ht="25.5">
      <c r="A162" s="419">
        <v>2401610</v>
      </c>
      <c r="B162" s="418" t="s">
        <v>1459</v>
      </c>
      <c r="C162" s="420"/>
      <c r="D162" s="420"/>
      <c r="E162" s="545" t="e">
        <f t="shared" si="2"/>
        <v>#DIV/0!</v>
      </c>
    </row>
    <row r="163" spans="1:5">
      <c r="A163" s="419">
        <v>2401628</v>
      </c>
      <c r="B163" s="419" t="s">
        <v>1381</v>
      </c>
      <c r="C163" s="420"/>
      <c r="D163" s="420"/>
      <c r="E163" s="545" t="e">
        <f t="shared" si="2"/>
        <v>#DIV/0!</v>
      </c>
    </row>
    <row r="164" spans="1:5" ht="25.5">
      <c r="A164" s="425">
        <v>2401363</v>
      </c>
      <c r="B164" s="426" t="s">
        <v>1460</v>
      </c>
      <c r="C164" s="420"/>
      <c r="D164" s="420"/>
      <c r="E164" s="545" t="e">
        <f t="shared" si="2"/>
        <v>#DIV/0!</v>
      </c>
    </row>
    <row r="165" spans="1:5" ht="25.5">
      <c r="A165" s="419">
        <v>2401644</v>
      </c>
      <c r="B165" s="418" t="s">
        <v>1461</v>
      </c>
      <c r="C165" s="420"/>
      <c r="D165" s="420"/>
      <c r="E165" s="545" t="e">
        <f t="shared" si="2"/>
        <v>#DIV/0!</v>
      </c>
    </row>
    <row r="166" spans="1:5">
      <c r="A166" s="419">
        <v>2401677</v>
      </c>
      <c r="B166" s="419" t="s">
        <v>1462</v>
      </c>
      <c r="C166" s="420"/>
      <c r="D166" s="420"/>
      <c r="E166" s="545" t="e">
        <f t="shared" si="2"/>
        <v>#DIV/0!</v>
      </c>
    </row>
    <row r="167" spans="1:5" ht="20.100000000000001" customHeight="1">
      <c r="A167" s="514"/>
      <c r="B167" s="516" t="s">
        <v>1463</v>
      </c>
      <c r="C167" s="516">
        <f>C12+C14+C17+C35+C67+C76+C81+C111+C116+C135+C138+C146</f>
        <v>17251</v>
      </c>
      <c r="D167" s="516">
        <f>D12+D14+D17+D35+D67+D76+D81+D111+D116+D135+D138+D146</f>
        <v>32854</v>
      </c>
      <c r="E167" s="545">
        <f t="shared" si="2"/>
        <v>52.508065988920684</v>
      </c>
    </row>
    <row r="168" spans="1:5" ht="20.100000000000001" customHeight="1">
      <c r="A168" s="762" t="s">
        <v>1487</v>
      </c>
      <c r="B168" s="763"/>
      <c r="C168" s="532">
        <v>11729</v>
      </c>
      <c r="D168" s="532">
        <v>21700</v>
      </c>
      <c r="E168" s="545">
        <f t="shared" si="2"/>
        <v>54.050691244239637</v>
      </c>
    </row>
  </sheetData>
  <mergeCells count="2">
    <mergeCell ref="A2:D2"/>
    <mergeCell ref="A168:B1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rowBreaks count="2" manualBreakCount="2">
    <brk id="89" max="4" man="1"/>
    <brk id="1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9"/>
  <sheetViews>
    <sheetView zoomScaleNormal="100" workbookViewId="0">
      <selection activeCell="K18" sqref="K18"/>
    </sheetView>
  </sheetViews>
  <sheetFormatPr defaultColWidth="9.140625" defaultRowHeight="11.25"/>
  <cols>
    <col min="1" max="1" width="9.5703125" style="211" customWidth="1"/>
    <col min="2" max="2" width="4.5703125" style="212" customWidth="1"/>
    <col min="3" max="3" width="9.140625" style="211"/>
    <col min="4" max="8" width="9.140625" style="191"/>
    <col min="9" max="9" width="18.42578125" style="191" customWidth="1"/>
    <col min="10" max="16384" width="9.140625" style="191"/>
  </cols>
  <sheetData>
    <row r="2" spans="1:28">
      <c r="A2" s="188"/>
      <c r="B2" s="189"/>
      <c r="C2" s="188"/>
      <c r="D2" s="190"/>
      <c r="E2" s="190"/>
      <c r="F2" s="190"/>
      <c r="G2" s="190"/>
      <c r="H2" s="190"/>
      <c r="I2" s="190"/>
    </row>
    <row r="3" spans="1:28">
      <c r="A3" s="192" t="s">
        <v>722</v>
      </c>
      <c r="B3" s="193">
        <v>1</v>
      </c>
      <c r="C3" s="194" t="s">
        <v>310</v>
      </c>
      <c r="D3" s="195"/>
      <c r="E3" s="195"/>
      <c r="F3" s="195"/>
      <c r="G3" s="195"/>
      <c r="H3" s="195"/>
      <c r="I3" s="195"/>
    </row>
    <row r="4" spans="1:28" ht="15" customHeight="1">
      <c r="A4" s="196" t="s">
        <v>722</v>
      </c>
      <c r="B4" s="197">
        <v>2</v>
      </c>
      <c r="C4" s="683" t="s">
        <v>693</v>
      </c>
      <c r="D4" s="683"/>
      <c r="E4" s="683"/>
      <c r="F4" s="683"/>
      <c r="G4" s="683"/>
      <c r="H4" s="683"/>
      <c r="I4" s="683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</row>
    <row r="5" spans="1:28" ht="15" customHeight="1">
      <c r="A5" s="196"/>
      <c r="B5" s="197"/>
      <c r="C5" s="683"/>
      <c r="D5" s="683"/>
      <c r="E5" s="683"/>
      <c r="F5" s="683"/>
      <c r="G5" s="683"/>
      <c r="H5" s="683"/>
      <c r="I5" s="683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</row>
    <row r="6" spans="1:28">
      <c r="A6" s="196" t="s">
        <v>722</v>
      </c>
      <c r="B6" s="197">
        <v>3</v>
      </c>
      <c r="C6" s="684" t="s">
        <v>694</v>
      </c>
      <c r="D6" s="684"/>
      <c r="E6" s="684"/>
      <c r="F6" s="684"/>
      <c r="G6" s="684"/>
      <c r="H6" s="684"/>
      <c r="I6" s="684"/>
    </row>
    <row r="7" spans="1:28">
      <c r="A7" s="196"/>
      <c r="B7" s="197"/>
      <c r="C7" s="684"/>
      <c r="D7" s="684"/>
      <c r="E7" s="684"/>
      <c r="F7" s="684"/>
      <c r="G7" s="684"/>
      <c r="H7" s="684"/>
      <c r="I7" s="684"/>
    </row>
    <row r="8" spans="1:28">
      <c r="A8" s="196" t="s">
        <v>722</v>
      </c>
      <c r="B8" s="197">
        <v>4</v>
      </c>
      <c r="C8" s="684" t="s">
        <v>695</v>
      </c>
      <c r="D8" s="684"/>
      <c r="E8" s="684"/>
      <c r="F8" s="684"/>
      <c r="G8" s="684"/>
      <c r="H8" s="684"/>
      <c r="I8" s="684"/>
      <c r="J8" s="200"/>
      <c r="K8" s="200"/>
      <c r="L8" s="200"/>
      <c r="M8" s="200"/>
      <c r="N8" s="200"/>
      <c r="O8" s="200"/>
    </row>
    <row r="9" spans="1:28">
      <c r="A9" s="196"/>
      <c r="B9" s="197"/>
      <c r="C9" s="684"/>
      <c r="D9" s="684"/>
      <c r="E9" s="684"/>
      <c r="F9" s="684"/>
      <c r="G9" s="684"/>
      <c r="H9" s="684"/>
      <c r="I9" s="684"/>
      <c r="J9" s="200"/>
      <c r="K9" s="200"/>
      <c r="L9" s="200"/>
      <c r="M9" s="200"/>
      <c r="N9" s="200"/>
      <c r="O9" s="200"/>
    </row>
    <row r="10" spans="1:28" ht="11.25" customHeight="1">
      <c r="A10" s="196" t="s">
        <v>722</v>
      </c>
      <c r="B10" s="197">
        <v>5</v>
      </c>
      <c r="C10" s="201" t="s">
        <v>696</v>
      </c>
      <c r="D10" s="202"/>
      <c r="E10" s="202"/>
      <c r="F10" s="202"/>
      <c r="G10" s="202" t="s">
        <v>723</v>
      </c>
      <c r="H10" s="202"/>
      <c r="I10" s="202"/>
    </row>
    <row r="11" spans="1:28">
      <c r="A11" s="196" t="s">
        <v>722</v>
      </c>
      <c r="B11" s="197">
        <v>6</v>
      </c>
      <c r="C11" s="203" t="s">
        <v>697</v>
      </c>
      <c r="D11" s="201"/>
      <c r="E11" s="201"/>
      <c r="F11" s="201"/>
      <c r="G11" s="201"/>
      <c r="H11" s="201" t="s">
        <v>723</v>
      </c>
      <c r="I11" s="204"/>
    </row>
    <row r="12" spans="1:28">
      <c r="A12" s="196" t="s">
        <v>722</v>
      </c>
      <c r="B12" s="197">
        <v>7</v>
      </c>
      <c r="C12" s="201" t="s">
        <v>538</v>
      </c>
      <c r="D12" s="204"/>
      <c r="E12" s="204"/>
      <c r="F12" s="204"/>
      <c r="G12" s="204"/>
      <c r="H12" s="204"/>
      <c r="I12" s="204"/>
    </row>
    <row r="13" spans="1:28">
      <c r="A13" s="196" t="s">
        <v>722</v>
      </c>
      <c r="B13" s="197">
        <v>8</v>
      </c>
      <c r="C13" s="197" t="s">
        <v>724</v>
      </c>
      <c r="D13" s="204"/>
      <c r="E13" s="204"/>
      <c r="F13" s="204"/>
      <c r="G13" s="204"/>
      <c r="H13" s="204"/>
      <c r="I13" s="204"/>
    </row>
    <row r="14" spans="1:28">
      <c r="A14" s="196" t="s">
        <v>722</v>
      </c>
      <c r="B14" s="205">
        <v>9</v>
      </c>
      <c r="C14" s="206" t="s">
        <v>539</v>
      </c>
      <c r="D14" s="207"/>
      <c r="E14" s="207"/>
      <c r="F14" s="207"/>
      <c r="G14" s="207"/>
      <c r="H14" s="207"/>
      <c r="I14" s="207"/>
    </row>
    <row r="15" spans="1:28">
      <c r="A15" s="196" t="s">
        <v>722</v>
      </c>
      <c r="B15" s="205">
        <v>10</v>
      </c>
      <c r="C15" s="206" t="s">
        <v>585</v>
      </c>
      <c r="D15" s="207"/>
      <c r="E15" s="207"/>
      <c r="F15" s="207"/>
      <c r="G15" s="207"/>
      <c r="H15" s="207"/>
      <c r="I15" s="207"/>
    </row>
    <row r="16" spans="1:28">
      <c r="A16" s="196" t="s">
        <v>722</v>
      </c>
      <c r="B16" s="205">
        <v>11</v>
      </c>
      <c r="C16" s="206" t="s">
        <v>540</v>
      </c>
      <c r="D16" s="207"/>
      <c r="E16" s="207"/>
      <c r="F16" s="207"/>
      <c r="G16" s="207"/>
      <c r="H16" s="207"/>
      <c r="I16" s="207"/>
    </row>
    <row r="17" spans="1:9">
      <c r="A17" s="196" t="s">
        <v>722</v>
      </c>
      <c r="B17" s="205">
        <v>12</v>
      </c>
      <c r="C17" s="206" t="s">
        <v>614</v>
      </c>
      <c r="D17" s="207"/>
      <c r="E17" s="207"/>
      <c r="F17" s="207"/>
      <c r="G17" s="207"/>
      <c r="H17" s="207"/>
      <c r="I17" s="207"/>
    </row>
    <row r="18" spans="1:9">
      <c r="A18" s="196" t="s">
        <v>722</v>
      </c>
      <c r="B18" s="205">
        <v>13</v>
      </c>
      <c r="C18" s="188" t="s">
        <v>541</v>
      </c>
      <c r="D18" s="207"/>
      <c r="E18" s="207"/>
      <c r="F18" s="207"/>
      <c r="G18" s="207"/>
      <c r="H18" s="207"/>
      <c r="I18" s="207"/>
    </row>
    <row r="19" spans="1:9">
      <c r="A19" s="196" t="s">
        <v>722</v>
      </c>
      <c r="B19" s="205">
        <v>14</v>
      </c>
      <c r="C19" s="206" t="s">
        <v>555</v>
      </c>
      <c r="D19" s="207"/>
      <c r="E19" s="207"/>
      <c r="F19" s="207"/>
      <c r="G19" s="207"/>
      <c r="H19" s="207"/>
      <c r="I19" s="207"/>
    </row>
    <row r="20" spans="1:9">
      <c r="A20" s="196" t="s">
        <v>722</v>
      </c>
      <c r="B20" s="205" t="s">
        <v>725</v>
      </c>
      <c r="C20" s="685" t="s">
        <v>586</v>
      </c>
      <c r="D20" s="685"/>
      <c r="E20" s="685"/>
      <c r="F20" s="685"/>
      <c r="G20" s="685"/>
      <c r="H20" s="685"/>
      <c r="I20" s="685"/>
    </row>
    <row r="21" spans="1:9">
      <c r="A21" s="196"/>
      <c r="B21" s="205"/>
      <c r="C21" s="685"/>
      <c r="D21" s="685"/>
      <c r="E21" s="685"/>
      <c r="F21" s="685"/>
      <c r="G21" s="685"/>
      <c r="H21" s="685"/>
      <c r="I21" s="685"/>
    </row>
    <row r="22" spans="1:9">
      <c r="A22" s="196" t="s">
        <v>722</v>
      </c>
      <c r="B22" s="205" t="s">
        <v>726</v>
      </c>
      <c r="C22" s="206" t="s">
        <v>727</v>
      </c>
      <c r="D22" s="207"/>
      <c r="E22" s="207"/>
      <c r="F22" s="207"/>
      <c r="G22" s="207"/>
      <c r="H22" s="207"/>
      <c r="I22" s="207"/>
    </row>
    <row r="23" spans="1:9">
      <c r="A23" s="196"/>
      <c r="B23" s="205"/>
      <c r="C23" s="206" t="s">
        <v>728</v>
      </c>
      <c r="D23" s="207"/>
      <c r="E23" s="207"/>
      <c r="F23" s="207"/>
      <c r="G23" s="207"/>
      <c r="H23" s="207"/>
      <c r="I23" s="207"/>
    </row>
    <row r="24" spans="1:9">
      <c r="A24" s="196" t="s">
        <v>722</v>
      </c>
      <c r="B24" s="205">
        <v>16</v>
      </c>
      <c r="C24" s="206" t="s">
        <v>542</v>
      </c>
      <c r="D24" s="207"/>
      <c r="E24" s="207"/>
      <c r="F24" s="207"/>
      <c r="G24" s="207"/>
      <c r="H24" s="207"/>
      <c r="I24" s="207"/>
    </row>
    <row r="25" spans="1:9">
      <c r="A25" s="196" t="s">
        <v>722</v>
      </c>
      <c r="B25" s="205">
        <v>17</v>
      </c>
      <c r="C25" s="206" t="s">
        <v>612</v>
      </c>
      <c r="D25" s="207"/>
      <c r="E25" s="207"/>
      <c r="F25" s="207"/>
      <c r="G25" s="207"/>
      <c r="H25" s="207"/>
      <c r="I25" s="207"/>
    </row>
    <row r="26" spans="1:9">
      <c r="A26" s="196" t="s">
        <v>722</v>
      </c>
      <c r="B26" s="205">
        <v>18</v>
      </c>
      <c r="C26" s="206" t="s">
        <v>543</v>
      </c>
      <c r="D26" s="207"/>
      <c r="E26" s="207"/>
      <c r="F26" s="207"/>
      <c r="G26" s="207"/>
      <c r="H26" s="207"/>
      <c r="I26" s="207"/>
    </row>
    <row r="27" spans="1:9">
      <c r="A27" s="196" t="s">
        <v>722</v>
      </c>
      <c r="B27" s="205">
        <v>19</v>
      </c>
      <c r="C27" s="206" t="s">
        <v>544</v>
      </c>
      <c r="D27" s="207"/>
      <c r="E27" s="207"/>
      <c r="F27" s="207"/>
      <c r="G27" s="207"/>
      <c r="H27" s="207"/>
      <c r="I27" s="207"/>
    </row>
    <row r="28" spans="1:9">
      <c r="A28" s="196" t="s">
        <v>722</v>
      </c>
      <c r="B28" s="205">
        <v>20</v>
      </c>
      <c r="C28" s="206" t="s">
        <v>545</v>
      </c>
      <c r="D28" s="207"/>
      <c r="E28" s="207"/>
      <c r="F28" s="207"/>
      <c r="G28" s="207"/>
      <c r="H28" s="207"/>
      <c r="I28" s="207"/>
    </row>
    <row r="29" spans="1:9">
      <c r="A29" s="196" t="s">
        <v>722</v>
      </c>
      <c r="B29" s="205">
        <v>21</v>
      </c>
      <c r="C29" s="206" t="s">
        <v>546</v>
      </c>
      <c r="D29" s="207"/>
      <c r="E29" s="207"/>
      <c r="F29" s="207"/>
      <c r="G29" s="207"/>
      <c r="H29" s="207"/>
      <c r="I29" s="207"/>
    </row>
    <row r="30" spans="1:9">
      <c r="A30" s="196" t="s">
        <v>722</v>
      </c>
      <c r="B30" s="205">
        <v>22</v>
      </c>
      <c r="C30" s="206" t="s">
        <v>547</v>
      </c>
      <c r="D30" s="207"/>
      <c r="E30" s="207"/>
      <c r="F30" s="207"/>
      <c r="G30" s="207"/>
      <c r="H30" s="207"/>
      <c r="I30" s="207"/>
    </row>
    <row r="31" spans="1:9">
      <c r="A31" s="196" t="s">
        <v>722</v>
      </c>
      <c r="B31" s="205">
        <v>23</v>
      </c>
      <c r="C31" s="206" t="s">
        <v>548</v>
      </c>
      <c r="D31" s="207"/>
      <c r="E31" s="207"/>
      <c r="F31" s="207"/>
      <c r="G31" s="207"/>
      <c r="H31" s="207"/>
      <c r="I31" s="207"/>
    </row>
    <row r="32" spans="1:9">
      <c r="A32" s="196" t="s">
        <v>722</v>
      </c>
      <c r="B32" s="205">
        <v>24</v>
      </c>
      <c r="C32" s="206" t="s">
        <v>549</v>
      </c>
      <c r="D32" s="207"/>
      <c r="E32" s="207"/>
      <c r="F32" s="207"/>
      <c r="G32" s="207"/>
      <c r="H32" s="207"/>
      <c r="I32" s="207"/>
    </row>
    <row r="33" spans="1:9">
      <c r="A33" s="196" t="s">
        <v>722</v>
      </c>
      <c r="B33" s="205">
        <v>25</v>
      </c>
      <c r="C33" s="206" t="s">
        <v>550</v>
      </c>
      <c r="D33" s="207"/>
      <c r="E33" s="207"/>
      <c r="F33" s="207"/>
      <c r="G33" s="207"/>
      <c r="H33" s="207"/>
      <c r="I33" s="207"/>
    </row>
    <row r="34" spans="1:9">
      <c r="A34" s="196" t="s">
        <v>722</v>
      </c>
      <c r="B34" s="205">
        <v>26</v>
      </c>
      <c r="C34" s="206" t="s">
        <v>551</v>
      </c>
      <c r="D34" s="207"/>
      <c r="E34" s="207"/>
      <c r="F34" s="207"/>
      <c r="G34" s="207"/>
      <c r="H34" s="207"/>
      <c r="I34" s="207"/>
    </row>
    <row r="35" spans="1:9">
      <c r="A35" s="196" t="s">
        <v>722</v>
      </c>
      <c r="B35" s="205">
        <v>27</v>
      </c>
      <c r="C35" s="206" t="s">
        <v>552</v>
      </c>
      <c r="D35" s="207"/>
      <c r="E35" s="207"/>
      <c r="F35" s="207"/>
      <c r="G35" s="207"/>
      <c r="H35" s="207"/>
      <c r="I35" s="207"/>
    </row>
    <row r="36" spans="1:9">
      <c r="A36" s="196" t="s">
        <v>722</v>
      </c>
      <c r="B36" s="205">
        <v>28</v>
      </c>
      <c r="C36" s="206" t="s">
        <v>445</v>
      </c>
      <c r="D36" s="207"/>
      <c r="E36" s="207"/>
      <c r="F36" s="207"/>
      <c r="G36" s="207"/>
      <c r="H36" s="207"/>
      <c r="I36" s="207"/>
    </row>
    <row r="37" spans="1:9">
      <c r="A37" s="196" t="s">
        <v>722</v>
      </c>
      <c r="B37" s="205">
        <v>29</v>
      </c>
      <c r="C37" s="206" t="s">
        <v>729</v>
      </c>
      <c r="D37" s="207"/>
      <c r="E37" s="207"/>
      <c r="F37" s="207"/>
      <c r="G37" s="207"/>
      <c r="H37" s="207"/>
      <c r="I37" s="207"/>
    </row>
    <row r="38" spans="1:9">
      <c r="A38" s="196" t="s">
        <v>722</v>
      </c>
      <c r="B38" s="205">
        <v>30</v>
      </c>
      <c r="C38" s="206" t="s">
        <v>730</v>
      </c>
      <c r="D38" s="207"/>
      <c r="E38" s="207"/>
      <c r="F38" s="207"/>
      <c r="G38" s="207"/>
      <c r="H38" s="207"/>
      <c r="I38" s="207"/>
    </row>
    <row r="39" spans="1:9">
      <c r="A39" s="196" t="s">
        <v>722</v>
      </c>
      <c r="B39" s="208">
        <v>31</v>
      </c>
      <c r="C39" s="209" t="s">
        <v>731</v>
      </c>
      <c r="D39" s="210"/>
      <c r="E39" s="210"/>
      <c r="F39" s="210"/>
      <c r="G39" s="210"/>
      <c r="H39" s="210"/>
      <c r="I39" s="210"/>
    </row>
    <row r="40" spans="1:9">
      <c r="A40" s="209"/>
      <c r="B40" s="208"/>
      <c r="C40" s="209"/>
      <c r="D40" s="210"/>
      <c r="E40" s="210"/>
      <c r="F40" s="210"/>
      <c r="G40" s="210"/>
      <c r="H40" s="210"/>
      <c r="I40" s="210"/>
    </row>
    <row r="41" spans="1:9">
      <c r="A41" s="209"/>
      <c r="B41" s="208"/>
      <c r="C41" s="209"/>
      <c r="D41" s="210"/>
      <c r="E41" s="210"/>
      <c r="F41" s="210"/>
      <c r="G41" s="210"/>
      <c r="H41" s="210"/>
      <c r="I41" s="210"/>
    </row>
    <row r="42" spans="1:9">
      <c r="A42" s="209"/>
      <c r="B42" s="208"/>
      <c r="C42" s="209"/>
      <c r="D42" s="210"/>
      <c r="E42" s="210"/>
      <c r="F42" s="210"/>
      <c r="G42" s="210"/>
      <c r="H42" s="210"/>
      <c r="I42" s="210"/>
    </row>
    <row r="43" spans="1:9">
      <c r="A43" s="209"/>
      <c r="B43" s="208"/>
      <c r="C43" s="209"/>
      <c r="D43" s="210"/>
      <c r="E43" s="210"/>
      <c r="F43" s="210"/>
      <c r="G43" s="210"/>
      <c r="H43" s="210"/>
      <c r="I43" s="210"/>
    </row>
    <row r="44" spans="1:9">
      <c r="A44" s="209"/>
      <c r="B44" s="208"/>
      <c r="C44" s="209"/>
      <c r="D44" s="210"/>
      <c r="E44" s="210"/>
      <c r="F44" s="210"/>
      <c r="G44" s="210"/>
      <c r="H44" s="210"/>
      <c r="I44" s="210"/>
    </row>
    <row r="45" spans="1:9">
      <c r="A45" s="209"/>
      <c r="B45" s="208"/>
      <c r="C45" s="209"/>
      <c r="D45" s="210"/>
      <c r="E45" s="210"/>
      <c r="F45" s="210"/>
      <c r="G45" s="210"/>
      <c r="H45" s="210"/>
      <c r="I45" s="210"/>
    </row>
    <row r="46" spans="1:9">
      <c r="A46" s="209"/>
      <c r="B46" s="208"/>
      <c r="C46" s="209"/>
      <c r="D46" s="210"/>
      <c r="E46" s="210"/>
      <c r="F46" s="210"/>
      <c r="G46" s="210"/>
      <c r="H46" s="210"/>
      <c r="I46" s="210"/>
    </row>
    <row r="47" spans="1:9">
      <c r="A47" s="209"/>
      <c r="B47" s="208"/>
      <c r="C47" s="209"/>
      <c r="D47" s="210"/>
      <c r="E47" s="210"/>
      <c r="F47" s="210"/>
      <c r="G47" s="210"/>
      <c r="H47" s="210"/>
      <c r="I47" s="210"/>
    </row>
    <row r="48" spans="1:9">
      <c r="A48" s="209"/>
      <c r="B48" s="208"/>
      <c r="C48" s="209"/>
      <c r="D48" s="210"/>
      <c r="E48" s="210"/>
      <c r="F48" s="210"/>
      <c r="G48" s="210"/>
      <c r="H48" s="210"/>
      <c r="I48" s="210"/>
    </row>
    <row r="49" spans="1:9">
      <c r="A49" s="209"/>
      <c r="B49" s="208"/>
      <c r="C49" s="209"/>
      <c r="D49" s="210"/>
      <c r="E49" s="210"/>
      <c r="F49" s="210"/>
      <c r="G49" s="210"/>
      <c r="H49" s="210"/>
      <c r="I49" s="210"/>
    </row>
    <row r="50" spans="1:9">
      <c r="A50" s="209"/>
      <c r="B50" s="208"/>
      <c r="C50" s="209"/>
      <c r="D50" s="210"/>
      <c r="E50" s="210"/>
      <c r="F50" s="210"/>
      <c r="G50" s="210"/>
      <c r="H50" s="210"/>
      <c r="I50" s="210"/>
    </row>
    <row r="51" spans="1:9">
      <c r="A51" s="209"/>
      <c r="B51" s="208"/>
      <c r="C51" s="209"/>
      <c r="D51" s="210"/>
      <c r="E51" s="210"/>
      <c r="F51" s="210"/>
      <c r="G51" s="210"/>
      <c r="H51" s="210"/>
      <c r="I51" s="210"/>
    </row>
    <row r="52" spans="1:9">
      <c r="A52" s="209"/>
      <c r="B52" s="208"/>
      <c r="C52" s="209"/>
      <c r="D52" s="210"/>
      <c r="E52" s="210"/>
      <c r="F52" s="210"/>
      <c r="G52" s="210"/>
      <c r="H52" s="210"/>
      <c r="I52" s="210"/>
    </row>
    <row r="53" spans="1:9">
      <c r="A53" s="209"/>
      <c r="B53" s="208"/>
      <c r="C53" s="209"/>
      <c r="D53" s="210"/>
      <c r="E53" s="210"/>
      <c r="F53" s="210"/>
      <c r="G53" s="210"/>
      <c r="H53" s="210"/>
      <c r="I53" s="210"/>
    </row>
    <row r="54" spans="1:9">
      <c r="A54" s="209"/>
      <c r="B54" s="208"/>
      <c r="C54" s="209"/>
      <c r="D54" s="210"/>
      <c r="E54" s="210"/>
      <c r="F54" s="210"/>
      <c r="G54" s="210"/>
      <c r="H54" s="210"/>
      <c r="I54" s="210"/>
    </row>
    <row r="55" spans="1:9">
      <c r="A55" s="209"/>
      <c r="B55" s="208"/>
      <c r="C55" s="209"/>
      <c r="D55" s="210"/>
      <c r="E55" s="210"/>
      <c r="F55" s="210"/>
      <c r="G55" s="210"/>
      <c r="H55" s="210"/>
      <c r="I55" s="210"/>
    </row>
    <row r="56" spans="1:9">
      <c r="A56" s="209"/>
      <c r="B56" s="208"/>
      <c r="C56" s="209"/>
      <c r="D56" s="210"/>
      <c r="E56" s="210"/>
      <c r="F56" s="210"/>
      <c r="G56" s="210"/>
      <c r="H56" s="210"/>
      <c r="I56" s="210"/>
    </row>
    <row r="57" spans="1:9">
      <c r="A57" s="209"/>
      <c r="B57" s="208"/>
      <c r="C57" s="209"/>
      <c r="D57" s="210"/>
      <c r="E57" s="210"/>
      <c r="F57" s="210"/>
      <c r="G57" s="210"/>
      <c r="H57" s="210"/>
      <c r="I57" s="210"/>
    </row>
    <row r="58" spans="1:9">
      <c r="A58" s="209"/>
      <c r="B58" s="208"/>
      <c r="C58" s="209"/>
      <c r="D58" s="210"/>
      <c r="E58" s="210"/>
      <c r="F58" s="210"/>
      <c r="G58" s="210"/>
      <c r="H58" s="210"/>
      <c r="I58" s="210"/>
    </row>
    <row r="59" spans="1:9">
      <c r="A59" s="209"/>
      <c r="B59" s="208"/>
      <c r="C59" s="209"/>
      <c r="D59" s="210"/>
      <c r="E59" s="210"/>
      <c r="F59" s="210"/>
      <c r="G59" s="210"/>
      <c r="H59" s="210"/>
      <c r="I59" s="210"/>
    </row>
    <row r="60" spans="1:9">
      <c r="A60" s="209"/>
      <c r="B60" s="208"/>
      <c r="C60" s="209"/>
      <c r="D60" s="210"/>
      <c r="E60" s="210"/>
      <c r="F60" s="210"/>
      <c r="G60" s="210"/>
      <c r="H60" s="210"/>
      <c r="I60" s="210"/>
    </row>
    <row r="61" spans="1:9">
      <c r="A61" s="209"/>
      <c r="B61" s="208"/>
      <c r="C61" s="209"/>
      <c r="D61" s="210"/>
      <c r="E61" s="210"/>
      <c r="F61" s="210"/>
      <c r="G61" s="210"/>
      <c r="H61" s="210"/>
      <c r="I61" s="210"/>
    </row>
    <row r="62" spans="1:9">
      <c r="A62" s="209"/>
      <c r="B62" s="208"/>
      <c r="C62" s="209"/>
      <c r="D62" s="210"/>
      <c r="E62" s="210"/>
      <c r="F62" s="210"/>
      <c r="G62" s="210"/>
      <c r="H62" s="210"/>
      <c r="I62" s="210"/>
    </row>
    <row r="63" spans="1:9">
      <c r="A63" s="209"/>
      <c r="B63" s="208"/>
      <c r="C63" s="209"/>
      <c r="D63" s="210"/>
      <c r="E63" s="210"/>
      <c r="F63" s="210"/>
      <c r="G63" s="210"/>
      <c r="H63" s="210"/>
      <c r="I63" s="210"/>
    </row>
    <row r="64" spans="1:9">
      <c r="A64" s="209"/>
      <c r="B64" s="208"/>
      <c r="C64" s="209"/>
      <c r="D64" s="210"/>
      <c r="E64" s="210"/>
      <c r="F64" s="210"/>
      <c r="G64" s="210"/>
      <c r="H64" s="210"/>
      <c r="I64" s="210"/>
    </row>
    <row r="65" spans="1:9">
      <c r="A65" s="209"/>
      <c r="B65" s="208"/>
      <c r="C65" s="209"/>
      <c r="D65" s="210"/>
      <c r="E65" s="210"/>
      <c r="F65" s="210"/>
      <c r="G65" s="210"/>
      <c r="H65" s="210"/>
      <c r="I65" s="210"/>
    </row>
    <row r="66" spans="1:9">
      <c r="A66" s="209"/>
      <c r="B66" s="208"/>
      <c r="C66" s="209"/>
      <c r="D66" s="210"/>
      <c r="E66" s="210"/>
      <c r="F66" s="210"/>
      <c r="G66" s="210"/>
      <c r="H66" s="210"/>
      <c r="I66" s="210"/>
    </row>
    <row r="67" spans="1:9">
      <c r="A67" s="209"/>
      <c r="B67" s="208"/>
      <c r="C67" s="209"/>
      <c r="D67" s="210"/>
      <c r="E67" s="210"/>
      <c r="F67" s="210"/>
      <c r="G67" s="210"/>
      <c r="H67" s="210"/>
      <c r="I67" s="210"/>
    </row>
    <row r="68" spans="1:9">
      <c r="A68" s="209"/>
      <c r="B68" s="208"/>
      <c r="C68" s="209"/>
      <c r="D68" s="210"/>
      <c r="E68" s="210"/>
      <c r="F68" s="210"/>
      <c r="G68" s="210"/>
      <c r="H68" s="210"/>
      <c r="I68" s="210"/>
    </row>
    <row r="69" spans="1:9">
      <c r="A69" s="209"/>
      <c r="B69" s="208"/>
      <c r="C69" s="209"/>
      <c r="D69" s="210"/>
      <c r="E69" s="210"/>
      <c r="F69" s="210"/>
      <c r="G69" s="210"/>
      <c r="H69" s="210"/>
      <c r="I69" s="210"/>
    </row>
  </sheetData>
  <mergeCells count="4">
    <mergeCell ref="C4:I5"/>
    <mergeCell ref="C6:I7"/>
    <mergeCell ref="C8:I9"/>
    <mergeCell ref="C20:I21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44"/>
  <sheetViews>
    <sheetView topLeftCell="A43" zoomScaleNormal="100" workbookViewId="0">
      <selection activeCell="L50" sqref="L50"/>
    </sheetView>
  </sheetViews>
  <sheetFormatPr defaultColWidth="9.140625" defaultRowHeight="12.75"/>
  <cols>
    <col min="1" max="1" width="5.85546875" style="1" customWidth="1"/>
    <col min="2" max="2" width="25" style="1" customWidth="1"/>
    <col min="3" max="3" width="9.28515625" style="1" customWidth="1"/>
    <col min="4" max="4" width="11.5703125" style="1" bestFit="1" customWidth="1"/>
    <col min="5" max="5" width="8.28515625" style="1" customWidth="1"/>
    <col min="6" max="7" width="9.140625" style="1"/>
    <col min="8" max="8" width="8.85546875" style="1" customWidth="1"/>
    <col min="9" max="10" width="9.140625" style="1"/>
    <col min="11" max="11" width="8.28515625" style="1" customWidth="1"/>
    <col min="12" max="13" width="9.140625" style="1"/>
    <col min="14" max="14" width="9.42578125" style="1" customWidth="1"/>
    <col min="15" max="16" width="9.140625" style="1"/>
    <col min="17" max="17" width="8.140625" style="1" customWidth="1"/>
    <col min="18" max="20" width="9.140625" style="1"/>
    <col min="21" max="21" width="9.140625" style="1" customWidth="1"/>
    <col min="22" max="16384" width="9.140625" style="1"/>
  </cols>
  <sheetData>
    <row r="1" spans="1:20" ht="24.75" customHeight="1">
      <c r="A1" s="775" t="s">
        <v>1617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</row>
    <row r="2" spans="1:20" ht="13.5" thickBot="1">
      <c r="F2" s="607"/>
      <c r="P2" s="1" t="s">
        <v>1559</v>
      </c>
    </row>
    <row r="3" spans="1:20" ht="31.5" customHeight="1">
      <c r="A3" s="776" t="s">
        <v>1560</v>
      </c>
      <c r="B3" s="777"/>
      <c r="C3" s="780" t="s">
        <v>1561</v>
      </c>
      <c r="D3" s="780"/>
      <c r="E3" s="781"/>
      <c r="F3" s="780"/>
      <c r="G3" s="782"/>
      <c r="H3" s="780"/>
      <c r="I3" s="780"/>
      <c r="J3" s="780"/>
      <c r="K3" s="780"/>
      <c r="L3" s="780" t="s">
        <v>1562</v>
      </c>
      <c r="M3" s="780"/>
      <c r="N3" s="780"/>
      <c r="O3" s="780" t="s">
        <v>374</v>
      </c>
      <c r="P3" s="780"/>
      <c r="Q3" s="783"/>
      <c r="R3" s="608"/>
    </row>
    <row r="4" spans="1:20" ht="12.75" customHeight="1">
      <c r="A4" s="778"/>
      <c r="B4" s="779"/>
      <c r="C4" s="784" t="s">
        <v>501</v>
      </c>
      <c r="D4" s="785"/>
      <c r="E4" s="785"/>
      <c r="F4" s="788" t="s">
        <v>324</v>
      </c>
      <c r="G4" s="785"/>
      <c r="H4" s="789"/>
      <c r="I4" s="784" t="s">
        <v>1563</v>
      </c>
      <c r="J4" s="785"/>
      <c r="K4" s="789"/>
      <c r="L4" s="773" t="s">
        <v>1564</v>
      </c>
      <c r="M4" s="791" t="s">
        <v>1565</v>
      </c>
      <c r="N4" s="794" t="s">
        <v>686</v>
      </c>
      <c r="O4" s="773" t="s">
        <v>1564</v>
      </c>
      <c r="P4" s="773" t="s">
        <v>1565</v>
      </c>
      <c r="Q4" s="797" t="s">
        <v>686</v>
      </c>
      <c r="R4" s="608"/>
    </row>
    <row r="5" spans="1:20">
      <c r="A5" s="778"/>
      <c r="B5" s="779"/>
      <c r="C5" s="786"/>
      <c r="D5" s="787"/>
      <c r="E5" s="787"/>
      <c r="F5" s="788"/>
      <c r="G5" s="787"/>
      <c r="H5" s="790"/>
      <c r="I5" s="786"/>
      <c r="J5" s="787"/>
      <c r="K5" s="790"/>
      <c r="L5" s="773"/>
      <c r="M5" s="792"/>
      <c r="N5" s="795"/>
      <c r="O5" s="773"/>
      <c r="P5" s="773"/>
      <c r="Q5" s="798"/>
      <c r="R5" s="608"/>
    </row>
    <row r="6" spans="1:20" ht="12.75" customHeight="1">
      <c r="A6" s="778"/>
      <c r="B6" s="779"/>
      <c r="C6" s="773" t="s">
        <v>1564</v>
      </c>
      <c r="D6" s="773" t="s">
        <v>1565</v>
      </c>
      <c r="E6" s="774" t="s">
        <v>686</v>
      </c>
      <c r="F6" s="773" t="s">
        <v>1564</v>
      </c>
      <c r="G6" s="773" t="s">
        <v>1565</v>
      </c>
      <c r="H6" s="774" t="s">
        <v>686</v>
      </c>
      <c r="I6" s="773" t="s">
        <v>1564</v>
      </c>
      <c r="J6" s="773" t="s">
        <v>1565</v>
      </c>
      <c r="K6" s="774" t="s">
        <v>686</v>
      </c>
      <c r="L6" s="773"/>
      <c r="M6" s="792"/>
      <c r="N6" s="795"/>
      <c r="O6" s="773"/>
      <c r="P6" s="773"/>
      <c r="Q6" s="798"/>
      <c r="R6" s="608"/>
    </row>
    <row r="7" spans="1:20">
      <c r="A7" s="778"/>
      <c r="B7" s="779"/>
      <c r="C7" s="773"/>
      <c r="D7" s="773"/>
      <c r="E7" s="774"/>
      <c r="F7" s="773"/>
      <c r="G7" s="773"/>
      <c r="H7" s="774"/>
      <c r="I7" s="773"/>
      <c r="J7" s="773"/>
      <c r="K7" s="774"/>
      <c r="L7" s="773"/>
      <c r="M7" s="792"/>
      <c r="N7" s="795"/>
      <c r="O7" s="773"/>
      <c r="P7" s="773"/>
      <c r="Q7" s="798"/>
      <c r="R7" s="608"/>
    </row>
    <row r="8" spans="1:20">
      <c r="A8" s="778"/>
      <c r="B8" s="779"/>
      <c r="C8" s="773"/>
      <c r="D8" s="773"/>
      <c r="E8" s="774"/>
      <c r="F8" s="773"/>
      <c r="G8" s="773"/>
      <c r="H8" s="774"/>
      <c r="I8" s="773"/>
      <c r="J8" s="773"/>
      <c r="K8" s="774"/>
      <c r="L8" s="773"/>
      <c r="M8" s="792"/>
      <c r="N8" s="795"/>
      <c r="O8" s="773"/>
      <c r="P8" s="773"/>
      <c r="Q8" s="798"/>
      <c r="R8" s="608"/>
    </row>
    <row r="9" spans="1:20">
      <c r="A9" s="778"/>
      <c r="B9" s="779"/>
      <c r="C9" s="773"/>
      <c r="D9" s="773"/>
      <c r="E9" s="774"/>
      <c r="F9" s="773"/>
      <c r="G9" s="773"/>
      <c r="H9" s="774"/>
      <c r="I9" s="773"/>
      <c r="J9" s="773"/>
      <c r="K9" s="774"/>
      <c r="L9" s="773"/>
      <c r="M9" s="793"/>
      <c r="N9" s="796"/>
      <c r="O9" s="773"/>
      <c r="P9" s="773"/>
      <c r="Q9" s="799"/>
      <c r="R9" s="608"/>
    </row>
    <row r="10" spans="1:20" ht="25.5" customHeight="1">
      <c r="A10" s="767" t="s">
        <v>513</v>
      </c>
      <c r="B10" s="768"/>
      <c r="C10" s="609"/>
      <c r="D10" s="609"/>
      <c r="E10" s="616"/>
      <c r="F10" s="610"/>
      <c r="G10" s="610"/>
      <c r="H10" s="616"/>
      <c r="I10" s="610"/>
      <c r="J10" s="609"/>
      <c r="K10" s="616"/>
      <c r="L10" s="610"/>
      <c r="M10" s="609"/>
      <c r="N10" s="616"/>
      <c r="O10" s="610"/>
      <c r="P10" s="609"/>
      <c r="Q10" s="617"/>
      <c r="R10" s="608"/>
      <c r="S10" s="1">
        <f>+C10+L10+O10</f>
        <v>0</v>
      </c>
      <c r="T10" s="1" t="e">
        <f>+S10/R10*100</f>
        <v>#DIV/0!</v>
      </c>
    </row>
    <row r="11" spans="1:20" ht="20.100000000000001" customHeight="1">
      <c r="A11" s="767" t="s">
        <v>514</v>
      </c>
      <c r="B11" s="768"/>
      <c r="C11" s="609"/>
      <c r="D11" s="609"/>
      <c r="E11" s="616"/>
      <c r="F11" s="609"/>
      <c r="G11" s="610"/>
      <c r="H11" s="616"/>
      <c r="I11" s="609"/>
      <c r="J11" s="609"/>
      <c r="K11" s="616"/>
      <c r="L11" s="609"/>
      <c r="M11" s="609"/>
      <c r="N11" s="616"/>
      <c r="O11" s="609"/>
      <c r="P11" s="609"/>
      <c r="Q11" s="617"/>
      <c r="R11" s="608"/>
      <c r="S11" s="1">
        <f t="shared" ref="S11:S36" si="0">+C11+L11+O11</f>
        <v>0</v>
      </c>
      <c r="T11" s="1" t="e">
        <f t="shared" ref="T11:T36" si="1">+S11/R11*100</f>
        <v>#DIV/0!</v>
      </c>
    </row>
    <row r="12" spans="1:20" ht="20.100000000000001" customHeight="1">
      <c r="A12" s="767" t="s">
        <v>515</v>
      </c>
      <c r="B12" s="768"/>
      <c r="C12" s="609"/>
      <c r="D12" s="609"/>
      <c r="E12" s="616"/>
      <c r="F12" s="609"/>
      <c r="G12" s="610"/>
      <c r="H12" s="616"/>
      <c r="I12" s="609"/>
      <c r="J12" s="609"/>
      <c r="K12" s="616"/>
      <c r="L12" s="609"/>
      <c r="M12" s="609"/>
      <c r="N12" s="616"/>
      <c r="O12" s="609"/>
      <c r="P12" s="609"/>
      <c r="Q12" s="617"/>
      <c r="R12" s="608"/>
      <c r="S12" s="1">
        <f t="shared" si="0"/>
        <v>0</v>
      </c>
      <c r="T12" s="1" t="e">
        <f t="shared" si="1"/>
        <v>#DIV/0!</v>
      </c>
    </row>
    <row r="13" spans="1:20" ht="20.100000000000001" customHeight="1">
      <c r="A13" s="767" t="s">
        <v>516</v>
      </c>
      <c r="B13" s="768"/>
      <c r="C13" s="609"/>
      <c r="D13" s="609"/>
      <c r="E13" s="616"/>
      <c r="F13" s="609"/>
      <c r="G13" s="610"/>
      <c r="H13" s="616"/>
      <c r="I13" s="609"/>
      <c r="J13" s="609"/>
      <c r="K13" s="616"/>
      <c r="L13" s="609"/>
      <c r="M13" s="609"/>
      <c r="N13" s="616"/>
      <c r="O13" s="609"/>
      <c r="P13" s="609"/>
      <c r="Q13" s="617"/>
      <c r="R13" s="608"/>
      <c r="S13" s="1">
        <f t="shared" si="0"/>
        <v>0</v>
      </c>
      <c r="T13" s="1" t="e">
        <f t="shared" si="1"/>
        <v>#DIV/0!</v>
      </c>
    </row>
    <row r="14" spans="1:20" ht="22.15" customHeight="1">
      <c r="A14" s="771" t="s">
        <v>517</v>
      </c>
      <c r="B14" s="772"/>
      <c r="C14" s="609">
        <f t="shared" ref="C14:D31" si="2">F14+I14</f>
        <v>11966</v>
      </c>
      <c r="D14" s="609">
        <f t="shared" si="2"/>
        <v>22103</v>
      </c>
      <c r="E14" s="616">
        <f>C14/D14*100</f>
        <v>54.137447405329596</v>
      </c>
      <c r="F14" s="631">
        <f>Zene!D4</f>
        <v>4192</v>
      </c>
      <c r="G14" s="631">
        <f>Zene!E4</f>
        <v>8934</v>
      </c>
      <c r="H14" s="616">
        <f t="shared" ref="H14:H16" si="3">F14/G14*100</f>
        <v>46.921871502126706</v>
      </c>
      <c r="I14" s="609">
        <f>Zene!D24</f>
        <v>7774</v>
      </c>
      <c r="J14" s="609">
        <f>Zene!E24</f>
        <v>13169</v>
      </c>
      <c r="K14" s="616">
        <f t="shared" ref="K14:K16" si="4">I14/J14*100</f>
        <v>59.032576505429411</v>
      </c>
      <c r="L14" s="609">
        <f>Zene!D6+Zene!D33</f>
        <v>4735</v>
      </c>
      <c r="M14" s="609">
        <f>Zene!E6+Zene!E33</f>
        <v>10528</v>
      </c>
      <c r="N14" s="616">
        <f t="shared" ref="N14:N16" si="5">L14/M14*100</f>
        <v>44.975303951367778</v>
      </c>
      <c r="O14" s="609">
        <f>Zene!D48</f>
        <v>1408</v>
      </c>
      <c r="P14" s="609">
        <f>Zene!E48</f>
        <v>2713</v>
      </c>
      <c r="Q14" s="617">
        <f t="shared" ref="Q14:Q16" si="6">O14/P14*100</f>
        <v>51.898267600442317</v>
      </c>
      <c r="R14" s="608"/>
      <c r="S14" s="1">
        <f t="shared" si="0"/>
        <v>18109</v>
      </c>
      <c r="T14" s="1" t="e">
        <f t="shared" si="1"/>
        <v>#DIV/0!</v>
      </c>
    </row>
    <row r="15" spans="1:20" ht="7.5" hidden="1" customHeight="1">
      <c r="A15" s="767" t="s">
        <v>1566</v>
      </c>
      <c r="B15" s="768"/>
      <c r="C15" s="609"/>
      <c r="D15" s="609"/>
      <c r="E15" s="616" t="e">
        <f t="shared" ref="E15" si="7">D15/C15*100</f>
        <v>#DIV/0!</v>
      </c>
      <c r="F15" s="609"/>
      <c r="G15" s="610"/>
      <c r="H15" s="616" t="e">
        <f t="shared" si="3"/>
        <v>#DIV/0!</v>
      </c>
      <c r="I15" s="609"/>
      <c r="J15" s="609"/>
      <c r="K15" s="616" t="e">
        <f t="shared" si="4"/>
        <v>#DIV/0!</v>
      </c>
      <c r="L15" s="609"/>
      <c r="M15" s="609"/>
      <c r="N15" s="616" t="e">
        <f t="shared" si="5"/>
        <v>#DIV/0!</v>
      </c>
      <c r="O15" s="609"/>
      <c r="P15" s="609"/>
      <c r="Q15" s="617" t="e">
        <f t="shared" si="6"/>
        <v>#DIV/0!</v>
      </c>
      <c r="R15" s="608"/>
      <c r="S15" s="1">
        <f t="shared" si="0"/>
        <v>0</v>
      </c>
      <c r="T15" s="1" t="e">
        <f t="shared" si="1"/>
        <v>#DIV/0!</v>
      </c>
    </row>
    <row r="16" spans="1:20" ht="20.100000000000001" customHeight="1">
      <c r="A16" s="771" t="s">
        <v>1566</v>
      </c>
      <c r="B16" s="772"/>
      <c r="C16" s="609">
        <f t="shared" si="2"/>
        <v>42648</v>
      </c>
      <c r="D16" s="609">
        <f t="shared" si="2"/>
        <v>73758</v>
      </c>
      <c r="E16" s="616">
        <f>C16/D16*100</f>
        <v>57.821524444805981</v>
      </c>
      <c r="F16" s="609">
        <f>Stud!D4</f>
        <v>14964</v>
      </c>
      <c r="G16" s="609">
        <f>Stud!E4</f>
        <v>20267</v>
      </c>
      <c r="H16" s="616">
        <f t="shared" si="3"/>
        <v>73.83431193565896</v>
      </c>
      <c r="I16" s="609">
        <f>Stud!D10</f>
        <v>27684</v>
      </c>
      <c r="J16" s="609">
        <f>Stud!E10</f>
        <v>53491</v>
      </c>
      <c r="K16" s="616">
        <f t="shared" si="4"/>
        <v>51.754500757136711</v>
      </c>
      <c r="L16" s="609">
        <f>Stud!D24</f>
        <v>15335</v>
      </c>
      <c r="M16" s="609">
        <f>Stud!E24</f>
        <v>17663</v>
      </c>
      <c r="N16" s="616">
        <f t="shared" si="5"/>
        <v>86.819906018230199</v>
      </c>
      <c r="O16" s="609">
        <f>Stud!D37</f>
        <v>4494</v>
      </c>
      <c r="P16" s="609">
        <f>Stud!E37</f>
        <v>8210</v>
      </c>
      <c r="Q16" s="617">
        <f t="shared" si="6"/>
        <v>54.738124238733256</v>
      </c>
      <c r="R16" s="608"/>
      <c r="S16" s="1">
        <f t="shared" si="0"/>
        <v>62477</v>
      </c>
      <c r="T16" s="1" t="e">
        <f t="shared" si="1"/>
        <v>#DIV/0!</v>
      </c>
    </row>
    <row r="17" spans="1:20" ht="20.100000000000001" customHeight="1">
      <c r="A17" s="767" t="s">
        <v>1567</v>
      </c>
      <c r="B17" s="768"/>
      <c r="C17" s="609"/>
      <c r="D17" s="609"/>
      <c r="E17" s="616"/>
      <c r="F17" s="609"/>
      <c r="G17" s="610"/>
      <c r="H17" s="616"/>
      <c r="I17" s="609"/>
      <c r="J17" s="609"/>
      <c r="K17" s="616"/>
      <c r="L17" s="609"/>
      <c r="M17" s="609"/>
      <c r="N17" s="616"/>
      <c r="O17" s="609"/>
      <c r="P17" s="609"/>
      <c r="Q17" s="617"/>
      <c r="R17" s="608"/>
      <c r="S17" s="1">
        <f t="shared" si="0"/>
        <v>0</v>
      </c>
      <c r="T17" s="1" t="e">
        <f t="shared" si="1"/>
        <v>#DIV/0!</v>
      </c>
    </row>
    <row r="18" spans="1:20" ht="20.100000000000001" customHeight="1">
      <c r="A18" s="767" t="s">
        <v>1568</v>
      </c>
      <c r="B18" s="768"/>
      <c r="C18" s="609"/>
      <c r="D18" s="609"/>
      <c r="E18" s="616"/>
      <c r="F18" s="609"/>
      <c r="G18" s="609"/>
      <c r="H18" s="616"/>
      <c r="I18" s="609"/>
      <c r="J18" s="609"/>
      <c r="K18" s="616"/>
      <c r="L18" s="609"/>
      <c r="M18" s="609"/>
      <c r="N18" s="616"/>
      <c r="O18" s="609"/>
      <c r="P18" s="609"/>
      <c r="Q18" s="617"/>
      <c r="R18" s="608"/>
      <c r="S18" s="1">
        <f t="shared" si="0"/>
        <v>0</v>
      </c>
      <c r="T18" s="1" t="e">
        <f t="shared" si="1"/>
        <v>#DIV/0!</v>
      </c>
    </row>
    <row r="19" spans="1:20" ht="20.100000000000001" customHeight="1">
      <c r="A19" s="767" t="s">
        <v>519</v>
      </c>
      <c r="B19" s="768"/>
      <c r="C19" s="609"/>
      <c r="D19" s="609"/>
      <c r="E19" s="616"/>
      <c r="F19" s="609"/>
      <c r="G19" s="610"/>
      <c r="H19" s="616"/>
      <c r="I19" s="609"/>
      <c r="J19" s="609"/>
      <c r="K19" s="616"/>
      <c r="L19" s="609"/>
      <c r="M19" s="609"/>
      <c r="N19" s="616"/>
      <c r="O19" s="609"/>
      <c r="P19" s="609"/>
      <c r="Q19" s="617"/>
      <c r="R19" s="608"/>
      <c r="S19" s="1">
        <f t="shared" si="0"/>
        <v>0</v>
      </c>
      <c r="T19" s="1" t="e">
        <f t="shared" si="1"/>
        <v>#DIV/0!</v>
      </c>
    </row>
    <row r="20" spans="1:20" ht="20.100000000000001" customHeight="1">
      <c r="A20" s="767" t="s">
        <v>1569</v>
      </c>
      <c r="B20" s="768"/>
      <c r="C20" s="609"/>
      <c r="D20" s="609"/>
      <c r="E20" s="616"/>
      <c r="F20" s="609"/>
      <c r="G20" s="610"/>
      <c r="H20" s="616"/>
      <c r="I20" s="609"/>
      <c r="J20" s="609"/>
      <c r="K20" s="616"/>
      <c r="L20" s="609"/>
      <c r="M20" s="609"/>
      <c r="N20" s="616"/>
      <c r="O20" s="609"/>
      <c r="P20" s="609"/>
      <c r="Q20" s="617"/>
      <c r="R20" s="608"/>
      <c r="S20" s="1">
        <f t="shared" si="0"/>
        <v>0</v>
      </c>
      <c r="T20" s="1" t="e">
        <f t="shared" si="1"/>
        <v>#DIV/0!</v>
      </c>
    </row>
    <row r="21" spans="1:20" s="16" customFormat="1" ht="20.100000000000001" customHeight="1">
      <c r="A21" s="769" t="s">
        <v>1570</v>
      </c>
      <c r="B21" s="770"/>
      <c r="C21" s="609">
        <f t="shared" si="2"/>
        <v>11573</v>
      </c>
      <c r="D21" s="609">
        <f t="shared" si="2"/>
        <v>20650</v>
      </c>
      <c r="E21" s="616">
        <f t="shared" ref="E21:E25" si="8">C21/D21*100</f>
        <v>56.043583535108951</v>
      </c>
      <c r="F21" s="611">
        <f>'Stom 1'!C5</f>
        <v>5384</v>
      </c>
      <c r="G21" s="611">
        <f>'Stom 1'!D5</f>
        <v>8810</v>
      </c>
      <c r="H21" s="616">
        <f t="shared" ref="H21:H25" si="9">F21/G21*100</f>
        <v>61.112372304199766</v>
      </c>
      <c r="I21" s="611">
        <f>'Stom 1'!C28+'Stom 1'!C33+RtgUz!D16</f>
        <v>6189</v>
      </c>
      <c r="J21" s="611">
        <f>'Stom 1'!D28+'Stom 1'!D33+RtgUz!E16</f>
        <v>11840</v>
      </c>
      <c r="K21" s="616">
        <f t="shared" ref="K21:K25" si="10">I21/J21*100</f>
        <v>52.27195945945946</v>
      </c>
      <c r="L21" s="611">
        <f>'Stom 1'!C167</f>
        <v>17251</v>
      </c>
      <c r="M21" s="611">
        <f>'Stom 1'!D167</f>
        <v>32854</v>
      </c>
      <c r="N21" s="616">
        <f t="shared" ref="N21:N25" si="11">L21/M21*100</f>
        <v>52.508065988920684</v>
      </c>
      <c r="O21" s="611">
        <f>'Stom 1'!C19</f>
        <v>5514</v>
      </c>
      <c r="P21" s="611">
        <f>'Stom 1'!D19</f>
        <v>9252</v>
      </c>
      <c r="Q21" s="617">
        <f>O21/P21*100</f>
        <v>59.597924773022051</v>
      </c>
      <c r="R21" s="612"/>
      <c r="S21" s="1">
        <f t="shared" si="0"/>
        <v>34338</v>
      </c>
      <c r="T21" s="1" t="e">
        <f t="shared" si="1"/>
        <v>#DIV/0!</v>
      </c>
    </row>
    <row r="22" spans="1:20" ht="20.100000000000001" customHeight="1">
      <c r="A22" s="771" t="s">
        <v>560</v>
      </c>
      <c r="B22" s="772"/>
      <c r="C22" s="609">
        <f t="shared" si="2"/>
        <v>0</v>
      </c>
      <c r="D22" s="609">
        <f t="shared" si="2"/>
        <v>0</v>
      </c>
      <c r="E22" s="616" t="e">
        <f t="shared" si="8"/>
        <v>#DIV/0!</v>
      </c>
      <c r="F22" s="609"/>
      <c r="G22" s="610"/>
      <c r="H22" s="616" t="e">
        <f t="shared" si="9"/>
        <v>#DIV/0!</v>
      </c>
      <c r="I22" s="609"/>
      <c r="J22" s="609"/>
      <c r="K22" s="616" t="e">
        <f t="shared" si="10"/>
        <v>#DIV/0!</v>
      </c>
      <c r="L22" s="609">
        <f>Lab!D175</f>
        <v>53792</v>
      </c>
      <c r="M22" s="609">
        <f>Lab!E175</f>
        <v>84573</v>
      </c>
      <c r="N22" s="616">
        <f t="shared" si="11"/>
        <v>63.604223570170149</v>
      </c>
      <c r="O22" s="609"/>
      <c r="P22" s="609"/>
      <c r="Q22" s="617"/>
      <c r="R22" s="608"/>
      <c r="S22" s="1">
        <f t="shared" si="0"/>
        <v>53792</v>
      </c>
      <c r="T22" s="1" t="e">
        <f t="shared" si="1"/>
        <v>#DIV/0!</v>
      </c>
    </row>
    <row r="23" spans="1:20" ht="20.100000000000001" customHeight="1">
      <c r="A23" s="771" t="s">
        <v>522</v>
      </c>
      <c r="B23" s="772"/>
      <c r="C23" s="609">
        <f t="shared" si="2"/>
        <v>504</v>
      </c>
      <c r="D23" s="609">
        <f t="shared" si="2"/>
        <v>835</v>
      </c>
      <c r="E23" s="616">
        <f t="shared" si="8"/>
        <v>60.359281437125745</v>
      </c>
      <c r="F23" s="609">
        <f>RtgUz!D13+RtgUz!D14</f>
        <v>0</v>
      </c>
      <c r="G23" s="609">
        <f>RtgUz!E13+RtgUz!E14</f>
        <v>0</v>
      </c>
      <c r="H23" s="616" t="e">
        <f t="shared" si="9"/>
        <v>#DIV/0!</v>
      </c>
      <c r="I23" s="609">
        <f>RtgUz!D5+RtgUz!D6+RtgUz!D7+RtgUz!D9+RtgUz!D10+RtgUz!D11+RtgUz!D12</f>
        <v>504</v>
      </c>
      <c r="J23" s="609">
        <f>RtgUz!E5+RtgUz!E6+RtgUz!E7+RtgUz!E9+RtgUz!E10+RtgUz!E11+RtgUz!E12</f>
        <v>835</v>
      </c>
      <c r="K23" s="616">
        <f t="shared" si="10"/>
        <v>60.359281437125745</v>
      </c>
      <c r="L23" s="609"/>
      <c r="M23" s="609"/>
      <c r="N23" s="616" t="e">
        <f t="shared" si="11"/>
        <v>#DIV/0!</v>
      </c>
      <c r="O23" s="609"/>
      <c r="P23" s="609"/>
      <c r="Q23" s="617"/>
      <c r="R23" s="608"/>
      <c r="S23" s="1">
        <f t="shared" si="0"/>
        <v>504</v>
      </c>
      <c r="T23" s="1" t="e">
        <f t="shared" si="1"/>
        <v>#DIV/0!</v>
      </c>
    </row>
    <row r="24" spans="1:20" ht="20.100000000000001" customHeight="1">
      <c r="A24" s="771" t="s">
        <v>1571</v>
      </c>
      <c r="B24" s="772"/>
      <c r="C24" s="609">
        <f t="shared" si="2"/>
        <v>1585</v>
      </c>
      <c r="D24" s="609">
        <f t="shared" si="2"/>
        <v>2032</v>
      </c>
      <c r="E24" s="616">
        <f t="shared" si="8"/>
        <v>78.001968503937007</v>
      </c>
      <c r="F24" s="609">
        <f>RtgUz!D41</f>
        <v>0</v>
      </c>
      <c r="G24" s="609">
        <f>RtgUz!E41</f>
        <v>0</v>
      </c>
      <c r="H24" s="616" t="e">
        <f t="shared" si="9"/>
        <v>#DIV/0!</v>
      </c>
      <c r="I24" s="609">
        <f>RtgUz!D27+RtgUz!D28+RtgUz!D29+RtgUz!D30+RtgUz!D31+RtgUz!D32+RtgUz!D33+RtgUz!D34+RtgUz!D35+RtgUz!D36+RtgUz!D37+RtgUz!D38+RtgUz!D39+RtgUz!D40</f>
        <v>1585</v>
      </c>
      <c r="J24" s="609">
        <f>RtgUz!E27+RtgUz!E28+RtgUz!E29+RtgUz!E30+RtgUz!E31+RtgUz!E32+RtgUz!E33+RtgUz!E34+RtgUz!E35+RtgUz!E36+RtgUz!E37+RtgUz!E38+RtgUz!E39+RtgUz!E40</f>
        <v>2032</v>
      </c>
      <c r="K24" s="616">
        <f t="shared" si="10"/>
        <v>78.001968503937007</v>
      </c>
      <c r="L24" s="609"/>
      <c r="M24" s="609"/>
      <c r="N24" s="616" t="e">
        <f t="shared" si="11"/>
        <v>#DIV/0!</v>
      </c>
      <c r="O24" s="609"/>
      <c r="P24" s="609"/>
      <c r="Q24" s="617"/>
      <c r="R24" s="608"/>
      <c r="S24" s="1">
        <f t="shared" si="0"/>
        <v>1585</v>
      </c>
      <c r="T24" s="1" t="e">
        <f t="shared" si="1"/>
        <v>#DIV/0!</v>
      </c>
    </row>
    <row r="25" spans="1:20" ht="20.100000000000001" customHeight="1">
      <c r="A25" s="764" t="s">
        <v>524</v>
      </c>
      <c r="B25" s="633" t="s">
        <v>525</v>
      </c>
      <c r="C25" s="609">
        <f t="shared" si="2"/>
        <v>3172</v>
      </c>
      <c r="D25" s="609">
        <f t="shared" si="2"/>
        <v>5846</v>
      </c>
      <c r="E25" s="616">
        <f t="shared" si="8"/>
        <v>54.259322613752992</v>
      </c>
      <c r="F25" s="609"/>
      <c r="G25" s="610"/>
      <c r="H25" s="616" t="e">
        <f t="shared" si="9"/>
        <v>#DIV/0!</v>
      </c>
      <c r="I25" s="609">
        <f>Int!D4</f>
        <v>3172</v>
      </c>
      <c r="J25" s="609">
        <f>Int!E4</f>
        <v>5846</v>
      </c>
      <c r="K25" s="616">
        <f t="shared" si="10"/>
        <v>54.259322613752992</v>
      </c>
      <c r="L25" s="609">
        <f>Int!D19</f>
        <v>2014</v>
      </c>
      <c r="M25" s="609">
        <f>Int!E19</f>
        <v>3472</v>
      </c>
      <c r="N25" s="616">
        <f t="shared" si="11"/>
        <v>58.006912442396306</v>
      </c>
      <c r="O25" s="631">
        <f>Int!D29</f>
        <v>1</v>
      </c>
      <c r="P25" s="631">
        <f>Int!E29</f>
        <v>136</v>
      </c>
      <c r="Q25" s="617">
        <f>O25/P25*100</f>
        <v>0.73529411764705876</v>
      </c>
      <c r="R25" s="608"/>
      <c r="S25" s="1">
        <f t="shared" si="0"/>
        <v>5187</v>
      </c>
      <c r="T25" s="1" t="e">
        <f t="shared" si="1"/>
        <v>#DIV/0!</v>
      </c>
    </row>
    <row r="26" spans="1:20" ht="20.100000000000001" customHeight="1">
      <c r="A26" s="764"/>
      <c r="B26" s="632" t="s">
        <v>1572</v>
      </c>
      <c r="C26" s="609"/>
      <c r="D26" s="609"/>
      <c r="E26" s="616"/>
      <c r="F26" s="609"/>
      <c r="G26" s="610"/>
      <c r="H26" s="616"/>
      <c r="I26" s="609"/>
      <c r="J26" s="609"/>
      <c r="K26" s="616"/>
      <c r="L26" s="609"/>
      <c r="M26" s="609"/>
      <c r="N26" s="616"/>
      <c r="O26" s="609"/>
      <c r="P26" s="609"/>
      <c r="Q26" s="617"/>
      <c r="R26" s="608"/>
      <c r="S26" s="1">
        <f t="shared" si="0"/>
        <v>0</v>
      </c>
      <c r="T26" s="1" t="e">
        <f t="shared" si="1"/>
        <v>#DIV/0!</v>
      </c>
    </row>
    <row r="27" spans="1:20" ht="20.100000000000001" customHeight="1">
      <c r="A27" s="764"/>
      <c r="B27" s="633" t="s">
        <v>1573</v>
      </c>
      <c r="C27" s="609">
        <f t="shared" si="2"/>
        <v>2625</v>
      </c>
      <c r="D27" s="609">
        <f t="shared" si="2"/>
        <v>4200</v>
      </c>
      <c r="E27" s="616">
        <f t="shared" ref="E27:E31" si="12">C27/D27*100</f>
        <v>62.5</v>
      </c>
      <c r="F27" s="609">
        <f>Oftal!D6+Oftal!D7+Oftal!D8+Oftal!D9</f>
        <v>0</v>
      </c>
      <c r="G27" s="609">
        <f>Oftal!E6+Oftal!E7+Oftal!E8+Oftal!E9</f>
        <v>0</v>
      </c>
      <c r="H27" s="616" t="e">
        <f t="shared" ref="H27:H31" si="13">F27/G27*100</f>
        <v>#DIV/0!</v>
      </c>
      <c r="I27" s="609">
        <f>Oftal!D10+Oftal!D11+Oftal!D12+Oftal!D13</f>
        <v>2625</v>
      </c>
      <c r="J27" s="609">
        <f>Oftal!E10+Oftal!E11+Oftal!E12+Oftal!E13</f>
        <v>4200</v>
      </c>
      <c r="K27" s="616">
        <f t="shared" ref="K27:K31" si="14">I27/J27*100</f>
        <v>62.5</v>
      </c>
      <c r="L27" s="609">
        <f>Oftal!D14</f>
        <v>7590</v>
      </c>
      <c r="M27" s="609">
        <f>Oftal!E14</f>
        <v>11614</v>
      </c>
      <c r="N27" s="616">
        <f t="shared" ref="N27:N31" si="15">L27/M27*100</f>
        <v>65.352161184776989</v>
      </c>
      <c r="O27" s="609"/>
      <c r="P27" s="609"/>
      <c r="Q27" s="617"/>
      <c r="R27" s="608"/>
      <c r="S27" s="1">
        <f t="shared" si="0"/>
        <v>10215</v>
      </c>
      <c r="T27" s="1" t="e">
        <f t="shared" si="1"/>
        <v>#DIV/0!</v>
      </c>
    </row>
    <row r="28" spans="1:20" ht="24.75" customHeight="1">
      <c r="A28" s="764"/>
      <c r="B28" s="633" t="s">
        <v>1574</v>
      </c>
      <c r="C28" s="609">
        <f t="shared" si="2"/>
        <v>2959</v>
      </c>
      <c r="D28" s="609">
        <f t="shared" si="2"/>
        <v>6000</v>
      </c>
      <c r="E28" s="616">
        <f t="shared" si="12"/>
        <v>49.316666666666663</v>
      </c>
      <c r="F28" s="609">
        <f>Fizik!D6+Fizik!D7+Fizik!D8</f>
        <v>0</v>
      </c>
      <c r="G28" s="609">
        <f>Fizik!E6+Fizik!E7+Fizik!E8</f>
        <v>0</v>
      </c>
      <c r="H28" s="616" t="e">
        <f t="shared" si="13"/>
        <v>#DIV/0!</v>
      </c>
      <c r="I28" s="609">
        <f>Fizik!D9+Fizik!D10+Fizik!D11+Fizik!D12+Fizik!D13+Fizik!D14+Fizik!D15</f>
        <v>2959</v>
      </c>
      <c r="J28" s="609">
        <f>Fizik!E9+Fizik!E10+Fizik!E11+Fizik!E12+Fizik!E13+Fizik!E14+Fizik!E15</f>
        <v>6000</v>
      </c>
      <c r="K28" s="616">
        <f t="shared" si="14"/>
        <v>49.316666666666663</v>
      </c>
      <c r="L28" s="609">
        <f>Fizik!D16</f>
        <v>22420</v>
      </c>
      <c r="M28" s="609">
        <f>Fizik!E16</f>
        <v>40489</v>
      </c>
      <c r="N28" s="616">
        <f t="shared" si="15"/>
        <v>55.373064289066164</v>
      </c>
      <c r="O28" s="609"/>
      <c r="P28" s="609"/>
      <c r="Q28" s="617"/>
      <c r="R28" s="608"/>
      <c r="S28" s="1">
        <f t="shared" si="0"/>
        <v>25379</v>
      </c>
      <c r="T28" s="1" t="e">
        <f t="shared" si="1"/>
        <v>#DIV/0!</v>
      </c>
    </row>
    <row r="29" spans="1:20" ht="20.100000000000001" customHeight="1">
      <c r="A29" s="764"/>
      <c r="B29" s="633" t="s">
        <v>528</v>
      </c>
      <c r="C29" s="609">
        <f t="shared" si="2"/>
        <v>1662</v>
      </c>
      <c r="D29" s="609">
        <f t="shared" si="2"/>
        <v>3010</v>
      </c>
      <c r="E29" s="616">
        <f t="shared" si="12"/>
        <v>55.215946843853828</v>
      </c>
      <c r="F29" s="609">
        <f>Orl!D6+Orl!D7+Orl!D8</f>
        <v>0</v>
      </c>
      <c r="G29" s="609">
        <f>Orl!E6+Orl!E7+Orl!E8</f>
        <v>0</v>
      </c>
      <c r="H29" s="616" t="e">
        <f t="shared" si="13"/>
        <v>#DIV/0!</v>
      </c>
      <c r="I29" s="609">
        <f>Orl!D9+Orl!D10+Orl!D11+Orl!D12</f>
        <v>1662</v>
      </c>
      <c r="J29" s="609">
        <f>Orl!E9+Orl!E10+Orl!E11+Orl!E12</f>
        <v>3010</v>
      </c>
      <c r="K29" s="616">
        <f t="shared" si="14"/>
        <v>55.215946843853828</v>
      </c>
      <c r="L29" s="609">
        <f>Orl!D13</f>
        <v>1200</v>
      </c>
      <c r="M29" s="609">
        <f>Orl!E13</f>
        <v>1626</v>
      </c>
      <c r="N29" s="616">
        <f t="shared" si="15"/>
        <v>73.800738007380076</v>
      </c>
      <c r="O29" s="609"/>
      <c r="P29" s="609"/>
      <c r="Q29" s="617"/>
      <c r="R29" s="608"/>
      <c r="S29" s="1">
        <f t="shared" si="0"/>
        <v>2862</v>
      </c>
      <c r="T29" s="1" t="e">
        <f t="shared" si="1"/>
        <v>#DIV/0!</v>
      </c>
    </row>
    <row r="30" spans="1:20" ht="24" customHeight="1">
      <c r="A30" s="764"/>
      <c r="B30" s="633" t="s">
        <v>529</v>
      </c>
      <c r="C30" s="609">
        <f t="shared" si="2"/>
        <v>1495</v>
      </c>
      <c r="D30" s="609">
        <f t="shared" si="2"/>
        <v>3767</v>
      </c>
      <c r="E30" s="616">
        <f t="shared" si="12"/>
        <v>39.686753384656228</v>
      </c>
      <c r="F30" s="609"/>
      <c r="G30" s="610"/>
      <c r="H30" s="616" t="e">
        <f t="shared" si="13"/>
        <v>#DIV/0!</v>
      </c>
      <c r="I30" s="609">
        <f>Psih!D4</f>
        <v>1495</v>
      </c>
      <c r="J30" s="609">
        <f>Psih!E4</f>
        <v>3767</v>
      </c>
      <c r="K30" s="616">
        <f t="shared" si="14"/>
        <v>39.686753384656228</v>
      </c>
      <c r="L30" s="609">
        <f>Psih!D11</f>
        <v>2687</v>
      </c>
      <c r="M30" s="609">
        <f>Psih!E11</f>
        <v>5765</v>
      </c>
      <c r="N30" s="616">
        <f t="shared" si="15"/>
        <v>46.60884648742411</v>
      </c>
      <c r="O30" s="609">
        <f>Psih!D16</f>
        <v>0</v>
      </c>
      <c r="P30" s="609">
        <f>Psih!E16</f>
        <v>1</v>
      </c>
      <c r="Q30" s="617">
        <f t="shared" ref="Q30:Q31" si="16">O30/P30*100</f>
        <v>0</v>
      </c>
      <c r="R30" s="608"/>
      <c r="S30" s="1">
        <f t="shared" si="0"/>
        <v>4182</v>
      </c>
      <c r="T30" s="1" t="e">
        <f t="shared" si="1"/>
        <v>#DIV/0!</v>
      </c>
    </row>
    <row r="31" spans="1:20" ht="20.100000000000001" customHeight="1">
      <c r="A31" s="764"/>
      <c r="B31" s="633" t="s">
        <v>1575</v>
      </c>
      <c r="C31" s="609">
        <f t="shared" si="2"/>
        <v>4886</v>
      </c>
      <c r="D31" s="609">
        <f t="shared" si="2"/>
        <v>4990</v>
      </c>
      <c r="E31" s="616">
        <f t="shared" si="12"/>
        <v>97.915831663326657</v>
      </c>
      <c r="F31" s="609"/>
      <c r="G31" s="610"/>
      <c r="H31" s="616" t="e">
        <f t="shared" si="13"/>
        <v>#DIV/0!</v>
      </c>
      <c r="I31" s="609">
        <f>Derm!D4</f>
        <v>4886</v>
      </c>
      <c r="J31" s="609">
        <f>Derm!E4</f>
        <v>4990</v>
      </c>
      <c r="K31" s="616">
        <f t="shared" si="14"/>
        <v>97.915831663326657</v>
      </c>
      <c r="L31" s="609">
        <f>Derm!D11</f>
        <v>1440</v>
      </c>
      <c r="M31" s="609">
        <f>Derm!E11</f>
        <v>1380</v>
      </c>
      <c r="N31" s="616">
        <f t="shared" si="15"/>
        <v>104.34782608695652</v>
      </c>
      <c r="O31" s="609">
        <f>Derm!D19</f>
        <v>1</v>
      </c>
      <c r="P31" s="609">
        <f>Derm!E19</f>
        <v>4</v>
      </c>
      <c r="Q31" s="617">
        <f t="shared" si="16"/>
        <v>25</v>
      </c>
      <c r="R31" s="608"/>
      <c r="S31" s="1">
        <f t="shared" si="0"/>
        <v>6327</v>
      </c>
      <c r="T31" s="1" t="e">
        <f t="shared" si="1"/>
        <v>#DIV/0!</v>
      </c>
    </row>
    <row r="32" spans="1:20" ht="20.100000000000001" customHeight="1">
      <c r="A32" s="764"/>
      <c r="B32" s="632" t="s">
        <v>1576</v>
      </c>
      <c r="C32" s="609"/>
      <c r="D32" s="609"/>
      <c r="E32" s="616"/>
      <c r="F32" s="609"/>
      <c r="G32" s="610"/>
      <c r="H32" s="616"/>
      <c r="I32" s="609"/>
      <c r="J32" s="609"/>
      <c r="K32" s="616"/>
      <c r="L32" s="609"/>
      <c r="M32" s="609"/>
      <c r="N32" s="616"/>
      <c r="O32" s="609"/>
      <c r="P32" s="609"/>
      <c r="Q32" s="617"/>
      <c r="R32" s="608"/>
      <c r="S32" s="1">
        <f t="shared" si="0"/>
        <v>0</v>
      </c>
      <c r="T32" s="1" t="e">
        <f t="shared" si="1"/>
        <v>#DIV/0!</v>
      </c>
    </row>
    <row r="33" spans="1:20" ht="20.100000000000001" customHeight="1">
      <c r="A33" s="764"/>
      <c r="B33" s="632" t="s">
        <v>1577</v>
      </c>
      <c r="C33" s="609"/>
      <c r="D33" s="609"/>
      <c r="E33" s="616"/>
      <c r="F33" s="615"/>
      <c r="G33" s="615"/>
      <c r="H33" s="616"/>
      <c r="I33" s="609"/>
      <c r="J33" s="609"/>
      <c r="K33" s="616"/>
      <c r="L33" s="609"/>
      <c r="M33" s="609"/>
      <c r="N33" s="616"/>
      <c r="O33" s="609"/>
      <c r="P33" s="609"/>
      <c r="Q33" s="617"/>
      <c r="R33" s="608"/>
      <c r="S33" s="1">
        <f t="shared" si="0"/>
        <v>0</v>
      </c>
      <c r="T33" s="1" t="e">
        <f t="shared" si="1"/>
        <v>#DIV/0!</v>
      </c>
    </row>
    <row r="34" spans="1:20" ht="20.100000000000001" customHeight="1">
      <c r="A34" s="764"/>
      <c r="B34" s="632" t="s">
        <v>1578</v>
      </c>
      <c r="C34" s="609"/>
      <c r="D34" s="609"/>
      <c r="E34" s="616"/>
      <c r="F34" s="615"/>
      <c r="G34" s="610"/>
      <c r="H34" s="616"/>
      <c r="I34" s="609"/>
      <c r="J34" s="609"/>
      <c r="K34" s="616"/>
      <c r="L34" s="609"/>
      <c r="M34" s="609"/>
      <c r="N34" s="616"/>
      <c r="O34" s="609"/>
      <c r="P34" s="609"/>
      <c r="Q34" s="617"/>
      <c r="R34" s="608"/>
      <c r="S34" s="1">
        <f t="shared" si="0"/>
        <v>0</v>
      </c>
      <c r="T34" s="1" t="e">
        <f t="shared" si="1"/>
        <v>#DIV/0!</v>
      </c>
    </row>
    <row r="35" spans="1:20" ht="27" customHeight="1" thickBot="1">
      <c r="A35" s="765" t="s">
        <v>508</v>
      </c>
      <c r="B35" s="766"/>
      <c r="C35" s="634">
        <f>F35+I35</f>
        <v>85075</v>
      </c>
      <c r="D35" s="634">
        <f>G35+J35</f>
        <v>147191</v>
      </c>
      <c r="E35" s="635">
        <f t="shared" ref="E35" si="17">C35/D35*100</f>
        <v>57.799050213667954</v>
      </c>
      <c r="F35" s="634">
        <f>SUM(F10:F34)</f>
        <v>24540</v>
      </c>
      <c r="G35" s="634">
        <f t="shared" ref="G35:P35" si="18">SUM(G10:G34)</f>
        <v>38011</v>
      </c>
      <c r="H35" s="635">
        <f t="shared" ref="H35" si="19">F35/G35*100</f>
        <v>64.56025887243166</v>
      </c>
      <c r="I35" s="634">
        <f t="shared" si="18"/>
        <v>60535</v>
      </c>
      <c r="J35" s="634">
        <f t="shared" si="18"/>
        <v>109180</v>
      </c>
      <c r="K35" s="635">
        <f t="shared" ref="K35" si="20">I35/J35*100</f>
        <v>55.445136471881298</v>
      </c>
      <c r="L35" s="634">
        <f t="shared" si="18"/>
        <v>128464</v>
      </c>
      <c r="M35" s="634">
        <f t="shared" si="18"/>
        <v>209964</v>
      </c>
      <c r="N35" s="635">
        <f t="shared" ref="N35" si="21">L35/M35*100</f>
        <v>61.183821988531371</v>
      </c>
      <c r="O35" s="634">
        <f t="shared" si="18"/>
        <v>11418</v>
      </c>
      <c r="P35" s="634">
        <f t="shared" si="18"/>
        <v>20316</v>
      </c>
      <c r="Q35" s="636">
        <f t="shared" ref="Q35" si="22">O35/P35*100</f>
        <v>56.202008269344361</v>
      </c>
      <c r="R35" s="608"/>
      <c r="S35" s="1">
        <f t="shared" si="0"/>
        <v>224957</v>
      </c>
      <c r="T35" s="1" t="e">
        <f t="shared" si="1"/>
        <v>#DIV/0!</v>
      </c>
    </row>
    <row r="36" spans="1:20">
      <c r="A36" s="613" t="s">
        <v>1579</v>
      </c>
      <c r="F36" s="2"/>
      <c r="S36" s="1">
        <f t="shared" si="0"/>
        <v>0</v>
      </c>
      <c r="T36" s="1" t="e">
        <f t="shared" si="1"/>
        <v>#DIV/0!</v>
      </c>
    </row>
    <row r="37" spans="1:20">
      <c r="F37" s="2"/>
    </row>
    <row r="38" spans="1:20">
      <c r="A38" s="16"/>
      <c r="B38" s="16" t="s">
        <v>1580</v>
      </c>
      <c r="C38" s="16">
        <f>SUM(C10:C34)</f>
        <v>85075</v>
      </c>
      <c r="D38" s="16">
        <f>SUM(D10:D34)</f>
        <v>147191</v>
      </c>
      <c r="E38" s="16"/>
      <c r="F38" s="1">
        <f>SUM(F10:F34)</f>
        <v>24540</v>
      </c>
      <c r="G38" s="1">
        <f>SUM(G10:G34)</f>
        <v>38011</v>
      </c>
      <c r="I38" s="1">
        <f>SUM(I10:I34)</f>
        <v>60535</v>
      </c>
      <c r="J38" s="1">
        <f>SUM(J10:J34)</f>
        <v>109180</v>
      </c>
      <c r="L38" s="1">
        <f>SUM(L10:L34)</f>
        <v>128464</v>
      </c>
      <c r="M38" s="1">
        <f>SUM(M10:M34)</f>
        <v>209964</v>
      </c>
      <c r="O38" s="1">
        <f>SUM(O10:O34)</f>
        <v>11418</v>
      </c>
      <c r="P38" s="1">
        <f>SUM(P10:P34)</f>
        <v>20316</v>
      </c>
    </row>
    <row r="39" spans="1:20">
      <c r="A39" s="16"/>
      <c r="B39" s="16"/>
      <c r="C39" s="16"/>
      <c r="D39" s="16"/>
      <c r="E39" s="16"/>
      <c r="F39" s="2"/>
    </row>
    <row r="40" spans="1:20">
      <c r="A40" s="16"/>
      <c r="B40" s="16" t="s">
        <v>1581</v>
      </c>
      <c r="C40" s="16"/>
      <c r="D40" s="16">
        <f>D35+M35+P35</f>
        <v>377471</v>
      </c>
      <c r="E40" s="842">
        <f>C40/D40*100</f>
        <v>0</v>
      </c>
      <c r="F40" s="614"/>
    </row>
    <row r="41" spans="1:20">
      <c r="A41" s="16"/>
      <c r="B41" s="16" t="s">
        <v>1582</v>
      </c>
      <c r="C41" s="16">
        <f>C35+L35+O35</f>
        <v>224957</v>
      </c>
      <c r="D41" s="16"/>
      <c r="E41" s="16"/>
      <c r="F41" s="2"/>
    </row>
    <row r="42" spans="1:20">
      <c r="A42" s="16"/>
      <c r="B42" s="16"/>
      <c r="C42" s="842" t="e">
        <f>C41/C40*100</f>
        <v>#DIV/0!</v>
      </c>
      <c r="D42" s="16"/>
      <c r="E42" s="16"/>
      <c r="F42" s="2"/>
    </row>
    <row r="43" spans="1:20">
      <c r="A43" s="16"/>
      <c r="B43" s="16"/>
      <c r="C43" s="842"/>
      <c r="D43" s="842"/>
      <c r="E43" s="16"/>
    </row>
    <row r="44" spans="1:20">
      <c r="A44" s="16"/>
      <c r="B44" s="16"/>
      <c r="C44" s="16"/>
      <c r="D44" s="16"/>
      <c r="E44" s="16"/>
    </row>
  </sheetData>
  <mergeCells count="40">
    <mergeCell ref="A1:Q1"/>
    <mergeCell ref="A3:B9"/>
    <mergeCell ref="C3:K3"/>
    <mergeCell ref="L3:N3"/>
    <mergeCell ref="O3:Q3"/>
    <mergeCell ref="C4:E5"/>
    <mergeCell ref="F4:H5"/>
    <mergeCell ref="I4:K5"/>
    <mergeCell ref="L4:L9"/>
    <mergeCell ref="M4:M9"/>
    <mergeCell ref="N4:N9"/>
    <mergeCell ref="O4:O9"/>
    <mergeCell ref="P4:P9"/>
    <mergeCell ref="Q4:Q9"/>
    <mergeCell ref="C6:C9"/>
    <mergeCell ref="D6:D9"/>
    <mergeCell ref="A18:B18"/>
    <mergeCell ref="A12:B12"/>
    <mergeCell ref="A13:B13"/>
    <mergeCell ref="A14:B14"/>
    <mergeCell ref="A15:B15"/>
    <mergeCell ref="A16:B16"/>
    <mergeCell ref="A17:B17"/>
    <mergeCell ref="I6:I9"/>
    <mergeCell ref="J6:J9"/>
    <mergeCell ref="K6:K9"/>
    <mergeCell ref="A10:B10"/>
    <mergeCell ref="A11:B11"/>
    <mergeCell ref="E6:E9"/>
    <mergeCell ref="F6:F9"/>
    <mergeCell ref="G6:G9"/>
    <mergeCell ref="H6:H9"/>
    <mergeCell ref="A25:A34"/>
    <mergeCell ref="A35:B35"/>
    <mergeCell ref="A19:B19"/>
    <mergeCell ref="A20:B20"/>
    <mergeCell ref="A21:B21"/>
    <mergeCell ref="A22:B22"/>
    <mergeCell ref="A23:B23"/>
    <mergeCell ref="A24:B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0"/>
  <sheetViews>
    <sheetView workbookViewId="0">
      <selection activeCell="D14" sqref="D14"/>
    </sheetView>
  </sheetViews>
  <sheetFormatPr defaultColWidth="9.140625" defaultRowHeight="12.75"/>
  <cols>
    <col min="2" max="2" width="95.140625" customWidth="1"/>
  </cols>
  <sheetData>
    <row r="1" spans="1:2">
      <c r="A1" s="800" t="s">
        <v>1386</v>
      </c>
      <c r="B1" s="801"/>
    </row>
    <row r="2" spans="1:2" ht="13.5" thickBot="1">
      <c r="A2" s="411"/>
      <c r="B2" s="533" t="s">
        <v>1387</v>
      </c>
    </row>
    <row r="3" spans="1:2">
      <c r="A3" s="802" t="s">
        <v>1385</v>
      </c>
      <c r="B3" s="804" t="s">
        <v>1388</v>
      </c>
    </row>
    <row r="4" spans="1:2">
      <c r="A4" s="803"/>
      <c r="B4" s="805"/>
    </row>
    <row r="5" spans="1:2">
      <c r="A5" s="618">
        <v>1000017</v>
      </c>
      <c r="B5" s="619" t="s">
        <v>370</v>
      </c>
    </row>
    <row r="6" spans="1:2">
      <c r="A6" s="340">
        <v>1000025</v>
      </c>
      <c r="B6" s="620" t="s">
        <v>354</v>
      </c>
    </row>
    <row r="7" spans="1:2">
      <c r="A7" s="621">
        <v>1000058</v>
      </c>
      <c r="B7" s="622" t="s">
        <v>287</v>
      </c>
    </row>
    <row r="8" spans="1:2">
      <c r="A8" s="340">
        <v>1000082</v>
      </c>
      <c r="B8" s="620" t="s">
        <v>1583</v>
      </c>
    </row>
    <row r="9" spans="1:2">
      <c r="A9" s="623">
        <v>1000090</v>
      </c>
      <c r="B9" s="620" t="s">
        <v>393</v>
      </c>
    </row>
    <row r="10" spans="1:2">
      <c r="A10" s="340">
        <v>1000108</v>
      </c>
      <c r="B10" s="624" t="s">
        <v>395</v>
      </c>
    </row>
    <row r="11" spans="1:2">
      <c r="A11" s="623">
        <v>1000116</v>
      </c>
      <c r="B11" s="620" t="s">
        <v>487</v>
      </c>
    </row>
    <row r="12" spans="1:2">
      <c r="A12" s="623">
        <v>1000116</v>
      </c>
      <c r="B12" s="620" t="s">
        <v>488</v>
      </c>
    </row>
    <row r="13" spans="1:2">
      <c r="A13" s="623">
        <v>1000124</v>
      </c>
      <c r="B13" s="620" t="s">
        <v>460</v>
      </c>
    </row>
    <row r="14" spans="1:2">
      <c r="A14" s="618">
        <v>1000132</v>
      </c>
      <c r="B14" s="625" t="s">
        <v>461</v>
      </c>
    </row>
    <row r="15" spans="1:2">
      <c r="A15" s="618">
        <v>1000140</v>
      </c>
      <c r="B15" s="626" t="s">
        <v>361</v>
      </c>
    </row>
    <row r="16" spans="1:2">
      <c r="A16" s="340">
        <v>1000157</v>
      </c>
      <c r="B16" s="620" t="s">
        <v>327</v>
      </c>
    </row>
    <row r="17" spans="1:2">
      <c r="A17" s="623">
        <v>1000165</v>
      </c>
      <c r="B17" s="620" t="s">
        <v>465</v>
      </c>
    </row>
    <row r="18" spans="1:2">
      <c r="A18" s="623">
        <v>1000173</v>
      </c>
      <c r="B18" s="620" t="s">
        <v>466</v>
      </c>
    </row>
    <row r="19" spans="1:2">
      <c r="A19" s="618">
        <v>1000181</v>
      </c>
      <c r="B19" s="619" t="s">
        <v>463</v>
      </c>
    </row>
    <row r="20" spans="1:2">
      <c r="A20" s="340">
        <v>1000207</v>
      </c>
      <c r="B20" s="619" t="s">
        <v>364</v>
      </c>
    </row>
    <row r="21" spans="1:2">
      <c r="A21" s="340">
        <v>1000215</v>
      </c>
      <c r="B21" s="619" t="s">
        <v>363</v>
      </c>
    </row>
    <row r="22" spans="1:2">
      <c r="A22" s="340">
        <v>1200013</v>
      </c>
      <c r="B22" s="620" t="s">
        <v>1345</v>
      </c>
    </row>
    <row r="23" spans="1:2">
      <c r="A23" s="340">
        <v>1200039</v>
      </c>
      <c r="B23" s="620" t="s">
        <v>1584</v>
      </c>
    </row>
    <row r="24" spans="1:2">
      <c r="A24" s="340">
        <v>1200047</v>
      </c>
      <c r="B24" s="620" t="s">
        <v>1585</v>
      </c>
    </row>
    <row r="25" spans="1:2">
      <c r="A25" s="623">
        <v>1200054</v>
      </c>
      <c r="B25" s="620" t="s">
        <v>1586</v>
      </c>
    </row>
    <row r="26" spans="1:2">
      <c r="A26" s="623">
        <v>1200055</v>
      </c>
      <c r="B26" s="620" t="s">
        <v>698</v>
      </c>
    </row>
    <row r="27" spans="1:2">
      <c r="A27" s="627">
        <v>1200056</v>
      </c>
      <c r="B27" s="620" t="s">
        <v>699</v>
      </c>
    </row>
    <row r="28" spans="1:2">
      <c r="A28" s="627">
        <v>1200057</v>
      </c>
      <c r="B28" s="619" t="s">
        <v>700</v>
      </c>
    </row>
    <row r="29" spans="1:2">
      <c r="A29" s="618">
        <v>1200064</v>
      </c>
      <c r="B29" s="620" t="s">
        <v>1366</v>
      </c>
    </row>
    <row r="30" spans="1:2">
      <c r="A30" s="627">
        <v>1200065</v>
      </c>
      <c r="B30" s="619" t="s">
        <v>1367</v>
      </c>
    </row>
    <row r="31" spans="1:2">
      <c r="A31" s="627">
        <v>1200088</v>
      </c>
      <c r="B31" s="619" t="s">
        <v>1348</v>
      </c>
    </row>
    <row r="32" spans="1:2">
      <c r="A32" s="623">
        <v>1300011</v>
      </c>
      <c r="B32" s="620" t="s">
        <v>590</v>
      </c>
    </row>
    <row r="33" spans="1:2">
      <c r="A33" s="621">
        <v>1300037</v>
      </c>
      <c r="B33" s="619" t="s">
        <v>638</v>
      </c>
    </row>
    <row r="34" spans="1:2">
      <c r="A34" s="621">
        <v>1300038</v>
      </c>
      <c r="B34" s="619" t="s">
        <v>702</v>
      </c>
    </row>
    <row r="35" spans="1:2">
      <c r="A35" s="623">
        <v>1300039</v>
      </c>
      <c r="B35" s="620" t="s">
        <v>703</v>
      </c>
    </row>
    <row r="36" spans="1:2">
      <c r="A36" s="623">
        <v>1300040</v>
      </c>
      <c r="B36" s="620" t="s">
        <v>705</v>
      </c>
    </row>
    <row r="37" spans="1:2">
      <c r="A37" s="623">
        <v>1300041</v>
      </c>
      <c r="B37" s="620" t="s">
        <v>704</v>
      </c>
    </row>
    <row r="38" spans="1:2">
      <c r="A38" s="627">
        <v>1300042</v>
      </c>
      <c r="B38" s="620" t="s">
        <v>706</v>
      </c>
    </row>
    <row r="39" spans="1:2">
      <c r="A39" s="627">
        <v>1300043</v>
      </c>
      <c r="B39" s="620" t="s">
        <v>707</v>
      </c>
    </row>
    <row r="40" spans="1:2">
      <c r="A40" s="618">
        <v>1300045</v>
      </c>
      <c r="B40" s="620" t="s">
        <v>338</v>
      </c>
    </row>
    <row r="41" spans="1:2">
      <c r="A41" s="623">
        <v>1300060</v>
      </c>
      <c r="B41" s="620" t="s">
        <v>343</v>
      </c>
    </row>
    <row r="42" spans="1:2">
      <c r="A42" s="627">
        <v>1300078</v>
      </c>
      <c r="B42" s="620" t="s">
        <v>365</v>
      </c>
    </row>
    <row r="43" spans="1:2">
      <c r="A43" s="618">
        <v>1300094</v>
      </c>
      <c r="B43" s="619" t="s">
        <v>469</v>
      </c>
    </row>
    <row r="44" spans="1:2">
      <c r="A44" s="623">
        <v>1300102</v>
      </c>
      <c r="B44" s="619" t="s">
        <v>470</v>
      </c>
    </row>
    <row r="45" spans="1:2">
      <c r="A45" s="623">
        <v>1300110</v>
      </c>
      <c r="B45" s="619" t="s">
        <v>471</v>
      </c>
    </row>
    <row r="46" spans="1:2">
      <c r="A46" s="621">
        <v>1300129</v>
      </c>
      <c r="B46" s="626" t="s">
        <v>710</v>
      </c>
    </row>
    <row r="47" spans="1:2">
      <c r="A47" s="621">
        <v>1300130</v>
      </c>
      <c r="B47" s="626" t="s">
        <v>711</v>
      </c>
    </row>
    <row r="48" spans="1:2">
      <c r="A48" s="621">
        <v>1300136</v>
      </c>
      <c r="B48" s="626" t="s">
        <v>645</v>
      </c>
    </row>
    <row r="49" spans="1:2">
      <c r="A49" s="340">
        <v>1300151</v>
      </c>
      <c r="B49" s="619" t="s">
        <v>467</v>
      </c>
    </row>
    <row r="50" spans="1:2">
      <c r="A50" s="349">
        <v>1300169</v>
      </c>
      <c r="B50" s="626" t="s">
        <v>639</v>
      </c>
    </row>
    <row r="51" spans="1:2">
      <c r="A51" s="349">
        <v>1300185</v>
      </c>
      <c r="B51" s="626" t="s">
        <v>640</v>
      </c>
    </row>
    <row r="52" spans="1:2">
      <c r="A52" s="349">
        <v>1400019</v>
      </c>
      <c r="B52" s="626" t="s">
        <v>391</v>
      </c>
    </row>
    <row r="53" spans="1:2">
      <c r="A53" s="349">
        <v>1400019</v>
      </c>
      <c r="B53" s="626" t="s">
        <v>433</v>
      </c>
    </row>
    <row r="54" spans="1:2">
      <c r="A54" s="349">
        <v>1600014</v>
      </c>
      <c r="B54" s="626" t="s">
        <v>397</v>
      </c>
    </row>
    <row r="55" spans="1:2">
      <c r="A55" s="349">
        <v>1600014</v>
      </c>
      <c r="B55" s="626" t="s">
        <v>433</v>
      </c>
    </row>
    <row r="56" spans="1:2">
      <c r="A56" s="349">
        <v>1600022</v>
      </c>
      <c r="B56" s="626" t="s">
        <v>489</v>
      </c>
    </row>
    <row r="57" spans="1:2">
      <c r="A57" s="349">
        <v>1600030</v>
      </c>
      <c r="B57" s="626" t="s">
        <v>490</v>
      </c>
    </row>
    <row r="58" spans="1:2">
      <c r="A58" s="349">
        <v>1600048</v>
      </c>
      <c r="B58" s="626" t="s">
        <v>491</v>
      </c>
    </row>
    <row r="59" spans="1:2">
      <c r="A59" s="349">
        <v>1600055</v>
      </c>
      <c r="B59" s="626" t="s">
        <v>492</v>
      </c>
    </row>
    <row r="60" spans="1:2">
      <c r="A60" s="349">
        <v>1600063</v>
      </c>
      <c r="B60" s="626" t="s">
        <v>493</v>
      </c>
    </row>
    <row r="61" spans="1:2">
      <c r="A61" s="349">
        <v>1600071</v>
      </c>
      <c r="B61" s="626" t="s">
        <v>478</v>
      </c>
    </row>
    <row r="62" spans="1:2">
      <c r="A62" s="349">
        <v>1600089</v>
      </c>
      <c r="B62" s="626" t="s">
        <v>479</v>
      </c>
    </row>
    <row r="63" spans="1:2">
      <c r="A63" s="349">
        <v>1600097</v>
      </c>
      <c r="B63" s="626" t="s">
        <v>477</v>
      </c>
    </row>
    <row r="64" spans="1:2">
      <c r="A64" s="349">
        <v>1600105</v>
      </c>
      <c r="B64" s="626" t="s">
        <v>494</v>
      </c>
    </row>
    <row r="65" spans="1:2">
      <c r="A65" s="349">
        <v>1700012</v>
      </c>
      <c r="B65" s="626" t="s">
        <v>1587</v>
      </c>
    </row>
    <row r="66" spans="1:2">
      <c r="A66" s="349">
        <v>1700012</v>
      </c>
      <c r="B66" s="626" t="s">
        <v>433</v>
      </c>
    </row>
    <row r="67" spans="1:2">
      <c r="A67" s="349">
        <v>1700020</v>
      </c>
      <c r="B67" s="626" t="s">
        <v>414</v>
      </c>
    </row>
    <row r="68" spans="1:2">
      <c r="A68" s="349" t="s">
        <v>416</v>
      </c>
      <c r="B68" s="626" t="s">
        <v>358</v>
      </c>
    </row>
    <row r="69" spans="1:2">
      <c r="A69" s="349">
        <v>1700046</v>
      </c>
      <c r="B69" s="626" t="s">
        <v>417</v>
      </c>
    </row>
    <row r="70" spans="1:2">
      <c r="A70" s="349">
        <v>1700061</v>
      </c>
      <c r="B70" s="626" t="s">
        <v>495</v>
      </c>
    </row>
    <row r="71" spans="1:2">
      <c r="A71" s="349">
        <v>1700079</v>
      </c>
      <c r="B71" s="626" t="s">
        <v>496</v>
      </c>
    </row>
    <row r="72" spans="1:2">
      <c r="A72" s="349">
        <v>1700087</v>
      </c>
      <c r="B72" s="626" t="s">
        <v>437</v>
      </c>
    </row>
    <row r="73" spans="1:2">
      <c r="A73" s="349">
        <v>1700095</v>
      </c>
      <c r="B73" s="626" t="s">
        <v>497</v>
      </c>
    </row>
    <row r="74" spans="1:2">
      <c r="A74" s="349">
        <v>1700103</v>
      </c>
      <c r="B74" s="626" t="s">
        <v>498</v>
      </c>
    </row>
    <row r="75" spans="1:2">
      <c r="A75" s="349">
        <v>1800010</v>
      </c>
      <c r="B75" s="626" t="s">
        <v>1588</v>
      </c>
    </row>
    <row r="76" spans="1:2">
      <c r="A76" s="349">
        <v>1800010</v>
      </c>
      <c r="B76" s="626" t="s">
        <v>433</v>
      </c>
    </row>
    <row r="77" spans="1:2">
      <c r="A77" s="349">
        <v>1800044</v>
      </c>
      <c r="B77" s="626" t="s">
        <v>628</v>
      </c>
    </row>
    <row r="78" spans="1:2">
      <c r="A78" s="349">
        <v>1800051</v>
      </c>
      <c r="B78" s="626" t="s">
        <v>436</v>
      </c>
    </row>
    <row r="79" spans="1:2">
      <c r="A79" s="349">
        <v>1800069</v>
      </c>
      <c r="B79" s="626" t="s">
        <v>631</v>
      </c>
    </row>
    <row r="80" spans="1:2">
      <c r="A80" s="349">
        <v>1800085</v>
      </c>
      <c r="B80" s="626" t="s">
        <v>634</v>
      </c>
    </row>
    <row r="81" spans="1:2">
      <c r="A81" s="349">
        <v>1800093</v>
      </c>
      <c r="B81" s="626" t="s">
        <v>630</v>
      </c>
    </row>
    <row r="82" spans="1:2">
      <c r="A82" s="349">
        <v>1800101</v>
      </c>
      <c r="B82" s="626" t="s">
        <v>620</v>
      </c>
    </row>
    <row r="83" spans="1:2">
      <c r="A83" s="349">
        <v>1800119</v>
      </c>
      <c r="B83" s="626" t="s">
        <v>621</v>
      </c>
    </row>
    <row r="84" spans="1:2">
      <c r="A84" s="349">
        <v>1800127</v>
      </c>
      <c r="B84" s="626" t="s">
        <v>622</v>
      </c>
    </row>
    <row r="85" spans="1:2">
      <c r="A85" s="349">
        <v>1800135</v>
      </c>
      <c r="B85" s="626" t="s">
        <v>623</v>
      </c>
    </row>
    <row r="86" spans="1:2">
      <c r="A86" s="349">
        <v>1800143</v>
      </c>
      <c r="B86" s="626" t="s">
        <v>624</v>
      </c>
    </row>
    <row r="87" spans="1:2">
      <c r="A87" s="621">
        <v>1800168</v>
      </c>
      <c r="B87" s="626" t="s">
        <v>626</v>
      </c>
    </row>
    <row r="88" spans="1:2">
      <c r="A88" s="349">
        <v>1800176</v>
      </c>
      <c r="B88" s="626" t="s">
        <v>629</v>
      </c>
    </row>
    <row r="89" spans="1:2">
      <c r="A89" s="621">
        <v>1800200</v>
      </c>
      <c r="B89" s="626" t="s">
        <v>635</v>
      </c>
    </row>
    <row r="90" spans="1:2">
      <c r="A90" s="621">
        <v>1800218</v>
      </c>
      <c r="B90" s="626" t="s">
        <v>636</v>
      </c>
    </row>
    <row r="91" spans="1:2">
      <c r="A91" s="621">
        <v>1800226</v>
      </c>
      <c r="B91" s="626" t="s">
        <v>637</v>
      </c>
    </row>
    <row r="92" spans="1:2">
      <c r="A92" s="621">
        <v>1900018</v>
      </c>
      <c r="B92" s="626" t="s">
        <v>424</v>
      </c>
    </row>
    <row r="93" spans="1:2">
      <c r="A93" s="349">
        <v>1900018</v>
      </c>
      <c r="B93" s="626" t="s">
        <v>499</v>
      </c>
    </row>
    <row r="94" spans="1:2">
      <c r="A94" s="349">
        <v>1900026</v>
      </c>
      <c r="B94" s="626" t="s">
        <v>359</v>
      </c>
    </row>
    <row r="95" spans="1:2">
      <c r="A95" s="349">
        <v>1900034</v>
      </c>
      <c r="B95" s="626" t="s">
        <v>426</v>
      </c>
    </row>
    <row r="96" spans="1:2">
      <c r="A96" s="349">
        <v>1900042</v>
      </c>
      <c r="B96" s="626" t="s">
        <v>428</v>
      </c>
    </row>
    <row r="97" spans="1:2">
      <c r="A97" s="621">
        <v>2000016</v>
      </c>
      <c r="B97" s="626" t="s">
        <v>430</v>
      </c>
    </row>
    <row r="98" spans="1:2">
      <c r="A98" s="621">
        <v>2000016</v>
      </c>
      <c r="B98" s="626" t="s">
        <v>433</v>
      </c>
    </row>
    <row r="99" spans="1:2">
      <c r="A99" s="621">
        <v>2000017</v>
      </c>
      <c r="B99" s="626" t="s">
        <v>720</v>
      </c>
    </row>
    <row r="100" spans="1:2">
      <c r="A100" s="621">
        <v>2200038</v>
      </c>
      <c r="B100" s="626" t="s">
        <v>483</v>
      </c>
    </row>
    <row r="101" spans="1:2">
      <c r="A101" s="621">
        <v>2200046</v>
      </c>
      <c r="B101" s="626" t="s">
        <v>484</v>
      </c>
    </row>
    <row r="102" spans="1:2">
      <c r="A102" s="621">
        <v>2200053</v>
      </c>
      <c r="B102" s="626" t="s">
        <v>486</v>
      </c>
    </row>
    <row r="103" spans="1:2">
      <c r="A103" s="621">
        <v>2200087</v>
      </c>
      <c r="B103" s="626" t="s">
        <v>434</v>
      </c>
    </row>
    <row r="104" spans="1:2">
      <c r="A104" s="349">
        <v>2200111</v>
      </c>
      <c r="B104" s="626" t="s">
        <v>435</v>
      </c>
    </row>
    <row r="105" spans="1:2">
      <c r="A105" s="349" t="s">
        <v>348</v>
      </c>
      <c r="B105" s="626" t="s">
        <v>1382</v>
      </c>
    </row>
    <row r="106" spans="1:2">
      <c r="A106" s="349" t="s">
        <v>349</v>
      </c>
      <c r="B106" s="626" t="s">
        <v>1383</v>
      </c>
    </row>
    <row r="107" spans="1:2">
      <c r="A107" s="349">
        <v>1300043</v>
      </c>
      <c r="B107" s="626" t="s">
        <v>707</v>
      </c>
    </row>
    <row r="108" spans="1:2">
      <c r="A108" s="349">
        <v>2200104</v>
      </c>
      <c r="B108" s="626" t="s">
        <v>753</v>
      </c>
    </row>
    <row r="109" spans="1:2">
      <c r="A109" s="349">
        <v>2200105</v>
      </c>
      <c r="B109" s="626" t="s">
        <v>754</v>
      </c>
    </row>
    <row r="110" spans="1:2">
      <c r="A110" s="349">
        <v>2200106</v>
      </c>
      <c r="B110" s="626" t="s">
        <v>755</v>
      </c>
    </row>
    <row r="111" spans="1:2">
      <c r="A111" s="349">
        <v>2200107</v>
      </c>
      <c r="B111" s="626" t="s">
        <v>756</v>
      </c>
    </row>
    <row r="112" spans="1:2">
      <c r="A112" s="349">
        <v>2200108</v>
      </c>
      <c r="B112" s="626" t="s">
        <v>757</v>
      </c>
    </row>
    <row r="113" spans="1:2">
      <c r="A113" s="349">
        <v>2200109</v>
      </c>
      <c r="B113" s="626" t="s">
        <v>758</v>
      </c>
    </row>
    <row r="114" spans="1:2">
      <c r="A114" s="349">
        <v>2400018</v>
      </c>
      <c r="B114" s="626" t="s">
        <v>767</v>
      </c>
    </row>
    <row r="115" spans="1:2">
      <c r="A115" s="349">
        <v>2400026</v>
      </c>
      <c r="B115" s="626" t="s">
        <v>768</v>
      </c>
    </row>
    <row r="116" spans="1:2">
      <c r="A116" s="349">
        <v>2400059</v>
      </c>
      <c r="B116" s="626" t="s">
        <v>1589</v>
      </c>
    </row>
    <row r="117" spans="1:2">
      <c r="A117" s="349">
        <v>2400061</v>
      </c>
      <c r="B117" s="626" t="s">
        <v>1590</v>
      </c>
    </row>
    <row r="118" spans="1:2">
      <c r="A118" s="349">
        <v>2400062</v>
      </c>
      <c r="B118" s="626" t="s">
        <v>1389</v>
      </c>
    </row>
    <row r="119" spans="1:2">
      <c r="A119" s="349">
        <v>2400067</v>
      </c>
      <c r="B119" s="626" t="s">
        <v>764</v>
      </c>
    </row>
    <row r="120" spans="1:2">
      <c r="A120" s="349">
        <v>2400075</v>
      </c>
      <c r="B120" s="626" t="s">
        <v>1591</v>
      </c>
    </row>
    <row r="121" spans="1:2">
      <c r="A121" s="621">
        <v>2400083</v>
      </c>
      <c r="B121" s="626" t="s">
        <v>1592</v>
      </c>
    </row>
    <row r="122" spans="1:2">
      <c r="A122" s="349">
        <v>2400125</v>
      </c>
      <c r="B122" s="626" t="s">
        <v>443</v>
      </c>
    </row>
    <row r="123" spans="1:2">
      <c r="A123" s="349">
        <v>2401057</v>
      </c>
      <c r="B123" s="626" t="s">
        <v>1593</v>
      </c>
    </row>
    <row r="124" spans="1:2">
      <c r="A124" s="349" t="s">
        <v>1594</v>
      </c>
      <c r="B124" s="626" t="s">
        <v>824</v>
      </c>
    </row>
    <row r="125" spans="1:2">
      <c r="A125" s="621">
        <v>2400166</v>
      </c>
      <c r="B125" s="626" t="s">
        <v>771</v>
      </c>
    </row>
    <row r="126" spans="1:2">
      <c r="A126" s="621">
        <v>2400174</v>
      </c>
      <c r="B126" s="626" t="s">
        <v>1371</v>
      </c>
    </row>
    <row r="127" spans="1:2">
      <c r="A127" s="349">
        <v>2400182</v>
      </c>
      <c r="B127" s="626" t="s">
        <v>772</v>
      </c>
    </row>
    <row r="128" spans="1:2">
      <c r="A128" s="349">
        <v>2400190</v>
      </c>
      <c r="B128" s="626" t="s">
        <v>773</v>
      </c>
    </row>
    <row r="129" spans="1:2">
      <c r="A129" s="349">
        <v>2400216</v>
      </c>
      <c r="B129" s="626" t="s">
        <v>775</v>
      </c>
    </row>
    <row r="130" spans="1:2">
      <c r="A130" s="621">
        <v>2400232</v>
      </c>
      <c r="B130" s="626" t="s">
        <v>777</v>
      </c>
    </row>
    <row r="131" spans="1:2">
      <c r="A131" s="349">
        <v>2400257</v>
      </c>
      <c r="B131" s="626" t="s">
        <v>779</v>
      </c>
    </row>
    <row r="132" spans="1:2">
      <c r="A132" s="349">
        <v>2400307</v>
      </c>
      <c r="B132" s="626" t="s">
        <v>782</v>
      </c>
    </row>
    <row r="133" spans="1:2">
      <c r="A133" s="349">
        <v>2400331</v>
      </c>
      <c r="B133" s="626" t="s">
        <v>784</v>
      </c>
    </row>
    <row r="134" spans="1:2">
      <c r="A134" s="349">
        <v>2400356</v>
      </c>
      <c r="B134" s="626" t="s">
        <v>785</v>
      </c>
    </row>
    <row r="135" spans="1:2">
      <c r="A135" s="621">
        <v>2400372</v>
      </c>
      <c r="B135" s="626" t="s">
        <v>1595</v>
      </c>
    </row>
    <row r="136" spans="1:2">
      <c r="A136" s="621">
        <v>2400380</v>
      </c>
      <c r="B136" s="626" t="s">
        <v>1596</v>
      </c>
    </row>
    <row r="137" spans="1:2">
      <c r="A137" s="621">
        <v>2400398</v>
      </c>
      <c r="B137" s="626" t="s">
        <v>1597</v>
      </c>
    </row>
    <row r="138" spans="1:2">
      <c r="A138" s="621">
        <v>2400414</v>
      </c>
      <c r="B138" s="626" t="s">
        <v>786</v>
      </c>
    </row>
    <row r="139" spans="1:2">
      <c r="A139" s="621">
        <v>2400422</v>
      </c>
      <c r="B139" s="626" t="s">
        <v>787</v>
      </c>
    </row>
    <row r="140" spans="1:2">
      <c r="A140" s="621">
        <v>2400430</v>
      </c>
      <c r="B140" s="626" t="s">
        <v>788</v>
      </c>
    </row>
    <row r="141" spans="1:2">
      <c r="A141" s="621">
        <v>2400497</v>
      </c>
      <c r="B141" s="626" t="s">
        <v>832</v>
      </c>
    </row>
    <row r="142" spans="1:2">
      <c r="A142" s="349">
        <v>2400521</v>
      </c>
      <c r="B142" s="626" t="s">
        <v>791</v>
      </c>
    </row>
    <row r="143" spans="1:2">
      <c r="A143" s="349">
        <v>2400539</v>
      </c>
      <c r="B143" s="626" t="s">
        <v>1598</v>
      </c>
    </row>
    <row r="144" spans="1:2">
      <c r="A144" s="621">
        <v>2400547</v>
      </c>
      <c r="B144" s="626" t="s">
        <v>1599</v>
      </c>
    </row>
    <row r="145" spans="1:2">
      <c r="A145" s="621">
        <v>2400554</v>
      </c>
      <c r="B145" s="626" t="s">
        <v>1600</v>
      </c>
    </row>
    <row r="146" spans="1:2">
      <c r="A146" s="621">
        <v>2400588</v>
      </c>
      <c r="B146" s="626" t="s">
        <v>793</v>
      </c>
    </row>
    <row r="147" spans="1:2">
      <c r="A147" s="349">
        <v>2400638</v>
      </c>
      <c r="B147" s="626" t="s">
        <v>816</v>
      </c>
    </row>
    <row r="148" spans="1:2">
      <c r="A148" s="349">
        <v>2400646</v>
      </c>
      <c r="B148" s="626" t="s">
        <v>817</v>
      </c>
    </row>
    <row r="149" spans="1:2">
      <c r="A149" s="349">
        <v>2400653</v>
      </c>
      <c r="B149" s="626" t="s">
        <v>818</v>
      </c>
    </row>
    <row r="150" spans="1:2">
      <c r="A150" s="349">
        <v>2400661</v>
      </c>
      <c r="B150" s="626" t="s">
        <v>1601</v>
      </c>
    </row>
    <row r="151" spans="1:2">
      <c r="A151" s="349">
        <v>2400679</v>
      </c>
      <c r="B151" s="626" t="s">
        <v>797</v>
      </c>
    </row>
    <row r="152" spans="1:2">
      <c r="A152" s="349">
        <v>2400687</v>
      </c>
      <c r="B152" s="626" t="s">
        <v>798</v>
      </c>
    </row>
    <row r="153" spans="1:2">
      <c r="A153" s="349">
        <v>2400695</v>
      </c>
      <c r="B153" s="626" t="s">
        <v>1390</v>
      </c>
    </row>
    <row r="154" spans="1:2">
      <c r="A154" s="349">
        <v>2400703</v>
      </c>
      <c r="B154" s="626" t="s">
        <v>1391</v>
      </c>
    </row>
    <row r="155" spans="1:2">
      <c r="A155" s="349">
        <v>2400729</v>
      </c>
      <c r="B155" s="626" t="s">
        <v>1392</v>
      </c>
    </row>
    <row r="156" spans="1:2">
      <c r="A156" s="349">
        <v>2400737</v>
      </c>
      <c r="B156" s="626" t="s">
        <v>1602</v>
      </c>
    </row>
    <row r="157" spans="1:2">
      <c r="A157" s="349">
        <v>2400794</v>
      </c>
      <c r="B157" s="626" t="s">
        <v>1603</v>
      </c>
    </row>
    <row r="158" spans="1:2">
      <c r="A158" s="349">
        <v>2400802</v>
      </c>
      <c r="B158" s="626" t="s">
        <v>1604</v>
      </c>
    </row>
    <row r="159" spans="1:2">
      <c r="A159" s="349">
        <v>2400810</v>
      </c>
      <c r="B159" s="626" t="s">
        <v>1605</v>
      </c>
    </row>
    <row r="160" spans="1:2">
      <c r="A160" s="349">
        <v>2400943</v>
      </c>
      <c r="B160" s="626" t="s">
        <v>812</v>
      </c>
    </row>
    <row r="161" spans="1:2">
      <c r="A161" s="349">
        <v>2400950</v>
      </c>
      <c r="B161" s="626" t="s">
        <v>813</v>
      </c>
    </row>
    <row r="162" spans="1:2">
      <c r="A162" s="349">
        <v>2400976</v>
      </c>
      <c r="B162" s="626" t="s">
        <v>769</v>
      </c>
    </row>
    <row r="163" spans="1:2">
      <c r="A163" s="349">
        <v>2400984</v>
      </c>
      <c r="B163" s="626" t="s">
        <v>770</v>
      </c>
    </row>
    <row r="164" spans="1:2">
      <c r="A164" s="349">
        <v>2401008</v>
      </c>
      <c r="B164" s="626" t="s">
        <v>1606</v>
      </c>
    </row>
    <row r="165" spans="1:2">
      <c r="A165" s="349">
        <v>2401099</v>
      </c>
      <c r="B165" s="626" t="s">
        <v>795</v>
      </c>
    </row>
    <row r="166" spans="1:2">
      <c r="A166" s="349">
        <v>2401123</v>
      </c>
      <c r="B166" s="626" t="s">
        <v>801</v>
      </c>
    </row>
    <row r="167" spans="1:2">
      <c r="A167" s="349">
        <v>2401131</v>
      </c>
      <c r="B167" s="626" t="s">
        <v>802</v>
      </c>
    </row>
    <row r="168" spans="1:2">
      <c r="A168" s="349">
        <v>2401149</v>
      </c>
      <c r="B168" s="626" t="s">
        <v>803</v>
      </c>
    </row>
    <row r="169" spans="1:2">
      <c r="A169" s="349">
        <v>2401156</v>
      </c>
      <c r="B169" s="626" t="s">
        <v>1393</v>
      </c>
    </row>
    <row r="170" spans="1:2">
      <c r="A170" s="349">
        <v>2401214</v>
      </c>
      <c r="B170" s="626" t="s">
        <v>1607</v>
      </c>
    </row>
    <row r="171" spans="1:2">
      <c r="A171" s="349">
        <v>2401222</v>
      </c>
      <c r="B171" s="626" t="s">
        <v>1608</v>
      </c>
    </row>
    <row r="172" spans="1:2">
      <c r="A172" s="349">
        <v>2401248</v>
      </c>
      <c r="B172" s="626" t="s">
        <v>808</v>
      </c>
    </row>
    <row r="173" spans="1:2">
      <c r="A173" s="349" t="s">
        <v>1</v>
      </c>
      <c r="B173" s="626" t="s">
        <v>2</v>
      </c>
    </row>
    <row r="174" spans="1:2">
      <c r="A174" s="349" t="s">
        <v>3</v>
      </c>
      <c r="B174" s="626" t="s">
        <v>4</v>
      </c>
    </row>
    <row r="175" spans="1:2">
      <c r="A175" s="349" t="s">
        <v>5</v>
      </c>
      <c r="B175" s="626" t="s">
        <v>6</v>
      </c>
    </row>
    <row r="176" spans="1:2">
      <c r="A176" s="349" t="s">
        <v>1251</v>
      </c>
      <c r="B176" s="626" t="s">
        <v>1609</v>
      </c>
    </row>
    <row r="177" spans="1:2">
      <c r="A177" s="349" t="s">
        <v>77</v>
      </c>
      <c r="B177" s="626" t="s">
        <v>78</v>
      </c>
    </row>
    <row r="178" spans="1:2">
      <c r="A178" s="349" t="s">
        <v>135</v>
      </c>
      <c r="B178" s="626" t="s">
        <v>136</v>
      </c>
    </row>
    <row r="179" spans="1:2">
      <c r="A179" s="349" t="s">
        <v>137</v>
      </c>
      <c r="B179" s="628" t="s">
        <v>138</v>
      </c>
    </row>
    <row r="180" spans="1:2">
      <c r="A180" s="349" t="s">
        <v>141</v>
      </c>
      <c r="B180" s="626" t="s">
        <v>142</v>
      </c>
    </row>
    <row r="181" spans="1:2">
      <c r="A181" s="349" t="s">
        <v>145</v>
      </c>
      <c r="B181" s="626" t="s">
        <v>146</v>
      </c>
    </row>
    <row r="182" spans="1:2">
      <c r="A182" s="349" t="s">
        <v>149</v>
      </c>
      <c r="B182" s="626" t="s">
        <v>150</v>
      </c>
    </row>
    <row r="183" spans="1:2">
      <c r="A183" s="349" t="s">
        <v>153</v>
      </c>
      <c r="B183" s="626" t="s">
        <v>154</v>
      </c>
    </row>
    <row r="184" spans="1:2">
      <c r="A184" s="349" t="s">
        <v>157</v>
      </c>
      <c r="B184" s="626" t="s">
        <v>158</v>
      </c>
    </row>
    <row r="185" spans="1:2">
      <c r="A185" s="349" t="s">
        <v>159</v>
      </c>
      <c r="B185" s="626" t="s">
        <v>160</v>
      </c>
    </row>
    <row r="186" spans="1:2">
      <c r="A186" s="349" t="s">
        <v>169</v>
      </c>
      <c r="B186" s="626" t="s">
        <v>170</v>
      </c>
    </row>
    <row r="187" spans="1:2">
      <c r="A187" s="349" t="s">
        <v>173</v>
      </c>
      <c r="B187" s="626" t="s">
        <v>174</v>
      </c>
    </row>
    <row r="188" spans="1:2">
      <c r="A188" s="349" t="s">
        <v>175</v>
      </c>
      <c r="B188" s="626" t="s">
        <v>176</v>
      </c>
    </row>
    <row r="189" spans="1:2">
      <c r="A189" s="349" t="s">
        <v>183</v>
      </c>
      <c r="B189" s="626" t="s">
        <v>184</v>
      </c>
    </row>
    <row r="190" spans="1:2">
      <c r="A190" s="349" t="s">
        <v>187</v>
      </c>
      <c r="B190" s="626" t="s">
        <v>188</v>
      </c>
    </row>
    <row r="191" spans="1:2">
      <c r="A191" s="349" t="s">
        <v>189</v>
      </c>
      <c r="B191" s="626" t="s">
        <v>190</v>
      </c>
    </row>
    <row r="192" spans="1:2">
      <c r="A192" s="349" t="s">
        <v>215</v>
      </c>
      <c r="B192" s="626" t="s">
        <v>216</v>
      </c>
    </row>
    <row r="193" spans="1:2">
      <c r="A193" s="349" t="s">
        <v>100</v>
      </c>
      <c r="B193" s="626" t="s">
        <v>101</v>
      </c>
    </row>
    <row r="194" spans="1:2">
      <c r="A194" s="349" t="s">
        <v>217</v>
      </c>
      <c r="B194" s="626" t="s">
        <v>218</v>
      </c>
    </row>
    <row r="195" spans="1:2">
      <c r="A195" s="349" t="s">
        <v>223</v>
      </c>
      <c r="B195" s="626" t="s">
        <v>224</v>
      </c>
    </row>
    <row r="196" spans="1:2">
      <c r="A196" s="349" t="s">
        <v>231</v>
      </c>
      <c r="B196" s="626" t="s">
        <v>232</v>
      </c>
    </row>
    <row r="197" spans="1:2">
      <c r="A197" s="349" t="s">
        <v>233</v>
      </c>
      <c r="B197" s="626" t="s">
        <v>234</v>
      </c>
    </row>
    <row r="198" spans="1:2">
      <c r="A198" s="349" t="s">
        <v>237</v>
      </c>
      <c r="B198" s="626" t="s">
        <v>238</v>
      </c>
    </row>
    <row r="199" spans="1:2">
      <c r="A199" s="349" t="s">
        <v>239</v>
      </c>
      <c r="B199" s="626" t="s">
        <v>240</v>
      </c>
    </row>
    <row r="200" spans="1:2">
      <c r="A200" s="349" t="s">
        <v>241</v>
      </c>
      <c r="B200" s="626" t="s">
        <v>242</v>
      </c>
    </row>
    <row r="201" spans="1:2">
      <c r="A201" s="349" t="s">
        <v>48</v>
      </c>
      <c r="B201" s="626" t="s">
        <v>49</v>
      </c>
    </row>
    <row r="202" spans="1:2">
      <c r="A202" s="349" t="s">
        <v>51</v>
      </c>
      <c r="B202" s="626" t="s">
        <v>52</v>
      </c>
    </row>
    <row r="203" spans="1:2">
      <c r="A203" s="349" t="s">
        <v>65</v>
      </c>
      <c r="B203" s="626" t="s">
        <v>66</v>
      </c>
    </row>
    <row r="204" spans="1:2">
      <c r="A204" s="349" t="s">
        <v>55</v>
      </c>
      <c r="B204" s="626" t="s">
        <v>56</v>
      </c>
    </row>
    <row r="205" spans="1:2">
      <c r="A205" s="349" t="s">
        <v>57</v>
      </c>
      <c r="B205" s="626" t="s">
        <v>58</v>
      </c>
    </row>
    <row r="206" spans="1:2">
      <c r="A206" s="349" t="s">
        <v>68</v>
      </c>
      <c r="B206" s="626" t="s">
        <v>69</v>
      </c>
    </row>
    <row r="207" spans="1:2">
      <c r="A207" s="349" t="s">
        <v>74</v>
      </c>
      <c r="B207" s="626" t="s">
        <v>75</v>
      </c>
    </row>
    <row r="208" spans="1:2">
      <c r="A208" s="349" t="s">
        <v>72</v>
      </c>
      <c r="B208" s="626" t="s">
        <v>73</v>
      </c>
    </row>
    <row r="209" spans="1:2">
      <c r="A209" s="349" t="s">
        <v>14</v>
      </c>
      <c r="B209" s="626" t="s">
        <v>15</v>
      </c>
    </row>
    <row r="210" spans="1:2">
      <c r="A210" s="349" t="s">
        <v>16</v>
      </c>
      <c r="B210" s="626" t="s">
        <v>17</v>
      </c>
    </row>
    <row r="211" spans="1:2">
      <c r="A211" s="349" t="s">
        <v>20</v>
      </c>
      <c r="B211" s="626" t="s">
        <v>21</v>
      </c>
    </row>
    <row r="212" spans="1:2">
      <c r="A212" s="349" t="s">
        <v>23</v>
      </c>
      <c r="B212" s="626" t="s">
        <v>24</v>
      </c>
    </row>
    <row r="213" spans="1:2">
      <c r="A213" s="349" t="s">
        <v>25</v>
      </c>
      <c r="B213" s="626" t="s">
        <v>26</v>
      </c>
    </row>
    <row r="214" spans="1:2">
      <c r="A214" s="349" t="s">
        <v>31</v>
      </c>
      <c r="B214" s="626" t="s">
        <v>1610</v>
      </c>
    </row>
    <row r="215" spans="1:2">
      <c r="A215" s="349" t="s">
        <v>32</v>
      </c>
      <c r="B215" s="626" t="s">
        <v>33</v>
      </c>
    </row>
    <row r="216" spans="1:2">
      <c r="A216" s="349" t="s">
        <v>38</v>
      </c>
      <c r="B216" s="626" t="s">
        <v>39</v>
      </c>
    </row>
    <row r="217" spans="1:2">
      <c r="A217" s="349" t="s">
        <v>751</v>
      </c>
      <c r="B217" s="626" t="s">
        <v>744</v>
      </c>
    </row>
    <row r="218" spans="1:2">
      <c r="A218" s="520" t="s">
        <v>752</v>
      </c>
      <c r="B218" s="629" t="s">
        <v>745</v>
      </c>
    </row>
    <row r="219" spans="1:2" ht="25.5">
      <c r="A219" s="386" t="s">
        <v>1555</v>
      </c>
      <c r="B219" s="630" t="s">
        <v>1556</v>
      </c>
    </row>
    <row r="220" spans="1:2" ht="30">
      <c r="A220" s="386" t="s">
        <v>1557</v>
      </c>
      <c r="B220" s="605" t="s">
        <v>1558</v>
      </c>
    </row>
  </sheetData>
  <mergeCells count="3">
    <mergeCell ref="A1:B1"/>
    <mergeCell ref="A3:A4"/>
    <mergeCell ref="B3:B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5"/>
  <sheetViews>
    <sheetView topLeftCell="A1166" workbookViewId="0">
      <selection activeCell="A1166" sqref="A1:XFD1048576"/>
    </sheetView>
  </sheetViews>
  <sheetFormatPr defaultColWidth="9.140625" defaultRowHeight="12.75"/>
  <cols>
    <col min="1" max="1" width="10.140625" customWidth="1"/>
    <col min="2" max="2" width="79.85546875" customWidth="1"/>
    <col min="4" max="4" width="43.5703125" customWidth="1"/>
    <col min="5" max="5" width="10.140625" customWidth="1"/>
  </cols>
  <sheetData>
    <row r="1" spans="1:5">
      <c r="A1" s="427" t="s">
        <v>834</v>
      </c>
    </row>
    <row r="2" spans="1:5" ht="25.5">
      <c r="A2" s="428" t="s">
        <v>835</v>
      </c>
      <c r="B2" s="429" t="s">
        <v>836</v>
      </c>
      <c r="C2" s="428" t="s">
        <v>837</v>
      </c>
      <c r="D2" s="429" t="s">
        <v>838</v>
      </c>
      <c r="E2" s="429" t="s">
        <v>839</v>
      </c>
    </row>
    <row r="3" spans="1:5">
      <c r="A3" s="430">
        <v>1000017</v>
      </c>
      <c r="B3" s="430" t="s">
        <v>840</v>
      </c>
      <c r="C3" s="430" t="s">
        <v>581</v>
      </c>
      <c r="D3" s="430" t="s">
        <v>841</v>
      </c>
      <c r="E3" s="430" t="s">
        <v>842</v>
      </c>
    </row>
    <row r="4" spans="1:5">
      <c r="A4" s="430">
        <v>1000017</v>
      </c>
      <c r="B4" s="430" t="s">
        <v>840</v>
      </c>
      <c r="C4" s="430" t="s">
        <v>579</v>
      </c>
      <c r="D4" s="430" t="s">
        <v>843</v>
      </c>
      <c r="E4" s="430" t="s">
        <v>842</v>
      </c>
    </row>
    <row r="5" spans="1:5">
      <c r="A5" s="430">
        <v>1000017</v>
      </c>
      <c r="B5" s="430" t="s">
        <v>840</v>
      </c>
      <c r="C5" s="430" t="s">
        <v>844</v>
      </c>
      <c r="D5" s="430" t="s">
        <v>845</v>
      </c>
      <c r="E5" s="430" t="s">
        <v>842</v>
      </c>
    </row>
    <row r="6" spans="1:5">
      <c r="A6" s="430">
        <v>1000025</v>
      </c>
      <c r="B6" s="430" t="s">
        <v>846</v>
      </c>
      <c r="C6" s="430" t="s">
        <v>581</v>
      </c>
      <c r="D6" s="430" t="s">
        <v>841</v>
      </c>
      <c r="E6" s="430" t="s">
        <v>842</v>
      </c>
    </row>
    <row r="7" spans="1:5">
      <c r="A7" s="430">
        <v>1000025</v>
      </c>
      <c r="B7" s="430" t="s">
        <v>846</v>
      </c>
      <c r="C7" s="430" t="s">
        <v>579</v>
      </c>
      <c r="D7" s="430" t="s">
        <v>843</v>
      </c>
      <c r="E7" s="430" t="s">
        <v>842</v>
      </c>
    </row>
    <row r="8" spans="1:5">
      <c r="A8" s="430">
        <v>1000025</v>
      </c>
      <c r="B8" s="430" t="s">
        <v>846</v>
      </c>
      <c r="C8" s="430" t="s">
        <v>578</v>
      </c>
      <c r="D8" s="430" t="s">
        <v>847</v>
      </c>
      <c r="E8" s="430" t="s">
        <v>842</v>
      </c>
    </row>
    <row r="9" spans="1:5">
      <c r="A9" s="430">
        <v>1000025</v>
      </c>
      <c r="B9" s="430" t="s">
        <v>848</v>
      </c>
      <c r="C9" s="430" t="s">
        <v>844</v>
      </c>
      <c r="D9" s="430" t="s">
        <v>845</v>
      </c>
      <c r="E9" s="430" t="s">
        <v>842</v>
      </c>
    </row>
    <row r="10" spans="1:5">
      <c r="A10" s="430">
        <v>1000025</v>
      </c>
      <c r="B10" s="430" t="s">
        <v>848</v>
      </c>
      <c r="C10" s="430" t="s">
        <v>849</v>
      </c>
      <c r="D10" s="430" t="s">
        <v>850</v>
      </c>
      <c r="E10" s="430" t="s">
        <v>851</v>
      </c>
    </row>
    <row r="11" spans="1:5">
      <c r="A11" s="430">
        <v>1000025</v>
      </c>
      <c r="B11" s="430" t="s">
        <v>848</v>
      </c>
      <c r="C11" s="430" t="s">
        <v>852</v>
      </c>
      <c r="D11" s="430" t="s">
        <v>853</v>
      </c>
      <c r="E11" s="430" t="s">
        <v>851</v>
      </c>
    </row>
    <row r="12" spans="1:5">
      <c r="A12" s="430">
        <v>1000025</v>
      </c>
      <c r="B12" s="430" t="s">
        <v>848</v>
      </c>
      <c r="C12" s="430" t="s">
        <v>854</v>
      </c>
      <c r="D12" s="430" t="s">
        <v>855</v>
      </c>
      <c r="E12" s="430" t="s">
        <v>851</v>
      </c>
    </row>
    <row r="13" spans="1:5">
      <c r="A13" s="430">
        <v>1000025</v>
      </c>
      <c r="B13" s="430" t="s">
        <v>848</v>
      </c>
      <c r="C13" s="430" t="s">
        <v>854</v>
      </c>
      <c r="D13" s="430" t="s">
        <v>855</v>
      </c>
      <c r="E13" s="430" t="s">
        <v>856</v>
      </c>
    </row>
    <row r="14" spans="1:5">
      <c r="A14" s="430">
        <v>1000025</v>
      </c>
      <c r="B14" s="430" t="s">
        <v>846</v>
      </c>
      <c r="C14" s="430" t="s">
        <v>857</v>
      </c>
      <c r="D14" s="430" t="s">
        <v>858</v>
      </c>
      <c r="E14" s="430" t="s">
        <v>851</v>
      </c>
    </row>
    <row r="15" spans="1:5">
      <c r="A15" s="430">
        <v>1000025</v>
      </c>
      <c r="B15" s="430" t="s">
        <v>848</v>
      </c>
      <c r="C15" s="430" t="s">
        <v>859</v>
      </c>
      <c r="D15" s="430" t="s">
        <v>860</v>
      </c>
      <c r="E15" s="430" t="s">
        <v>851</v>
      </c>
    </row>
    <row r="16" spans="1:5">
      <c r="A16" s="430">
        <v>1000025</v>
      </c>
      <c r="B16" s="430" t="s">
        <v>848</v>
      </c>
      <c r="C16" s="430" t="s">
        <v>861</v>
      </c>
      <c r="D16" s="430" t="s">
        <v>862</v>
      </c>
      <c r="E16" s="430" t="s">
        <v>851</v>
      </c>
    </row>
    <row r="17" spans="1:5">
      <c r="A17" s="430">
        <v>1000025</v>
      </c>
      <c r="B17" s="430" t="s">
        <v>848</v>
      </c>
      <c r="C17" s="430" t="s">
        <v>863</v>
      </c>
      <c r="D17" s="430" t="s">
        <v>864</v>
      </c>
      <c r="E17" s="430" t="s">
        <v>851</v>
      </c>
    </row>
    <row r="18" spans="1:5">
      <c r="A18" s="430">
        <v>1000025</v>
      </c>
      <c r="B18" s="430" t="s">
        <v>848</v>
      </c>
      <c r="C18" s="430" t="s">
        <v>865</v>
      </c>
      <c r="D18" s="430" t="s">
        <v>866</v>
      </c>
      <c r="E18" s="430" t="s">
        <v>851</v>
      </c>
    </row>
    <row r="19" spans="1:5">
      <c r="A19" s="430">
        <v>1000025</v>
      </c>
      <c r="B19" s="430" t="s">
        <v>846</v>
      </c>
      <c r="C19" s="430" t="s">
        <v>867</v>
      </c>
      <c r="D19" s="430" t="s">
        <v>868</v>
      </c>
      <c r="E19" s="430" t="s">
        <v>851</v>
      </c>
    </row>
    <row r="20" spans="1:5">
      <c r="A20" s="430">
        <v>1000033</v>
      </c>
      <c r="B20" s="430" t="s">
        <v>869</v>
      </c>
      <c r="C20" s="430" t="s">
        <v>581</v>
      </c>
      <c r="D20" s="430" t="s">
        <v>841</v>
      </c>
      <c r="E20" s="430" t="s">
        <v>842</v>
      </c>
    </row>
    <row r="21" spans="1:5">
      <c r="A21" s="430">
        <v>1000033</v>
      </c>
      <c r="B21" s="430" t="s">
        <v>870</v>
      </c>
      <c r="C21" s="430" t="s">
        <v>579</v>
      </c>
      <c r="D21" s="430" t="s">
        <v>843</v>
      </c>
      <c r="E21" s="430" t="s">
        <v>842</v>
      </c>
    </row>
    <row r="22" spans="1:5">
      <c r="A22" s="430">
        <v>1000033</v>
      </c>
      <c r="B22" s="430" t="s">
        <v>870</v>
      </c>
      <c r="C22" s="430" t="s">
        <v>871</v>
      </c>
      <c r="D22" s="430" t="s">
        <v>872</v>
      </c>
      <c r="E22" s="430" t="s">
        <v>842</v>
      </c>
    </row>
    <row r="23" spans="1:5">
      <c r="A23" s="430">
        <v>1000033</v>
      </c>
      <c r="B23" s="430" t="s">
        <v>873</v>
      </c>
      <c r="C23" s="430" t="s">
        <v>844</v>
      </c>
      <c r="D23" s="430" t="s">
        <v>845</v>
      </c>
      <c r="E23" s="430" t="s">
        <v>842</v>
      </c>
    </row>
    <row r="24" spans="1:5">
      <c r="A24" s="430">
        <v>1000041</v>
      </c>
      <c r="B24" s="430" t="s">
        <v>874</v>
      </c>
      <c r="C24" s="430" t="s">
        <v>581</v>
      </c>
      <c r="D24" s="430" t="s">
        <v>841</v>
      </c>
      <c r="E24" s="430" t="s">
        <v>842</v>
      </c>
    </row>
    <row r="25" spans="1:5">
      <c r="A25" s="430">
        <v>1000041</v>
      </c>
      <c r="B25" s="430" t="s">
        <v>874</v>
      </c>
      <c r="C25" s="430" t="s">
        <v>579</v>
      </c>
      <c r="D25" s="430" t="s">
        <v>843</v>
      </c>
      <c r="E25" s="430" t="s">
        <v>842</v>
      </c>
    </row>
    <row r="26" spans="1:5">
      <c r="A26" s="430">
        <v>1000041</v>
      </c>
      <c r="B26" s="430" t="s">
        <v>874</v>
      </c>
      <c r="C26" s="430" t="s">
        <v>875</v>
      </c>
      <c r="D26" s="430" t="s">
        <v>876</v>
      </c>
      <c r="E26" s="430" t="s">
        <v>842</v>
      </c>
    </row>
    <row r="27" spans="1:5">
      <c r="A27" s="430">
        <v>1000041</v>
      </c>
      <c r="B27" s="430" t="s">
        <v>874</v>
      </c>
      <c r="C27" s="430" t="s">
        <v>877</v>
      </c>
      <c r="D27" s="430" t="s">
        <v>878</v>
      </c>
      <c r="E27" s="430" t="s">
        <v>842</v>
      </c>
    </row>
    <row r="28" spans="1:5">
      <c r="A28" s="430">
        <v>1000041</v>
      </c>
      <c r="B28" s="430" t="s">
        <v>874</v>
      </c>
      <c r="C28" s="430" t="s">
        <v>879</v>
      </c>
      <c r="D28" s="430" t="s">
        <v>880</v>
      </c>
      <c r="E28" s="430" t="s">
        <v>842</v>
      </c>
    </row>
    <row r="29" spans="1:5">
      <c r="A29" s="430">
        <v>1000041</v>
      </c>
      <c r="B29" s="430" t="s">
        <v>874</v>
      </c>
      <c r="C29" s="430" t="s">
        <v>881</v>
      </c>
      <c r="D29" s="430" t="s">
        <v>882</v>
      </c>
      <c r="E29" s="430" t="s">
        <v>842</v>
      </c>
    </row>
    <row r="30" spans="1:5">
      <c r="A30" s="430">
        <v>1000041</v>
      </c>
      <c r="B30" s="430" t="s">
        <v>874</v>
      </c>
      <c r="C30" s="430" t="s">
        <v>883</v>
      </c>
      <c r="D30" s="430" t="s">
        <v>884</v>
      </c>
      <c r="E30" s="430" t="s">
        <v>842</v>
      </c>
    </row>
    <row r="31" spans="1:5">
      <c r="A31" s="430">
        <v>1000041</v>
      </c>
      <c r="B31" s="430" t="s">
        <v>874</v>
      </c>
      <c r="C31" s="430" t="s">
        <v>844</v>
      </c>
      <c r="D31" s="430" t="s">
        <v>845</v>
      </c>
      <c r="E31" s="430" t="s">
        <v>842</v>
      </c>
    </row>
    <row r="32" spans="1:5">
      <c r="A32" s="430">
        <v>1000058</v>
      </c>
      <c r="B32" s="430" t="s">
        <v>885</v>
      </c>
      <c r="C32" s="430" t="s">
        <v>581</v>
      </c>
      <c r="D32" s="430" t="s">
        <v>841</v>
      </c>
      <c r="E32" s="430" t="s">
        <v>842</v>
      </c>
    </row>
    <row r="33" spans="1:5">
      <c r="A33" s="430">
        <v>1000058</v>
      </c>
      <c r="B33" s="430" t="s">
        <v>885</v>
      </c>
      <c r="C33" s="430" t="s">
        <v>579</v>
      </c>
      <c r="D33" s="430" t="s">
        <v>843</v>
      </c>
      <c r="E33" s="430" t="s">
        <v>842</v>
      </c>
    </row>
    <row r="34" spans="1:5">
      <c r="A34" s="430">
        <v>1000058</v>
      </c>
      <c r="B34" s="430" t="s">
        <v>885</v>
      </c>
      <c r="C34" s="430" t="s">
        <v>578</v>
      </c>
      <c r="D34" s="430" t="s">
        <v>847</v>
      </c>
      <c r="E34" s="430" t="s">
        <v>842</v>
      </c>
    </row>
    <row r="35" spans="1:5">
      <c r="A35" s="430">
        <v>1000058</v>
      </c>
      <c r="B35" s="430" t="s">
        <v>885</v>
      </c>
      <c r="C35" s="430" t="s">
        <v>844</v>
      </c>
      <c r="D35" s="430" t="s">
        <v>845</v>
      </c>
      <c r="E35" s="430" t="s">
        <v>842</v>
      </c>
    </row>
    <row r="36" spans="1:5">
      <c r="A36" s="430">
        <v>1000066</v>
      </c>
      <c r="B36" s="430" t="s">
        <v>886</v>
      </c>
      <c r="C36" s="430" t="s">
        <v>581</v>
      </c>
      <c r="D36" s="430" t="s">
        <v>841</v>
      </c>
      <c r="E36" s="430" t="s">
        <v>842</v>
      </c>
    </row>
    <row r="37" spans="1:5">
      <c r="A37" s="430">
        <v>1000066</v>
      </c>
      <c r="B37" s="430" t="s">
        <v>886</v>
      </c>
      <c r="C37" s="430" t="s">
        <v>579</v>
      </c>
      <c r="D37" s="430" t="s">
        <v>843</v>
      </c>
      <c r="E37" s="430" t="s">
        <v>842</v>
      </c>
    </row>
    <row r="38" spans="1:5">
      <c r="A38" s="430">
        <v>1000066</v>
      </c>
      <c r="B38" s="430" t="s">
        <v>886</v>
      </c>
      <c r="C38" s="430" t="s">
        <v>844</v>
      </c>
      <c r="D38" s="430" t="s">
        <v>845</v>
      </c>
      <c r="E38" s="430" t="s">
        <v>842</v>
      </c>
    </row>
    <row r="39" spans="1:5">
      <c r="A39" s="430">
        <v>1000074</v>
      </c>
      <c r="B39" s="430" t="s">
        <v>887</v>
      </c>
      <c r="C39" s="430" t="s">
        <v>581</v>
      </c>
      <c r="D39" s="430" t="s">
        <v>841</v>
      </c>
      <c r="E39" s="430" t="s">
        <v>842</v>
      </c>
    </row>
    <row r="40" spans="1:5">
      <c r="A40" s="430">
        <v>1000074</v>
      </c>
      <c r="B40" s="430" t="s">
        <v>887</v>
      </c>
      <c r="C40" s="430" t="s">
        <v>579</v>
      </c>
      <c r="D40" s="430" t="s">
        <v>843</v>
      </c>
      <c r="E40" s="430" t="s">
        <v>842</v>
      </c>
    </row>
    <row r="41" spans="1:5">
      <c r="A41" s="430">
        <v>1000074</v>
      </c>
      <c r="B41" s="430" t="s">
        <v>887</v>
      </c>
      <c r="C41" s="430" t="s">
        <v>844</v>
      </c>
      <c r="D41" s="430" t="s">
        <v>845</v>
      </c>
      <c r="E41" s="430" t="s">
        <v>842</v>
      </c>
    </row>
    <row r="42" spans="1:5">
      <c r="A42" s="430">
        <v>1000082</v>
      </c>
      <c r="B42" s="430" t="s">
        <v>888</v>
      </c>
      <c r="C42" s="430" t="s">
        <v>581</v>
      </c>
      <c r="D42" s="430" t="s">
        <v>841</v>
      </c>
      <c r="E42" s="430" t="s">
        <v>842</v>
      </c>
    </row>
    <row r="43" spans="1:5">
      <c r="A43" s="430">
        <v>1000082</v>
      </c>
      <c r="B43" s="430" t="s">
        <v>888</v>
      </c>
      <c r="C43" s="430" t="s">
        <v>579</v>
      </c>
      <c r="D43" s="430" t="s">
        <v>843</v>
      </c>
      <c r="E43" s="430" t="s">
        <v>842</v>
      </c>
    </row>
    <row r="44" spans="1:5">
      <c r="A44" s="430">
        <v>1000082</v>
      </c>
      <c r="B44" s="430" t="s">
        <v>888</v>
      </c>
      <c r="C44" s="430" t="s">
        <v>578</v>
      </c>
      <c r="D44" s="430" t="s">
        <v>847</v>
      </c>
      <c r="E44" s="430" t="s">
        <v>842</v>
      </c>
    </row>
    <row r="45" spans="1:5">
      <c r="A45" s="430">
        <v>1000082</v>
      </c>
      <c r="B45" s="430" t="s">
        <v>888</v>
      </c>
      <c r="C45" s="430" t="s">
        <v>844</v>
      </c>
      <c r="D45" s="430" t="s">
        <v>845</v>
      </c>
      <c r="E45" s="430" t="s">
        <v>842</v>
      </c>
    </row>
    <row r="46" spans="1:5">
      <c r="A46" s="430">
        <v>1000090</v>
      </c>
      <c r="B46" s="430" t="s">
        <v>889</v>
      </c>
      <c r="C46" s="430" t="s">
        <v>581</v>
      </c>
      <c r="D46" s="430" t="s">
        <v>841</v>
      </c>
      <c r="E46" s="430" t="s">
        <v>842</v>
      </c>
    </row>
    <row r="47" spans="1:5">
      <c r="A47" s="430">
        <v>1000090</v>
      </c>
      <c r="B47" s="430" t="s">
        <v>889</v>
      </c>
      <c r="C47" s="430" t="s">
        <v>579</v>
      </c>
      <c r="D47" s="430" t="s">
        <v>843</v>
      </c>
      <c r="E47" s="430" t="s">
        <v>842</v>
      </c>
    </row>
    <row r="48" spans="1:5">
      <c r="A48" s="430">
        <v>1000090</v>
      </c>
      <c r="B48" s="430" t="s">
        <v>889</v>
      </c>
      <c r="C48" s="430" t="s">
        <v>844</v>
      </c>
      <c r="D48" s="430" t="s">
        <v>845</v>
      </c>
      <c r="E48" s="430" t="s">
        <v>842</v>
      </c>
    </row>
    <row r="49" spans="1:5">
      <c r="A49" s="430">
        <v>1000108</v>
      </c>
      <c r="B49" s="430" t="s">
        <v>890</v>
      </c>
      <c r="C49" s="430" t="s">
        <v>581</v>
      </c>
      <c r="D49" s="430" t="s">
        <v>841</v>
      </c>
      <c r="E49" s="430" t="s">
        <v>842</v>
      </c>
    </row>
    <row r="50" spans="1:5">
      <c r="A50" s="430">
        <v>1000108</v>
      </c>
      <c r="B50" s="430" t="s">
        <v>890</v>
      </c>
      <c r="C50" s="430" t="s">
        <v>579</v>
      </c>
      <c r="D50" s="430" t="s">
        <v>843</v>
      </c>
      <c r="E50" s="430" t="s">
        <v>842</v>
      </c>
    </row>
    <row r="51" spans="1:5">
      <c r="A51" s="430">
        <v>1000108</v>
      </c>
      <c r="B51" s="430" t="s">
        <v>890</v>
      </c>
      <c r="C51" s="430" t="s">
        <v>844</v>
      </c>
      <c r="D51" s="430" t="s">
        <v>845</v>
      </c>
      <c r="E51" s="430" t="s">
        <v>842</v>
      </c>
    </row>
    <row r="52" spans="1:5">
      <c r="A52" s="430">
        <v>1000116</v>
      </c>
      <c r="B52" s="430" t="s">
        <v>891</v>
      </c>
      <c r="C52" s="430" t="s">
        <v>581</v>
      </c>
      <c r="D52" s="430" t="s">
        <v>841</v>
      </c>
      <c r="E52" s="430" t="s">
        <v>842</v>
      </c>
    </row>
    <row r="53" spans="1:5">
      <c r="A53" s="430">
        <v>1000116</v>
      </c>
      <c r="B53" s="430" t="s">
        <v>891</v>
      </c>
      <c r="C53" s="430" t="s">
        <v>579</v>
      </c>
      <c r="D53" s="430" t="s">
        <v>843</v>
      </c>
      <c r="E53" s="430" t="s">
        <v>842</v>
      </c>
    </row>
    <row r="54" spans="1:5">
      <c r="A54" s="430">
        <v>1000116</v>
      </c>
      <c r="B54" s="430" t="s">
        <v>891</v>
      </c>
      <c r="C54" s="430" t="s">
        <v>578</v>
      </c>
      <c r="D54" s="430" t="s">
        <v>847</v>
      </c>
      <c r="E54" s="430" t="s">
        <v>842</v>
      </c>
    </row>
    <row r="55" spans="1:5">
      <c r="A55" s="430">
        <v>1000116</v>
      </c>
      <c r="B55" s="430" t="s">
        <v>891</v>
      </c>
      <c r="C55" s="430" t="s">
        <v>844</v>
      </c>
      <c r="D55" s="430" t="s">
        <v>845</v>
      </c>
      <c r="E55" s="430" t="s">
        <v>842</v>
      </c>
    </row>
    <row r="56" spans="1:5">
      <c r="A56" s="430">
        <v>1000116</v>
      </c>
      <c r="B56" s="430" t="s">
        <v>891</v>
      </c>
      <c r="C56" s="430" t="s">
        <v>313</v>
      </c>
      <c r="D56" s="430" t="s">
        <v>892</v>
      </c>
      <c r="E56" s="430" t="s">
        <v>842</v>
      </c>
    </row>
    <row r="57" spans="1:5">
      <c r="A57" s="430">
        <v>1000116</v>
      </c>
      <c r="B57" s="430" t="s">
        <v>891</v>
      </c>
      <c r="C57" s="430" t="s">
        <v>312</v>
      </c>
      <c r="D57" s="430" t="s">
        <v>893</v>
      </c>
      <c r="E57" s="430" t="s">
        <v>842</v>
      </c>
    </row>
    <row r="58" spans="1:5">
      <c r="A58" s="430">
        <v>1000124</v>
      </c>
      <c r="B58" s="430" t="s">
        <v>894</v>
      </c>
      <c r="C58" s="430" t="s">
        <v>581</v>
      </c>
      <c r="D58" s="430" t="s">
        <v>841</v>
      </c>
      <c r="E58" s="430" t="s">
        <v>842</v>
      </c>
    </row>
    <row r="59" spans="1:5">
      <c r="A59" s="430">
        <v>1000124</v>
      </c>
      <c r="B59" s="430" t="s">
        <v>894</v>
      </c>
      <c r="C59" s="430" t="s">
        <v>579</v>
      </c>
      <c r="D59" s="430" t="s">
        <v>843</v>
      </c>
      <c r="E59" s="430" t="s">
        <v>842</v>
      </c>
    </row>
    <row r="60" spans="1:5">
      <c r="A60" s="430">
        <v>1000124</v>
      </c>
      <c r="B60" s="430" t="s">
        <v>894</v>
      </c>
      <c r="C60" s="430" t="s">
        <v>578</v>
      </c>
      <c r="D60" s="430" t="s">
        <v>847</v>
      </c>
      <c r="E60" s="430" t="s">
        <v>842</v>
      </c>
    </row>
    <row r="61" spans="1:5">
      <c r="A61" s="430">
        <v>1000124</v>
      </c>
      <c r="B61" s="430" t="s">
        <v>894</v>
      </c>
      <c r="C61" s="430" t="s">
        <v>844</v>
      </c>
      <c r="D61" s="430" t="s">
        <v>845</v>
      </c>
      <c r="E61" s="430" t="s">
        <v>842</v>
      </c>
    </row>
    <row r="62" spans="1:5">
      <c r="A62" s="430">
        <v>1000132</v>
      </c>
      <c r="B62" s="430" t="s">
        <v>895</v>
      </c>
      <c r="C62" s="430" t="s">
        <v>581</v>
      </c>
      <c r="D62" s="430" t="s">
        <v>841</v>
      </c>
      <c r="E62" s="430" t="s">
        <v>842</v>
      </c>
    </row>
    <row r="63" spans="1:5">
      <c r="A63" s="430">
        <v>1000132</v>
      </c>
      <c r="B63" s="430" t="s">
        <v>895</v>
      </c>
      <c r="C63" s="430" t="s">
        <v>579</v>
      </c>
      <c r="D63" s="430" t="s">
        <v>843</v>
      </c>
      <c r="E63" s="430" t="s">
        <v>842</v>
      </c>
    </row>
    <row r="64" spans="1:5">
      <c r="A64" s="430">
        <v>1000132</v>
      </c>
      <c r="B64" s="430" t="s">
        <v>895</v>
      </c>
      <c r="C64" s="430" t="s">
        <v>578</v>
      </c>
      <c r="D64" s="430" t="s">
        <v>847</v>
      </c>
      <c r="E64" s="430" t="s">
        <v>842</v>
      </c>
    </row>
    <row r="65" spans="1:5">
      <c r="A65" s="430">
        <v>1000132</v>
      </c>
      <c r="B65" s="430" t="s">
        <v>895</v>
      </c>
      <c r="C65" s="430" t="s">
        <v>844</v>
      </c>
      <c r="D65" s="430" t="s">
        <v>845</v>
      </c>
      <c r="E65" s="430" t="s">
        <v>842</v>
      </c>
    </row>
    <row r="66" spans="1:5">
      <c r="A66" s="430">
        <v>1000140</v>
      </c>
      <c r="B66" s="430" t="s">
        <v>896</v>
      </c>
      <c r="C66" s="430" t="s">
        <v>581</v>
      </c>
      <c r="D66" s="430" t="s">
        <v>841</v>
      </c>
      <c r="E66" s="430" t="s">
        <v>842</v>
      </c>
    </row>
    <row r="67" spans="1:5">
      <c r="A67" s="430">
        <v>1000140</v>
      </c>
      <c r="B67" s="430" t="s">
        <v>896</v>
      </c>
      <c r="C67" s="430" t="s">
        <v>579</v>
      </c>
      <c r="D67" s="430" t="s">
        <v>843</v>
      </c>
      <c r="E67" s="430" t="s">
        <v>842</v>
      </c>
    </row>
    <row r="68" spans="1:5">
      <c r="A68" s="430">
        <v>1000140</v>
      </c>
      <c r="B68" s="430" t="s">
        <v>896</v>
      </c>
      <c r="C68" s="430" t="s">
        <v>578</v>
      </c>
      <c r="D68" s="430" t="s">
        <v>847</v>
      </c>
      <c r="E68" s="430" t="s">
        <v>842</v>
      </c>
    </row>
    <row r="69" spans="1:5">
      <c r="A69" s="430">
        <v>1000140</v>
      </c>
      <c r="B69" s="430" t="s">
        <v>896</v>
      </c>
      <c r="C69" s="430" t="s">
        <v>844</v>
      </c>
      <c r="D69" s="430" t="s">
        <v>845</v>
      </c>
      <c r="E69" s="430" t="s">
        <v>842</v>
      </c>
    </row>
    <row r="70" spans="1:5">
      <c r="A70" s="430">
        <v>1000157</v>
      </c>
      <c r="B70" s="430" t="s">
        <v>897</v>
      </c>
      <c r="C70" s="430" t="s">
        <v>581</v>
      </c>
      <c r="D70" s="430" t="s">
        <v>841</v>
      </c>
      <c r="E70" s="430" t="s">
        <v>842</v>
      </c>
    </row>
    <row r="71" spans="1:5">
      <c r="A71" s="430">
        <v>1000157</v>
      </c>
      <c r="B71" s="430" t="s">
        <v>897</v>
      </c>
      <c r="C71" s="430" t="s">
        <v>579</v>
      </c>
      <c r="D71" s="430" t="s">
        <v>843</v>
      </c>
      <c r="E71" s="430" t="s">
        <v>842</v>
      </c>
    </row>
    <row r="72" spans="1:5">
      <c r="A72" s="430">
        <v>1000157</v>
      </c>
      <c r="B72" s="430" t="s">
        <v>898</v>
      </c>
      <c r="C72" s="430" t="s">
        <v>578</v>
      </c>
      <c r="D72" s="430" t="s">
        <v>847</v>
      </c>
      <c r="E72" s="430" t="s">
        <v>842</v>
      </c>
    </row>
    <row r="73" spans="1:5">
      <c r="A73" s="430">
        <v>1000157</v>
      </c>
      <c r="B73" s="430" t="s">
        <v>897</v>
      </c>
      <c r="C73" s="430" t="s">
        <v>844</v>
      </c>
      <c r="D73" s="430" t="s">
        <v>845</v>
      </c>
      <c r="E73" s="430" t="s">
        <v>842</v>
      </c>
    </row>
    <row r="74" spans="1:5">
      <c r="A74" s="430">
        <v>1000165</v>
      </c>
      <c r="B74" s="430" t="s">
        <v>899</v>
      </c>
      <c r="C74" s="430" t="s">
        <v>581</v>
      </c>
      <c r="D74" s="430" t="s">
        <v>841</v>
      </c>
      <c r="E74" s="430" t="s">
        <v>842</v>
      </c>
    </row>
    <row r="75" spans="1:5">
      <c r="A75" s="430">
        <v>1000165</v>
      </c>
      <c r="B75" s="430" t="s">
        <v>899</v>
      </c>
      <c r="C75" s="430" t="s">
        <v>579</v>
      </c>
      <c r="D75" s="430" t="s">
        <v>843</v>
      </c>
      <c r="E75" s="430" t="s">
        <v>842</v>
      </c>
    </row>
    <row r="76" spans="1:5">
      <c r="A76" s="430">
        <v>1000165</v>
      </c>
      <c r="B76" s="430" t="s">
        <v>899</v>
      </c>
      <c r="C76" s="430" t="s">
        <v>578</v>
      </c>
      <c r="D76" s="430" t="s">
        <v>847</v>
      </c>
      <c r="E76" s="430" t="s">
        <v>842</v>
      </c>
    </row>
    <row r="77" spans="1:5">
      <c r="A77" s="430">
        <v>1000165</v>
      </c>
      <c r="B77" s="430" t="s">
        <v>899</v>
      </c>
      <c r="C77" s="430" t="s">
        <v>844</v>
      </c>
      <c r="D77" s="430" t="s">
        <v>845</v>
      </c>
      <c r="E77" s="430" t="s">
        <v>842</v>
      </c>
    </row>
    <row r="78" spans="1:5">
      <c r="A78" s="430">
        <v>1000173</v>
      </c>
      <c r="B78" s="430" t="s">
        <v>900</v>
      </c>
      <c r="C78" s="430" t="s">
        <v>581</v>
      </c>
      <c r="D78" s="430" t="s">
        <v>841</v>
      </c>
      <c r="E78" s="430" t="s">
        <v>842</v>
      </c>
    </row>
    <row r="79" spans="1:5">
      <c r="A79" s="430">
        <v>1000173</v>
      </c>
      <c r="B79" s="430" t="s">
        <v>900</v>
      </c>
      <c r="C79" s="430" t="s">
        <v>579</v>
      </c>
      <c r="D79" s="430" t="s">
        <v>843</v>
      </c>
      <c r="E79" s="430" t="s">
        <v>842</v>
      </c>
    </row>
    <row r="80" spans="1:5">
      <c r="A80" s="430">
        <v>1000173</v>
      </c>
      <c r="B80" s="430" t="s">
        <v>900</v>
      </c>
      <c r="C80" s="430" t="s">
        <v>578</v>
      </c>
      <c r="D80" s="430" t="s">
        <v>847</v>
      </c>
      <c r="E80" s="430" t="s">
        <v>842</v>
      </c>
    </row>
    <row r="81" spans="1:5">
      <c r="A81" s="430">
        <v>1000173</v>
      </c>
      <c r="B81" s="430" t="s">
        <v>900</v>
      </c>
      <c r="C81" s="430" t="s">
        <v>844</v>
      </c>
      <c r="D81" s="430" t="s">
        <v>845</v>
      </c>
      <c r="E81" s="430" t="s">
        <v>842</v>
      </c>
    </row>
    <row r="82" spans="1:5">
      <c r="A82" s="430">
        <v>1000181</v>
      </c>
      <c r="B82" s="430" t="s">
        <v>901</v>
      </c>
      <c r="C82" s="430" t="s">
        <v>581</v>
      </c>
      <c r="D82" s="430" t="s">
        <v>841</v>
      </c>
      <c r="E82" s="430" t="s">
        <v>842</v>
      </c>
    </row>
    <row r="83" spans="1:5">
      <c r="A83" s="430">
        <v>1000181</v>
      </c>
      <c r="B83" s="430" t="s">
        <v>901</v>
      </c>
      <c r="C83" s="430" t="s">
        <v>579</v>
      </c>
      <c r="D83" s="430" t="s">
        <v>843</v>
      </c>
      <c r="E83" s="430" t="s">
        <v>842</v>
      </c>
    </row>
    <row r="84" spans="1:5">
      <c r="A84" s="430">
        <v>1000181</v>
      </c>
      <c r="B84" s="430" t="s">
        <v>901</v>
      </c>
      <c r="C84" s="430" t="s">
        <v>578</v>
      </c>
      <c r="D84" s="430" t="s">
        <v>847</v>
      </c>
      <c r="E84" s="430" t="s">
        <v>842</v>
      </c>
    </row>
    <row r="85" spans="1:5">
      <c r="A85" s="430">
        <v>1000181</v>
      </c>
      <c r="B85" s="430" t="s">
        <v>901</v>
      </c>
      <c r="C85" s="430" t="s">
        <v>844</v>
      </c>
      <c r="D85" s="430" t="s">
        <v>845</v>
      </c>
      <c r="E85" s="430" t="s">
        <v>842</v>
      </c>
    </row>
    <row r="86" spans="1:5">
      <c r="A86" s="430">
        <v>1000207</v>
      </c>
      <c r="B86" s="430" t="s">
        <v>902</v>
      </c>
      <c r="C86" s="430" t="s">
        <v>581</v>
      </c>
      <c r="D86" s="430" t="s">
        <v>841</v>
      </c>
      <c r="E86" s="430" t="s">
        <v>842</v>
      </c>
    </row>
    <row r="87" spans="1:5">
      <c r="A87" s="430">
        <v>1000207</v>
      </c>
      <c r="B87" s="430" t="s">
        <v>902</v>
      </c>
      <c r="C87" s="430" t="s">
        <v>579</v>
      </c>
      <c r="D87" s="430" t="s">
        <v>843</v>
      </c>
      <c r="E87" s="430" t="s">
        <v>842</v>
      </c>
    </row>
    <row r="88" spans="1:5">
      <c r="A88" s="430">
        <v>1000207</v>
      </c>
      <c r="B88" s="430" t="s">
        <v>902</v>
      </c>
      <c r="C88" s="430" t="s">
        <v>578</v>
      </c>
      <c r="D88" s="430" t="s">
        <v>847</v>
      </c>
      <c r="E88" s="430" t="s">
        <v>842</v>
      </c>
    </row>
    <row r="89" spans="1:5">
      <c r="A89" s="430">
        <v>1000207</v>
      </c>
      <c r="B89" s="430" t="s">
        <v>902</v>
      </c>
      <c r="C89" s="430" t="s">
        <v>577</v>
      </c>
      <c r="D89" s="430" t="s">
        <v>903</v>
      </c>
      <c r="E89" s="430" t="s">
        <v>842</v>
      </c>
    </row>
    <row r="90" spans="1:5">
      <c r="A90" s="430">
        <v>1000207</v>
      </c>
      <c r="B90" s="430" t="s">
        <v>902</v>
      </c>
      <c r="C90" s="430" t="s">
        <v>844</v>
      </c>
      <c r="D90" s="430" t="s">
        <v>845</v>
      </c>
      <c r="E90" s="430" t="s">
        <v>842</v>
      </c>
    </row>
    <row r="91" spans="1:5">
      <c r="A91" s="430">
        <v>1000215</v>
      </c>
      <c r="B91" s="430" t="s">
        <v>904</v>
      </c>
      <c r="C91" s="430" t="s">
        <v>581</v>
      </c>
      <c r="D91" s="430" t="s">
        <v>841</v>
      </c>
      <c r="E91" s="430" t="s">
        <v>842</v>
      </c>
    </row>
    <row r="92" spans="1:5">
      <c r="A92" s="430">
        <v>1000215</v>
      </c>
      <c r="B92" s="430" t="s">
        <v>904</v>
      </c>
      <c r="C92" s="430" t="s">
        <v>579</v>
      </c>
      <c r="D92" s="430" t="s">
        <v>843</v>
      </c>
      <c r="E92" s="430" t="s">
        <v>842</v>
      </c>
    </row>
    <row r="93" spans="1:5">
      <c r="A93" s="430">
        <v>1000215</v>
      </c>
      <c r="B93" s="430" t="s">
        <v>904</v>
      </c>
      <c r="C93" s="430" t="s">
        <v>578</v>
      </c>
      <c r="D93" s="430" t="s">
        <v>847</v>
      </c>
      <c r="E93" s="430" t="s">
        <v>842</v>
      </c>
    </row>
    <row r="94" spans="1:5">
      <c r="A94" s="430">
        <v>1000215</v>
      </c>
      <c r="B94" s="430" t="s">
        <v>904</v>
      </c>
      <c r="C94" s="430" t="s">
        <v>844</v>
      </c>
      <c r="D94" s="430" t="s">
        <v>845</v>
      </c>
      <c r="E94" s="430" t="s">
        <v>842</v>
      </c>
    </row>
    <row r="95" spans="1:5">
      <c r="A95" s="430">
        <v>1000215</v>
      </c>
      <c r="B95" s="430" t="s">
        <v>904</v>
      </c>
      <c r="C95" s="430" t="s">
        <v>260</v>
      </c>
      <c r="D95" s="430" t="s">
        <v>905</v>
      </c>
      <c r="E95" s="430" t="s">
        <v>906</v>
      </c>
    </row>
    <row r="96" spans="1:5">
      <c r="A96" s="430">
        <v>1000215</v>
      </c>
      <c r="B96" s="430" t="s">
        <v>904</v>
      </c>
      <c r="C96" s="430" t="s">
        <v>714</v>
      </c>
      <c r="D96" s="430" t="s">
        <v>907</v>
      </c>
      <c r="E96" s="430" t="s">
        <v>908</v>
      </c>
    </row>
    <row r="97" spans="1:5">
      <c r="A97" s="431" t="s">
        <v>909</v>
      </c>
      <c r="B97" s="430" t="s">
        <v>910</v>
      </c>
      <c r="C97" s="430" t="s">
        <v>581</v>
      </c>
      <c r="D97" s="430" t="s">
        <v>841</v>
      </c>
      <c r="E97" s="430" t="s">
        <v>911</v>
      </c>
    </row>
    <row r="98" spans="1:5">
      <c r="A98" s="430">
        <v>1000223</v>
      </c>
      <c r="B98" s="430" t="s">
        <v>912</v>
      </c>
      <c r="C98" s="430" t="s">
        <v>581</v>
      </c>
      <c r="D98" s="430" t="s">
        <v>841</v>
      </c>
      <c r="E98" s="430" t="s">
        <v>842</v>
      </c>
    </row>
    <row r="99" spans="1:5">
      <c r="A99" s="430">
        <v>1000223</v>
      </c>
      <c r="B99" s="430" t="s">
        <v>912</v>
      </c>
      <c r="C99" s="430" t="s">
        <v>579</v>
      </c>
      <c r="D99" s="430" t="s">
        <v>843</v>
      </c>
      <c r="E99" s="430" t="s">
        <v>842</v>
      </c>
    </row>
    <row r="100" spans="1:5">
      <c r="A100" s="430">
        <v>1000223</v>
      </c>
      <c r="B100" s="430" t="s">
        <v>912</v>
      </c>
      <c r="C100" s="430" t="s">
        <v>844</v>
      </c>
      <c r="D100" s="430" t="s">
        <v>845</v>
      </c>
      <c r="E100" s="430" t="s">
        <v>842</v>
      </c>
    </row>
    <row r="101" spans="1:5">
      <c r="A101" s="430">
        <v>1000223</v>
      </c>
      <c r="B101" s="430" t="s">
        <v>912</v>
      </c>
      <c r="C101" s="430" t="s">
        <v>277</v>
      </c>
      <c r="D101" s="430" t="s">
        <v>913</v>
      </c>
      <c r="E101" s="430" t="s">
        <v>914</v>
      </c>
    </row>
    <row r="102" spans="1:5">
      <c r="A102" s="430">
        <v>1000231</v>
      </c>
      <c r="B102" s="430" t="s">
        <v>915</v>
      </c>
      <c r="C102" s="430" t="s">
        <v>581</v>
      </c>
      <c r="D102" s="430" t="s">
        <v>841</v>
      </c>
      <c r="E102" s="430" t="s">
        <v>842</v>
      </c>
    </row>
    <row r="103" spans="1:5">
      <c r="A103" s="430">
        <v>1000231</v>
      </c>
      <c r="B103" s="430" t="s">
        <v>915</v>
      </c>
      <c r="C103" s="430" t="s">
        <v>579</v>
      </c>
      <c r="D103" s="430" t="s">
        <v>843</v>
      </c>
      <c r="E103" s="430" t="s">
        <v>842</v>
      </c>
    </row>
    <row r="104" spans="1:5">
      <c r="A104" s="430">
        <v>1000231</v>
      </c>
      <c r="B104" s="430" t="s">
        <v>915</v>
      </c>
      <c r="C104" s="430" t="s">
        <v>844</v>
      </c>
      <c r="D104" s="430" t="s">
        <v>845</v>
      </c>
      <c r="E104" s="430" t="s">
        <v>842</v>
      </c>
    </row>
    <row r="105" spans="1:5">
      <c r="A105" s="430">
        <v>1000231</v>
      </c>
      <c r="B105" s="430" t="s">
        <v>915</v>
      </c>
      <c r="C105" s="430" t="s">
        <v>311</v>
      </c>
      <c r="D105" s="430" t="s">
        <v>916</v>
      </c>
      <c r="E105" s="430" t="s">
        <v>842</v>
      </c>
    </row>
    <row r="106" spans="1:5">
      <c r="A106" s="430">
        <v>1000272</v>
      </c>
      <c r="B106" s="430" t="s">
        <v>917</v>
      </c>
      <c r="C106" s="430" t="s">
        <v>581</v>
      </c>
      <c r="D106" s="430" t="s">
        <v>841</v>
      </c>
      <c r="E106" s="430" t="s">
        <v>842</v>
      </c>
    </row>
    <row r="107" spans="1:5">
      <c r="A107" s="430">
        <v>1000272</v>
      </c>
      <c r="B107" s="430" t="s">
        <v>917</v>
      </c>
      <c r="C107" s="430" t="s">
        <v>579</v>
      </c>
      <c r="D107" s="430" t="s">
        <v>843</v>
      </c>
      <c r="E107" s="430" t="s">
        <v>842</v>
      </c>
    </row>
    <row r="108" spans="1:5">
      <c r="A108" s="430">
        <v>1000272</v>
      </c>
      <c r="B108" s="430" t="s">
        <v>917</v>
      </c>
      <c r="C108" s="430" t="s">
        <v>578</v>
      </c>
      <c r="D108" s="430" t="s">
        <v>847</v>
      </c>
      <c r="E108" s="430" t="s">
        <v>842</v>
      </c>
    </row>
    <row r="109" spans="1:5">
      <c r="A109" s="430">
        <v>1000272</v>
      </c>
      <c r="B109" s="430" t="s">
        <v>917</v>
      </c>
      <c r="C109" s="430" t="s">
        <v>844</v>
      </c>
      <c r="D109" s="430" t="s">
        <v>845</v>
      </c>
      <c r="E109" s="430" t="s">
        <v>842</v>
      </c>
    </row>
    <row r="110" spans="1:5">
      <c r="A110" s="430">
        <v>1100015</v>
      </c>
      <c r="B110" s="430" t="s">
        <v>918</v>
      </c>
      <c r="C110" s="430" t="s">
        <v>581</v>
      </c>
      <c r="D110" s="430" t="s">
        <v>841</v>
      </c>
      <c r="E110" s="430" t="s">
        <v>842</v>
      </c>
    </row>
    <row r="111" spans="1:5">
      <c r="A111" s="430">
        <v>1100015</v>
      </c>
      <c r="B111" s="430" t="s">
        <v>919</v>
      </c>
      <c r="C111" s="430" t="s">
        <v>579</v>
      </c>
      <c r="D111" s="430" t="s">
        <v>843</v>
      </c>
      <c r="E111" s="430" t="s">
        <v>842</v>
      </c>
    </row>
    <row r="112" spans="1:5">
      <c r="A112" s="430">
        <v>1100015</v>
      </c>
      <c r="B112" s="430" t="s">
        <v>919</v>
      </c>
      <c r="C112" s="430" t="s">
        <v>578</v>
      </c>
      <c r="D112" s="430" t="s">
        <v>847</v>
      </c>
      <c r="E112" s="430" t="s">
        <v>842</v>
      </c>
    </row>
    <row r="113" spans="1:5">
      <c r="A113" s="430">
        <v>1100015</v>
      </c>
      <c r="B113" s="430" t="s">
        <v>919</v>
      </c>
      <c r="C113" s="430" t="s">
        <v>844</v>
      </c>
      <c r="D113" s="430" t="s">
        <v>845</v>
      </c>
      <c r="E113" s="430" t="s">
        <v>842</v>
      </c>
    </row>
    <row r="114" spans="1:5">
      <c r="A114" s="430">
        <v>1100015</v>
      </c>
      <c r="B114" s="430" t="s">
        <v>919</v>
      </c>
      <c r="C114" s="430" t="s">
        <v>849</v>
      </c>
      <c r="D114" s="430" t="s">
        <v>850</v>
      </c>
      <c r="E114" s="430" t="s">
        <v>851</v>
      </c>
    </row>
    <row r="115" spans="1:5">
      <c r="A115" s="430">
        <v>1100015</v>
      </c>
      <c r="B115" s="430" t="s">
        <v>918</v>
      </c>
      <c r="C115" s="430" t="s">
        <v>852</v>
      </c>
      <c r="D115" s="430" t="s">
        <v>853</v>
      </c>
      <c r="E115" s="430" t="s">
        <v>851</v>
      </c>
    </row>
    <row r="116" spans="1:5">
      <c r="A116" s="430">
        <v>1100015</v>
      </c>
      <c r="B116" s="430" t="s">
        <v>919</v>
      </c>
      <c r="C116" s="430" t="s">
        <v>854</v>
      </c>
      <c r="D116" s="430" t="s">
        <v>855</v>
      </c>
      <c r="E116" s="430" t="s">
        <v>851</v>
      </c>
    </row>
    <row r="117" spans="1:5">
      <c r="A117" s="430">
        <v>1100015</v>
      </c>
      <c r="B117" s="430" t="s">
        <v>918</v>
      </c>
      <c r="C117" s="430" t="s">
        <v>857</v>
      </c>
      <c r="D117" s="430" t="s">
        <v>858</v>
      </c>
      <c r="E117" s="430" t="s">
        <v>851</v>
      </c>
    </row>
    <row r="118" spans="1:5">
      <c r="A118" s="430">
        <v>1100015</v>
      </c>
      <c r="B118" s="430" t="s">
        <v>918</v>
      </c>
      <c r="C118" s="430" t="s">
        <v>859</v>
      </c>
      <c r="D118" s="430" t="s">
        <v>860</v>
      </c>
      <c r="E118" s="430" t="s">
        <v>851</v>
      </c>
    </row>
    <row r="119" spans="1:5">
      <c r="A119" s="430">
        <v>1100015</v>
      </c>
      <c r="B119" s="430" t="s">
        <v>918</v>
      </c>
      <c r="C119" s="430" t="s">
        <v>861</v>
      </c>
      <c r="D119" s="430" t="s">
        <v>862</v>
      </c>
      <c r="E119" s="430" t="s">
        <v>851</v>
      </c>
    </row>
    <row r="120" spans="1:5">
      <c r="A120" s="430">
        <v>1100015</v>
      </c>
      <c r="B120" s="430" t="s">
        <v>918</v>
      </c>
      <c r="C120" s="430" t="s">
        <v>863</v>
      </c>
      <c r="D120" s="430" t="s">
        <v>864</v>
      </c>
      <c r="E120" s="430" t="s">
        <v>851</v>
      </c>
    </row>
    <row r="121" spans="1:5">
      <c r="A121" s="430">
        <v>1100015</v>
      </c>
      <c r="B121" s="430" t="s">
        <v>919</v>
      </c>
      <c r="C121" s="430" t="s">
        <v>920</v>
      </c>
      <c r="D121" s="430" t="s">
        <v>921</v>
      </c>
      <c r="E121" s="430" t="s">
        <v>856</v>
      </c>
    </row>
    <row r="122" spans="1:5">
      <c r="A122" s="430">
        <v>1100023</v>
      </c>
      <c r="B122" s="430" t="s">
        <v>922</v>
      </c>
      <c r="C122" s="430" t="s">
        <v>581</v>
      </c>
      <c r="D122" s="430" t="s">
        <v>841</v>
      </c>
      <c r="E122" s="430" t="s">
        <v>842</v>
      </c>
    </row>
    <row r="123" spans="1:5">
      <c r="A123" s="430">
        <v>1100023</v>
      </c>
      <c r="B123" s="430" t="s">
        <v>922</v>
      </c>
      <c r="C123" s="430" t="s">
        <v>579</v>
      </c>
      <c r="D123" s="430" t="s">
        <v>843</v>
      </c>
      <c r="E123" s="430" t="s">
        <v>842</v>
      </c>
    </row>
    <row r="124" spans="1:5">
      <c r="A124" s="430">
        <v>1100023</v>
      </c>
      <c r="B124" s="430" t="s">
        <v>922</v>
      </c>
      <c r="C124" s="430" t="s">
        <v>578</v>
      </c>
      <c r="D124" s="430" t="s">
        <v>847</v>
      </c>
      <c r="E124" s="430" t="s">
        <v>842</v>
      </c>
    </row>
    <row r="125" spans="1:5">
      <c r="A125" s="430">
        <v>1100023</v>
      </c>
      <c r="B125" s="430" t="s">
        <v>922</v>
      </c>
      <c r="C125" s="430" t="s">
        <v>844</v>
      </c>
      <c r="D125" s="430" t="s">
        <v>845</v>
      </c>
      <c r="E125" s="430" t="s">
        <v>842</v>
      </c>
    </row>
    <row r="126" spans="1:5">
      <c r="A126" s="430">
        <v>1100023</v>
      </c>
      <c r="B126" s="430" t="s">
        <v>922</v>
      </c>
      <c r="C126" s="430" t="s">
        <v>923</v>
      </c>
      <c r="D126" s="430" t="s">
        <v>924</v>
      </c>
      <c r="E126" s="430" t="s">
        <v>856</v>
      </c>
    </row>
    <row r="127" spans="1:5">
      <c r="A127" s="430">
        <v>1100023</v>
      </c>
      <c r="B127" s="430" t="s">
        <v>922</v>
      </c>
      <c r="C127" s="430" t="s">
        <v>849</v>
      </c>
      <c r="D127" s="430" t="s">
        <v>850</v>
      </c>
      <c r="E127" s="430" t="s">
        <v>851</v>
      </c>
    </row>
    <row r="128" spans="1:5">
      <c r="A128" s="430">
        <v>1100023</v>
      </c>
      <c r="B128" s="430" t="s">
        <v>922</v>
      </c>
      <c r="C128" s="430" t="s">
        <v>852</v>
      </c>
      <c r="D128" s="430" t="s">
        <v>853</v>
      </c>
      <c r="E128" s="430" t="s">
        <v>851</v>
      </c>
    </row>
    <row r="129" spans="1:5">
      <c r="A129" s="430">
        <v>1100023</v>
      </c>
      <c r="B129" s="430" t="s">
        <v>922</v>
      </c>
      <c r="C129" s="430" t="s">
        <v>854</v>
      </c>
      <c r="D129" s="430" t="s">
        <v>855</v>
      </c>
      <c r="E129" s="430" t="s">
        <v>851</v>
      </c>
    </row>
    <row r="130" spans="1:5">
      <c r="A130" s="430">
        <v>1100023</v>
      </c>
      <c r="B130" s="430" t="s">
        <v>922</v>
      </c>
      <c r="C130" s="430" t="s">
        <v>857</v>
      </c>
      <c r="D130" s="430" t="s">
        <v>858</v>
      </c>
      <c r="E130" s="430" t="s">
        <v>851</v>
      </c>
    </row>
    <row r="131" spans="1:5">
      <c r="A131" s="430">
        <v>1100023</v>
      </c>
      <c r="B131" s="430" t="s">
        <v>922</v>
      </c>
      <c r="C131" s="430" t="s">
        <v>859</v>
      </c>
      <c r="D131" s="430" t="s">
        <v>860</v>
      </c>
      <c r="E131" s="430" t="s">
        <v>851</v>
      </c>
    </row>
    <row r="132" spans="1:5">
      <c r="A132" s="430">
        <v>1100023</v>
      </c>
      <c r="B132" s="430" t="s">
        <v>922</v>
      </c>
      <c r="C132" s="430" t="s">
        <v>861</v>
      </c>
      <c r="D132" s="430" t="s">
        <v>862</v>
      </c>
      <c r="E132" s="430" t="s">
        <v>851</v>
      </c>
    </row>
    <row r="133" spans="1:5">
      <c r="A133" s="430">
        <v>1100023</v>
      </c>
      <c r="B133" s="430" t="s">
        <v>922</v>
      </c>
      <c r="C133" s="430" t="s">
        <v>863</v>
      </c>
      <c r="D133" s="430" t="s">
        <v>864</v>
      </c>
      <c r="E133" s="430" t="s">
        <v>851</v>
      </c>
    </row>
    <row r="134" spans="1:5">
      <c r="A134" s="430">
        <v>1100023</v>
      </c>
      <c r="B134" s="430" t="s">
        <v>922</v>
      </c>
      <c r="C134" s="430" t="s">
        <v>865</v>
      </c>
      <c r="D134" s="430" t="s">
        <v>866</v>
      </c>
      <c r="E134" s="430" t="s">
        <v>851</v>
      </c>
    </row>
    <row r="135" spans="1:5">
      <c r="A135" s="430">
        <v>1100023</v>
      </c>
      <c r="B135" s="430" t="s">
        <v>922</v>
      </c>
      <c r="C135" s="430" t="s">
        <v>867</v>
      </c>
      <c r="D135" s="430" t="s">
        <v>868</v>
      </c>
      <c r="E135" s="430" t="s">
        <v>856</v>
      </c>
    </row>
    <row r="136" spans="1:5">
      <c r="A136" s="430">
        <v>1100031</v>
      </c>
      <c r="B136" s="430" t="s">
        <v>925</v>
      </c>
      <c r="C136" s="430" t="s">
        <v>581</v>
      </c>
      <c r="D136" s="430" t="s">
        <v>841</v>
      </c>
      <c r="E136" s="430" t="s">
        <v>842</v>
      </c>
    </row>
    <row r="137" spans="1:5">
      <c r="A137" s="430">
        <v>1100031</v>
      </c>
      <c r="B137" s="430" t="s">
        <v>925</v>
      </c>
      <c r="C137" s="430" t="s">
        <v>579</v>
      </c>
      <c r="D137" s="430" t="s">
        <v>843</v>
      </c>
      <c r="E137" s="430" t="s">
        <v>842</v>
      </c>
    </row>
    <row r="138" spans="1:5">
      <c r="A138" s="430">
        <v>1100031</v>
      </c>
      <c r="B138" s="430" t="s">
        <v>925</v>
      </c>
      <c r="C138" s="430" t="s">
        <v>578</v>
      </c>
      <c r="D138" s="430" t="s">
        <v>847</v>
      </c>
      <c r="E138" s="430" t="s">
        <v>842</v>
      </c>
    </row>
    <row r="139" spans="1:5">
      <c r="A139" s="430">
        <v>1100031</v>
      </c>
      <c r="B139" s="430" t="s">
        <v>925</v>
      </c>
      <c r="C139" s="430" t="s">
        <v>844</v>
      </c>
      <c r="D139" s="430" t="s">
        <v>845</v>
      </c>
      <c r="E139" s="430" t="s">
        <v>842</v>
      </c>
    </row>
    <row r="140" spans="1:5">
      <c r="A140" s="430">
        <v>1100031</v>
      </c>
      <c r="B140" s="430" t="s">
        <v>925</v>
      </c>
      <c r="C140" s="430" t="s">
        <v>923</v>
      </c>
      <c r="D140" s="430" t="s">
        <v>924</v>
      </c>
      <c r="E140" s="430" t="s">
        <v>856</v>
      </c>
    </row>
    <row r="141" spans="1:5">
      <c r="A141" s="430">
        <v>1100031</v>
      </c>
      <c r="B141" s="430" t="s">
        <v>925</v>
      </c>
      <c r="C141" s="430" t="s">
        <v>926</v>
      </c>
      <c r="D141" s="430" t="s">
        <v>927</v>
      </c>
      <c r="E141" s="430" t="s">
        <v>856</v>
      </c>
    </row>
    <row r="142" spans="1:5">
      <c r="A142" s="430">
        <v>1100031</v>
      </c>
      <c r="B142" s="430" t="s">
        <v>925</v>
      </c>
      <c r="C142" s="430" t="s">
        <v>849</v>
      </c>
      <c r="D142" s="430" t="s">
        <v>850</v>
      </c>
      <c r="E142" s="430" t="s">
        <v>851</v>
      </c>
    </row>
    <row r="143" spans="1:5">
      <c r="A143" s="430">
        <v>1100031</v>
      </c>
      <c r="B143" s="430" t="s">
        <v>925</v>
      </c>
      <c r="C143" s="430" t="s">
        <v>852</v>
      </c>
      <c r="D143" s="430" t="s">
        <v>853</v>
      </c>
      <c r="E143" s="430" t="s">
        <v>851</v>
      </c>
    </row>
    <row r="144" spans="1:5">
      <c r="A144" s="430">
        <v>1100031</v>
      </c>
      <c r="B144" s="430" t="s">
        <v>925</v>
      </c>
      <c r="C144" s="430" t="s">
        <v>854</v>
      </c>
      <c r="D144" s="430" t="s">
        <v>855</v>
      </c>
      <c r="E144" s="430" t="s">
        <v>851</v>
      </c>
    </row>
    <row r="145" spans="1:5">
      <c r="A145" s="430">
        <v>1100031</v>
      </c>
      <c r="B145" s="430" t="s">
        <v>925</v>
      </c>
      <c r="C145" s="430" t="s">
        <v>857</v>
      </c>
      <c r="D145" s="430" t="s">
        <v>858</v>
      </c>
      <c r="E145" s="430" t="s">
        <v>851</v>
      </c>
    </row>
    <row r="146" spans="1:5">
      <c r="A146" s="430">
        <v>1100031</v>
      </c>
      <c r="B146" s="430" t="s">
        <v>925</v>
      </c>
      <c r="C146" s="430" t="s">
        <v>859</v>
      </c>
      <c r="D146" s="430" t="s">
        <v>860</v>
      </c>
      <c r="E146" s="430" t="s">
        <v>851</v>
      </c>
    </row>
    <row r="147" spans="1:5">
      <c r="A147" s="430">
        <v>1100031</v>
      </c>
      <c r="B147" s="430" t="s">
        <v>925</v>
      </c>
      <c r="C147" s="430" t="s">
        <v>861</v>
      </c>
      <c r="D147" s="430" t="s">
        <v>862</v>
      </c>
      <c r="E147" s="430" t="s">
        <v>851</v>
      </c>
    </row>
    <row r="148" spans="1:5">
      <c r="A148" s="430">
        <v>1100031</v>
      </c>
      <c r="B148" s="430" t="s">
        <v>925</v>
      </c>
      <c r="C148" s="430" t="s">
        <v>863</v>
      </c>
      <c r="D148" s="430" t="s">
        <v>864</v>
      </c>
      <c r="E148" s="430" t="s">
        <v>851</v>
      </c>
    </row>
    <row r="149" spans="1:5">
      <c r="A149" s="430">
        <v>1100031</v>
      </c>
      <c r="B149" s="430" t="s">
        <v>925</v>
      </c>
      <c r="C149" s="430" t="s">
        <v>865</v>
      </c>
      <c r="D149" s="430" t="s">
        <v>866</v>
      </c>
      <c r="E149" s="430" t="s">
        <v>851</v>
      </c>
    </row>
    <row r="150" spans="1:5">
      <c r="A150" s="430">
        <v>1100031</v>
      </c>
      <c r="B150" s="430" t="s">
        <v>925</v>
      </c>
      <c r="C150" s="430" t="s">
        <v>867</v>
      </c>
      <c r="D150" s="430" t="s">
        <v>868</v>
      </c>
      <c r="E150" s="430" t="s">
        <v>851</v>
      </c>
    </row>
    <row r="151" spans="1:5" ht="25.5">
      <c r="A151" s="430">
        <v>1100032</v>
      </c>
      <c r="B151" s="431" t="s">
        <v>928</v>
      </c>
      <c r="C151" s="430" t="s">
        <v>581</v>
      </c>
      <c r="D151" s="430" t="s">
        <v>841</v>
      </c>
      <c r="E151" s="430" t="s">
        <v>929</v>
      </c>
    </row>
    <row r="152" spans="1:5" ht="25.5">
      <c r="A152" s="430">
        <v>1100032</v>
      </c>
      <c r="B152" s="431" t="s">
        <v>928</v>
      </c>
      <c r="C152" s="430" t="s">
        <v>923</v>
      </c>
      <c r="D152" s="430" t="s">
        <v>924</v>
      </c>
      <c r="E152" s="430" t="s">
        <v>856</v>
      </c>
    </row>
    <row r="153" spans="1:5" ht="25.5">
      <c r="A153" s="430">
        <v>1100033</v>
      </c>
      <c r="B153" s="431" t="s">
        <v>930</v>
      </c>
      <c r="C153" s="430" t="s">
        <v>581</v>
      </c>
      <c r="D153" s="430" t="s">
        <v>841</v>
      </c>
      <c r="E153" s="430" t="s">
        <v>929</v>
      </c>
    </row>
    <row r="154" spans="1:5" ht="25.5">
      <c r="A154" s="430">
        <v>1100033</v>
      </c>
      <c r="B154" s="431" t="s">
        <v>931</v>
      </c>
      <c r="C154" s="430" t="s">
        <v>923</v>
      </c>
      <c r="D154" s="430" t="s">
        <v>924</v>
      </c>
      <c r="E154" s="430" t="s">
        <v>856</v>
      </c>
    </row>
    <row r="155" spans="1:5" ht="25.5">
      <c r="A155" s="430">
        <v>1100034</v>
      </c>
      <c r="B155" s="431" t="s">
        <v>932</v>
      </c>
      <c r="C155" s="430" t="s">
        <v>581</v>
      </c>
      <c r="D155" s="430" t="s">
        <v>841</v>
      </c>
      <c r="E155" s="430" t="s">
        <v>929</v>
      </c>
    </row>
    <row r="156" spans="1:5" ht="25.5">
      <c r="A156" s="430">
        <v>1100034</v>
      </c>
      <c r="B156" s="431" t="s">
        <v>932</v>
      </c>
      <c r="C156" s="430" t="s">
        <v>923</v>
      </c>
      <c r="D156" s="430" t="s">
        <v>924</v>
      </c>
      <c r="E156" s="430" t="s">
        <v>856</v>
      </c>
    </row>
    <row r="157" spans="1:5">
      <c r="A157" s="430">
        <v>1100049</v>
      </c>
      <c r="B157" s="430" t="s">
        <v>933</v>
      </c>
      <c r="C157" s="430" t="s">
        <v>581</v>
      </c>
      <c r="D157" s="430" t="s">
        <v>841</v>
      </c>
      <c r="E157" s="430" t="s">
        <v>842</v>
      </c>
    </row>
    <row r="158" spans="1:5">
      <c r="A158" s="430">
        <v>1100049</v>
      </c>
      <c r="B158" s="430" t="s">
        <v>933</v>
      </c>
      <c r="C158" s="430" t="s">
        <v>579</v>
      </c>
      <c r="D158" s="430" t="s">
        <v>843</v>
      </c>
      <c r="E158" s="430" t="s">
        <v>842</v>
      </c>
    </row>
    <row r="159" spans="1:5">
      <c r="A159" s="430">
        <v>1100049</v>
      </c>
      <c r="B159" s="430" t="s">
        <v>933</v>
      </c>
      <c r="C159" s="430" t="s">
        <v>575</v>
      </c>
      <c r="D159" s="430" t="s">
        <v>934</v>
      </c>
      <c r="E159" s="430" t="s">
        <v>842</v>
      </c>
    </row>
    <row r="160" spans="1:5">
      <c r="A160" s="430">
        <v>1100049</v>
      </c>
      <c r="B160" s="430" t="s">
        <v>933</v>
      </c>
      <c r="C160" s="430" t="s">
        <v>844</v>
      </c>
      <c r="D160" s="430" t="s">
        <v>845</v>
      </c>
      <c r="E160" s="430" t="s">
        <v>842</v>
      </c>
    </row>
    <row r="161" spans="1:5" ht="25.5">
      <c r="A161" s="430">
        <v>1100056</v>
      </c>
      <c r="B161" s="431" t="s">
        <v>935</v>
      </c>
      <c r="C161" s="430" t="s">
        <v>581</v>
      </c>
      <c r="D161" s="430" t="s">
        <v>841</v>
      </c>
      <c r="E161" s="430" t="s">
        <v>842</v>
      </c>
    </row>
    <row r="162" spans="1:5" ht="25.5">
      <c r="A162" s="430">
        <v>1100056</v>
      </c>
      <c r="B162" s="431" t="s">
        <v>935</v>
      </c>
      <c r="C162" s="430" t="s">
        <v>579</v>
      </c>
      <c r="D162" s="430" t="s">
        <v>843</v>
      </c>
      <c r="E162" s="430" t="s">
        <v>842</v>
      </c>
    </row>
    <row r="163" spans="1:5" ht="25.5">
      <c r="A163" s="430">
        <v>1100056</v>
      </c>
      <c r="B163" s="431" t="s">
        <v>935</v>
      </c>
      <c r="C163" s="430" t="s">
        <v>844</v>
      </c>
      <c r="D163" s="430" t="s">
        <v>845</v>
      </c>
      <c r="E163" s="430" t="s">
        <v>842</v>
      </c>
    </row>
    <row r="164" spans="1:5">
      <c r="A164" s="430">
        <v>1100064</v>
      </c>
      <c r="B164" s="430" t="s">
        <v>936</v>
      </c>
      <c r="C164" s="430" t="s">
        <v>581</v>
      </c>
      <c r="D164" s="430" t="s">
        <v>841</v>
      </c>
      <c r="E164" s="430" t="s">
        <v>842</v>
      </c>
    </row>
    <row r="165" spans="1:5">
      <c r="A165" s="430">
        <v>1100064</v>
      </c>
      <c r="B165" s="430" t="s">
        <v>936</v>
      </c>
      <c r="C165" s="430" t="s">
        <v>579</v>
      </c>
      <c r="D165" s="430" t="s">
        <v>843</v>
      </c>
      <c r="E165" s="430" t="s">
        <v>842</v>
      </c>
    </row>
    <row r="166" spans="1:5">
      <c r="A166" s="430">
        <v>1100064</v>
      </c>
      <c r="B166" s="430" t="s">
        <v>936</v>
      </c>
      <c r="C166" s="430" t="s">
        <v>578</v>
      </c>
      <c r="D166" s="430" t="s">
        <v>847</v>
      </c>
      <c r="E166" s="430" t="s">
        <v>842</v>
      </c>
    </row>
    <row r="167" spans="1:5">
      <c r="A167" s="430">
        <v>1100064</v>
      </c>
      <c r="B167" s="430" t="s">
        <v>936</v>
      </c>
      <c r="C167" s="430" t="s">
        <v>844</v>
      </c>
      <c r="D167" s="430" t="s">
        <v>845</v>
      </c>
      <c r="E167" s="430" t="s">
        <v>842</v>
      </c>
    </row>
    <row r="168" spans="1:5">
      <c r="A168" s="430">
        <v>1100072</v>
      </c>
      <c r="B168" s="430" t="s">
        <v>937</v>
      </c>
      <c r="C168" s="430" t="s">
        <v>581</v>
      </c>
      <c r="D168" s="430" t="s">
        <v>841</v>
      </c>
      <c r="E168" s="430" t="s">
        <v>842</v>
      </c>
    </row>
    <row r="169" spans="1:5">
      <c r="A169" s="430">
        <v>1100072</v>
      </c>
      <c r="B169" s="430" t="s">
        <v>937</v>
      </c>
      <c r="C169" s="430" t="s">
        <v>579</v>
      </c>
      <c r="D169" s="430" t="s">
        <v>843</v>
      </c>
      <c r="E169" s="430" t="s">
        <v>842</v>
      </c>
    </row>
    <row r="170" spans="1:5">
      <c r="A170" s="430">
        <v>1100072</v>
      </c>
      <c r="B170" s="430" t="s">
        <v>937</v>
      </c>
      <c r="C170" s="430" t="s">
        <v>578</v>
      </c>
      <c r="D170" s="430" t="s">
        <v>847</v>
      </c>
      <c r="E170" s="430" t="s">
        <v>842</v>
      </c>
    </row>
    <row r="171" spans="1:5">
      <c r="A171" s="430">
        <v>1100072</v>
      </c>
      <c r="B171" s="430" t="s">
        <v>937</v>
      </c>
      <c r="C171" s="430" t="s">
        <v>844</v>
      </c>
      <c r="D171" s="430" t="s">
        <v>845</v>
      </c>
      <c r="E171" s="430" t="s">
        <v>842</v>
      </c>
    </row>
    <row r="172" spans="1:5">
      <c r="A172" s="430">
        <v>1100080</v>
      </c>
      <c r="B172" s="430" t="s">
        <v>938</v>
      </c>
      <c r="C172" s="430" t="s">
        <v>581</v>
      </c>
      <c r="D172" s="430" t="s">
        <v>841</v>
      </c>
      <c r="E172" s="430" t="s">
        <v>842</v>
      </c>
    </row>
    <row r="173" spans="1:5">
      <c r="A173" s="430">
        <v>1100080</v>
      </c>
      <c r="B173" s="430" t="s">
        <v>938</v>
      </c>
      <c r="C173" s="430" t="s">
        <v>579</v>
      </c>
      <c r="D173" s="430" t="s">
        <v>843</v>
      </c>
      <c r="E173" s="430" t="s">
        <v>842</v>
      </c>
    </row>
    <row r="174" spans="1:5">
      <c r="A174" s="430">
        <v>1100080</v>
      </c>
      <c r="B174" s="430" t="s">
        <v>938</v>
      </c>
      <c r="C174" s="430" t="s">
        <v>578</v>
      </c>
      <c r="D174" s="430" t="s">
        <v>847</v>
      </c>
      <c r="E174" s="430" t="s">
        <v>842</v>
      </c>
    </row>
    <row r="175" spans="1:5">
      <c r="A175" s="430">
        <v>1100080</v>
      </c>
      <c r="B175" s="430" t="s">
        <v>938</v>
      </c>
      <c r="C175" s="430" t="s">
        <v>844</v>
      </c>
      <c r="D175" s="430" t="s">
        <v>845</v>
      </c>
      <c r="E175" s="430" t="s">
        <v>842</v>
      </c>
    </row>
    <row r="176" spans="1:5">
      <c r="A176" s="430">
        <v>1100081</v>
      </c>
      <c r="B176" s="430" t="s">
        <v>939</v>
      </c>
      <c r="C176" s="430" t="s">
        <v>581</v>
      </c>
      <c r="D176" s="430" t="s">
        <v>841</v>
      </c>
      <c r="E176" s="430" t="s">
        <v>940</v>
      </c>
    </row>
    <row r="177" spans="1:5">
      <c r="A177" s="430">
        <v>1100081</v>
      </c>
      <c r="B177" s="430" t="s">
        <v>939</v>
      </c>
      <c r="C177" s="430" t="s">
        <v>579</v>
      </c>
      <c r="D177" s="430" t="s">
        <v>843</v>
      </c>
      <c r="E177" s="430" t="s">
        <v>940</v>
      </c>
    </row>
    <row r="178" spans="1:5">
      <c r="A178" s="430">
        <v>1100081</v>
      </c>
      <c r="B178" s="430" t="s">
        <v>939</v>
      </c>
      <c r="C178" s="430" t="s">
        <v>923</v>
      </c>
      <c r="D178" s="430" t="s">
        <v>924</v>
      </c>
      <c r="E178" s="430" t="s">
        <v>940</v>
      </c>
    </row>
    <row r="179" spans="1:5">
      <c r="A179" s="430">
        <v>1100082</v>
      </c>
      <c r="B179" s="430" t="s">
        <v>941</v>
      </c>
      <c r="C179" s="430" t="s">
        <v>581</v>
      </c>
      <c r="D179" s="430" t="s">
        <v>841</v>
      </c>
      <c r="E179" s="430" t="s">
        <v>940</v>
      </c>
    </row>
    <row r="180" spans="1:5">
      <c r="A180" s="430">
        <v>1100082</v>
      </c>
      <c r="B180" s="430" t="s">
        <v>941</v>
      </c>
      <c r="C180" s="430" t="s">
        <v>579</v>
      </c>
      <c r="D180" s="430" t="s">
        <v>843</v>
      </c>
      <c r="E180" s="430" t="s">
        <v>940</v>
      </c>
    </row>
    <row r="181" spans="1:5">
      <c r="A181" s="430">
        <v>1100082</v>
      </c>
      <c r="B181" s="430" t="s">
        <v>941</v>
      </c>
      <c r="C181" s="430" t="s">
        <v>923</v>
      </c>
      <c r="D181" s="430" t="s">
        <v>924</v>
      </c>
      <c r="E181" s="430" t="s">
        <v>940</v>
      </c>
    </row>
    <row r="182" spans="1:5">
      <c r="A182" s="430">
        <v>1100083</v>
      </c>
      <c r="B182" s="430" t="s">
        <v>942</v>
      </c>
      <c r="C182" s="430" t="s">
        <v>581</v>
      </c>
      <c r="D182" s="430" t="s">
        <v>841</v>
      </c>
      <c r="E182" s="430" t="s">
        <v>940</v>
      </c>
    </row>
    <row r="183" spans="1:5">
      <c r="A183" s="430">
        <v>1100083</v>
      </c>
      <c r="B183" s="430" t="s">
        <v>942</v>
      </c>
      <c r="C183" s="430" t="s">
        <v>579</v>
      </c>
      <c r="D183" s="430" t="s">
        <v>843</v>
      </c>
      <c r="E183" s="430" t="s">
        <v>940</v>
      </c>
    </row>
    <row r="184" spans="1:5" ht="25.5">
      <c r="A184" s="430">
        <v>1100084</v>
      </c>
      <c r="B184" s="431" t="s">
        <v>943</v>
      </c>
      <c r="C184" s="430" t="s">
        <v>581</v>
      </c>
      <c r="D184" s="430" t="s">
        <v>841</v>
      </c>
      <c r="E184" s="430" t="s">
        <v>940</v>
      </c>
    </row>
    <row r="185" spans="1:5" ht="25.5">
      <c r="A185" s="430">
        <v>1100084</v>
      </c>
      <c r="B185" s="431" t="s">
        <v>943</v>
      </c>
      <c r="C185" s="430" t="s">
        <v>579</v>
      </c>
      <c r="D185" s="430" t="s">
        <v>843</v>
      </c>
      <c r="E185" s="430" t="s">
        <v>940</v>
      </c>
    </row>
    <row r="186" spans="1:5">
      <c r="A186" s="430">
        <v>1100085</v>
      </c>
      <c r="B186" s="430" t="s">
        <v>944</v>
      </c>
      <c r="C186" s="430" t="s">
        <v>581</v>
      </c>
      <c r="D186" s="430" t="s">
        <v>841</v>
      </c>
      <c r="E186" s="430" t="s">
        <v>940</v>
      </c>
    </row>
    <row r="187" spans="1:5">
      <c r="A187" s="430">
        <v>1100085</v>
      </c>
      <c r="B187" s="430" t="s">
        <v>944</v>
      </c>
      <c r="C187" s="430" t="s">
        <v>579</v>
      </c>
      <c r="D187" s="430" t="s">
        <v>843</v>
      </c>
      <c r="E187" s="430" t="s">
        <v>940</v>
      </c>
    </row>
    <row r="188" spans="1:5">
      <c r="A188" s="430">
        <v>1200013</v>
      </c>
      <c r="B188" s="430" t="s">
        <v>945</v>
      </c>
      <c r="C188" s="430" t="s">
        <v>581</v>
      </c>
      <c r="D188" s="430" t="s">
        <v>841</v>
      </c>
      <c r="E188" s="430" t="s">
        <v>842</v>
      </c>
    </row>
    <row r="189" spans="1:5">
      <c r="A189" s="430">
        <v>1200013</v>
      </c>
      <c r="B189" s="430" t="s">
        <v>945</v>
      </c>
      <c r="C189" s="430" t="s">
        <v>579</v>
      </c>
      <c r="D189" s="430" t="s">
        <v>843</v>
      </c>
      <c r="E189" s="430" t="s">
        <v>842</v>
      </c>
    </row>
    <row r="190" spans="1:5">
      <c r="A190" s="430">
        <v>1200013</v>
      </c>
      <c r="B190" s="430" t="s">
        <v>945</v>
      </c>
      <c r="C190" s="430" t="s">
        <v>578</v>
      </c>
      <c r="D190" s="430" t="s">
        <v>847</v>
      </c>
      <c r="E190" s="430" t="s">
        <v>842</v>
      </c>
    </row>
    <row r="191" spans="1:5">
      <c r="A191" s="430">
        <v>1200013</v>
      </c>
      <c r="B191" s="430" t="s">
        <v>945</v>
      </c>
      <c r="C191" s="430" t="s">
        <v>844</v>
      </c>
      <c r="D191" s="430" t="s">
        <v>845</v>
      </c>
      <c r="E191" s="430" t="s">
        <v>842</v>
      </c>
    </row>
    <row r="192" spans="1:5">
      <c r="A192" s="430">
        <v>1200013</v>
      </c>
      <c r="B192" s="430" t="s">
        <v>945</v>
      </c>
      <c r="C192" s="430" t="s">
        <v>946</v>
      </c>
      <c r="D192" s="430" t="s">
        <v>947</v>
      </c>
      <c r="E192" s="430" t="s">
        <v>914</v>
      </c>
    </row>
    <row r="193" spans="1:5">
      <c r="A193" s="430">
        <v>1200013</v>
      </c>
      <c r="B193" s="430" t="s">
        <v>945</v>
      </c>
      <c r="C193" s="430" t="s">
        <v>923</v>
      </c>
      <c r="D193" s="430" t="s">
        <v>924</v>
      </c>
      <c r="E193" s="430" t="s">
        <v>851</v>
      </c>
    </row>
    <row r="194" spans="1:5">
      <c r="A194" s="430">
        <v>1200013</v>
      </c>
      <c r="B194" s="430" t="s">
        <v>945</v>
      </c>
      <c r="C194" s="430" t="s">
        <v>926</v>
      </c>
      <c r="D194" s="430" t="s">
        <v>927</v>
      </c>
      <c r="E194" s="430" t="s">
        <v>851</v>
      </c>
    </row>
    <row r="195" spans="1:5">
      <c r="A195" s="430">
        <v>1200013</v>
      </c>
      <c r="B195" s="430" t="s">
        <v>945</v>
      </c>
      <c r="C195" s="430" t="s">
        <v>948</v>
      </c>
      <c r="D195" s="430" t="s">
        <v>949</v>
      </c>
      <c r="E195" s="430" t="s">
        <v>856</v>
      </c>
    </row>
    <row r="196" spans="1:5">
      <c r="A196" s="430">
        <v>1200039</v>
      </c>
      <c r="B196" s="430" t="s">
        <v>950</v>
      </c>
      <c r="C196" s="430" t="s">
        <v>581</v>
      </c>
      <c r="D196" s="430" t="s">
        <v>841</v>
      </c>
      <c r="E196" s="430" t="s">
        <v>842</v>
      </c>
    </row>
    <row r="197" spans="1:5">
      <c r="A197" s="430">
        <v>1200039</v>
      </c>
      <c r="B197" s="430" t="s">
        <v>950</v>
      </c>
      <c r="C197" s="430" t="s">
        <v>579</v>
      </c>
      <c r="D197" s="430" t="s">
        <v>843</v>
      </c>
      <c r="E197" s="430" t="s">
        <v>842</v>
      </c>
    </row>
    <row r="198" spans="1:5">
      <c r="A198" s="430">
        <v>1200039</v>
      </c>
      <c r="B198" s="430" t="s">
        <v>950</v>
      </c>
      <c r="C198" s="430" t="s">
        <v>578</v>
      </c>
      <c r="D198" s="430" t="s">
        <v>847</v>
      </c>
      <c r="E198" s="430" t="s">
        <v>842</v>
      </c>
    </row>
    <row r="199" spans="1:5">
      <c r="A199" s="430">
        <v>1200039</v>
      </c>
      <c r="B199" s="430" t="s">
        <v>950</v>
      </c>
      <c r="C199" s="430" t="s">
        <v>844</v>
      </c>
      <c r="D199" s="430" t="s">
        <v>845</v>
      </c>
      <c r="E199" s="430" t="s">
        <v>842</v>
      </c>
    </row>
    <row r="200" spans="1:5">
      <c r="A200" s="430">
        <v>1200039</v>
      </c>
      <c r="B200" s="430" t="s">
        <v>950</v>
      </c>
      <c r="C200" s="430" t="s">
        <v>951</v>
      </c>
      <c r="D200" s="430" t="s">
        <v>952</v>
      </c>
      <c r="E200" s="430" t="s">
        <v>851</v>
      </c>
    </row>
    <row r="201" spans="1:5">
      <c r="A201" s="430">
        <v>1200039</v>
      </c>
      <c r="B201" s="430" t="s">
        <v>950</v>
      </c>
      <c r="C201" s="430" t="s">
        <v>953</v>
      </c>
      <c r="D201" s="430" t="s">
        <v>954</v>
      </c>
      <c r="E201" s="430" t="s">
        <v>851</v>
      </c>
    </row>
    <row r="202" spans="1:5">
      <c r="A202" s="430">
        <v>1200039</v>
      </c>
      <c r="B202" s="430" t="s">
        <v>950</v>
      </c>
      <c r="C202" s="430" t="s">
        <v>955</v>
      </c>
      <c r="D202" s="430" t="s">
        <v>956</v>
      </c>
      <c r="E202" s="430" t="s">
        <v>851</v>
      </c>
    </row>
    <row r="203" spans="1:5">
      <c r="A203" s="430">
        <v>1200039</v>
      </c>
      <c r="B203" s="430" t="s">
        <v>950</v>
      </c>
      <c r="C203" s="430" t="s">
        <v>948</v>
      </c>
      <c r="D203" s="430" t="s">
        <v>949</v>
      </c>
      <c r="E203" s="430" t="s">
        <v>856</v>
      </c>
    </row>
    <row r="204" spans="1:5">
      <c r="A204" s="430">
        <v>1200047</v>
      </c>
      <c r="B204" s="430" t="s">
        <v>957</v>
      </c>
      <c r="C204" s="430" t="s">
        <v>581</v>
      </c>
      <c r="D204" s="430" t="s">
        <v>841</v>
      </c>
      <c r="E204" s="430" t="s">
        <v>842</v>
      </c>
    </row>
    <row r="205" spans="1:5">
      <c r="A205" s="430">
        <v>1200047</v>
      </c>
      <c r="B205" s="430" t="s">
        <v>957</v>
      </c>
      <c r="C205" s="430" t="s">
        <v>579</v>
      </c>
      <c r="D205" s="430" t="s">
        <v>843</v>
      </c>
      <c r="E205" s="430" t="s">
        <v>842</v>
      </c>
    </row>
    <row r="206" spans="1:5">
      <c r="A206" s="430">
        <v>1200047</v>
      </c>
      <c r="B206" s="430" t="s">
        <v>957</v>
      </c>
      <c r="C206" s="430" t="s">
        <v>578</v>
      </c>
      <c r="D206" s="430" t="s">
        <v>847</v>
      </c>
      <c r="E206" s="430" t="s">
        <v>842</v>
      </c>
    </row>
    <row r="207" spans="1:5">
      <c r="A207" s="430">
        <v>1200047</v>
      </c>
      <c r="B207" s="430" t="s">
        <v>957</v>
      </c>
      <c r="C207" s="430" t="s">
        <v>844</v>
      </c>
      <c r="D207" s="430" t="s">
        <v>845</v>
      </c>
      <c r="E207" s="430" t="s">
        <v>842</v>
      </c>
    </row>
    <row r="208" spans="1:5">
      <c r="A208" s="430">
        <v>1200047</v>
      </c>
      <c r="B208" s="430" t="s">
        <v>957</v>
      </c>
      <c r="C208" s="430" t="s">
        <v>948</v>
      </c>
      <c r="D208" s="430" t="s">
        <v>949</v>
      </c>
      <c r="E208" s="430" t="s">
        <v>856</v>
      </c>
    </row>
    <row r="209" spans="1:5">
      <c r="A209" s="430">
        <v>1200054</v>
      </c>
      <c r="B209" s="430" t="s">
        <v>958</v>
      </c>
      <c r="C209" s="430" t="s">
        <v>581</v>
      </c>
      <c r="D209" s="430" t="s">
        <v>841</v>
      </c>
      <c r="E209" s="430" t="s">
        <v>842</v>
      </c>
    </row>
    <row r="210" spans="1:5">
      <c r="A210" s="430">
        <v>1200054</v>
      </c>
      <c r="B210" s="430" t="s">
        <v>958</v>
      </c>
      <c r="C210" s="430" t="s">
        <v>579</v>
      </c>
      <c r="D210" s="430" t="s">
        <v>843</v>
      </c>
      <c r="E210" s="430" t="s">
        <v>842</v>
      </c>
    </row>
    <row r="211" spans="1:5">
      <c r="A211" s="430">
        <v>1200054</v>
      </c>
      <c r="B211" s="430" t="s">
        <v>958</v>
      </c>
      <c r="C211" s="430" t="s">
        <v>578</v>
      </c>
      <c r="D211" s="430" t="s">
        <v>847</v>
      </c>
      <c r="E211" s="430" t="s">
        <v>842</v>
      </c>
    </row>
    <row r="212" spans="1:5">
      <c r="A212" s="430">
        <v>1200054</v>
      </c>
      <c r="B212" s="430" t="s">
        <v>958</v>
      </c>
      <c r="C212" s="430" t="s">
        <v>844</v>
      </c>
      <c r="D212" s="430" t="s">
        <v>845</v>
      </c>
      <c r="E212" s="430" t="s">
        <v>842</v>
      </c>
    </row>
    <row r="213" spans="1:5">
      <c r="A213" s="430">
        <v>1200055</v>
      </c>
      <c r="B213" s="430" t="s">
        <v>959</v>
      </c>
      <c r="C213" s="430" t="s">
        <v>581</v>
      </c>
      <c r="D213" s="430" t="s">
        <v>841</v>
      </c>
      <c r="E213" s="430" t="s">
        <v>940</v>
      </c>
    </row>
    <row r="214" spans="1:5">
      <c r="A214" s="430">
        <v>1200055</v>
      </c>
      <c r="B214" s="430" t="s">
        <v>959</v>
      </c>
      <c r="C214" s="430" t="s">
        <v>579</v>
      </c>
      <c r="D214" s="430" t="s">
        <v>843</v>
      </c>
      <c r="E214" s="430" t="s">
        <v>940</v>
      </c>
    </row>
    <row r="215" spans="1:5">
      <c r="A215" s="430">
        <v>1200055</v>
      </c>
      <c r="B215" s="430" t="s">
        <v>959</v>
      </c>
      <c r="C215" s="430" t="s">
        <v>578</v>
      </c>
      <c r="D215" s="430" t="s">
        <v>847</v>
      </c>
      <c r="E215" s="430" t="s">
        <v>940</v>
      </c>
    </row>
    <row r="216" spans="1:5">
      <c r="A216" s="430">
        <v>1200055</v>
      </c>
      <c r="B216" s="430" t="s">
        <v>959</v>
      </c>
      <c r="C216" s="430" t="s">
        <v>844</v>
      </c>
      <c r="D216" s="430" t="s">
        <v>845</v>
      </c>
      <c r="E216" s="430" t="s">
        <v>940</v>
      </c>
    </row>
    <row r="217" spans="1:5">
      <c r="A217" s="430">
        <v>1200056</v>
      </c>
      <c r="B217" s="430" t="s">
        <v>960</v>
      </c>
      <c r="C217" s="430" t="s">
        <v>581</v>
      </c>
      <c r="D217" s="430" t="s">
        <v>841</v>
      </c>
      <c r="E217" s="430" t="s">
        <v>940</v>
      </c>
    </row>
    <row r="218" spans="1:5">
      <c r="A218" s="430">
        <v>1200056</v>
      </c>
      <c r="B218" s="430" t="s">
        <v>960</v>
      </c>
      <c r="C218" s="430" t="s">
        <v>579</v>
      </c>
      <c r="D218" s="430" t="s">
        <v>843</v>
      </c>
      <c r="E218" s="430" t="s">
        <v>940</v>
      </c>
    </row>
    <row r="219" spans="1:5">
      <c r="A219" s="430">
        <v>1200056</v>
      </c>
      <c r="B219" s="430" t="s">
        <v>960</v>
      </c>
      <c r="C219" s="430" t="s">
        <v>961</v>
      </c>
      <c r="D219" s="430" t="s">
        <v>962</v>
      </c>
      <c r="E219" s="430" t="s">
        <v>940</v>
      </c>
    </row>
    <row r="220" spans="1:5">
      <c r="A220" s="430">
        <v>1200056</v>
      </c>
      <c r="B220" s="430" t="s">
        <v>960</v>
      </c>
      <c r="C220" s="430" t="s">
        <v>951</v>
      </c>
      <c r="D220" s="430" t="s">
        <v>952</v>
      </c>
      <c r="E220" s="430" t="s">
        <v>940</v>
      </c>
    </row>
    <row r="221" spans="1:5">
      <c r="A221" s="430">
        <v>1200056</v>
      </c>
      <c r="B221" s="430" t="s">
        <v>960</v>
      </c>
      <c r="C221" s="430" t="s">
        <v>953</v>
      </c>
      <c r="D221" s="430" t="s">
        <v>954</v>
      </c>
      <c r="E221" s="430" t="s">
        <v>940</v>
      </c>
    </row>
    <row r="222" spans="1:5">
      <c r="A222" s="430">
        <v>1200056</v>
      </c>
      <c r="B222" s="430" t="s">
        <v>960</v>
      </c>
      <c r="C222" s="430" t="s">
        <v>955</v>
      </c>
      <c r="D222" s="430" t="s">
        <v>956</v>
      </c>
      <c r="E222" s="430" t="s">
        <v>940</v>
      </c>
    </row>
    <row r="223" spans="1:5">
      <c r="A223" s="430">
        <v>1200056</v>
      </c>
      <c r="B223" s="430" t="s">
        <v>960</v>
      </c>
      <c r="C223" s="430" t="s">
        <v>963</v>
      </c>
      <c r="D223" s="430" t="s">
        <v>964</v>
      </c>
      <c r="E223" s="430" t="s">
        <v>940</v>
      </c>
    </row>
    <row r="224" spans="1:5">
      <c r="A224" s="430">
        <v>1200056</v>
      </c>
      <c r="B224" s="430" t="s">
        <v>960</v>
      </c>
      <c r="C224" s="430" t="s">
        <v>965</v>
      </c>
      <c r="D224" s="430" t="s">
        <v>966</v>
      </c>
      <c r="E224" s="430" t="s">
        <v>940</v>
      </c>
    </row>
    <row r="225" spans="1:5">
      <c r="A225" s="430">
        <v>1200057</v>
      </c>
      <c r="B225" s="430" t="s">
        <v>967</v>
      </c>
      <c r="C225" s="430" t="s">
        <v>581</v>
      </c>
      <c r="D225" s="430" t="s">
        <v>841</v>
      </c>
      <c r="E225" s="430" t="s">
        <v>940</v>
      </c>
    </row>
    <row r="226" spans="1:5">
      <c r="A226" s="430">
        <v>1200057</v>
      </c>
      <c r="B226" s="430" t="s">
        <v>967</v>
      </c>
      <c r="C226" s="430" t="s">
        <v>579</v>
      </c>
      <c r="D226" s="430" t="s">
        <v>843</v>
      </c>
      <c r="E226" s="430" t="s">
        <v>940</v>
      </c>
    </row>
    <row r="227" spans="1:5">
      <c r="A227" s="430">
        <v>1200057</v>
      </c>
      <c r="B227" s="430" t="s">
        <v>967</v>
      </c>
      <c r="C227" s="430" t="s">
        <v>578</v>
      </c>
      <c r="D227" s="430" t="s">
        <v>847</v>
      </c>
      <c r="E227" s="430" t="s">
        <v>940</v>
      </c>
    </row>
    <row r="228" spans="1:5">
      <c r="A228" s="430">
        <v>1200057</v>
      </c>
      <c r="B228" s="430" t="s">
        <v>967</v>
      </c>
      <c r="C228" s="430" t="s">
        <v>844</v>
      </c>
      <c r="D228" s="430" t="s">
        <v>845</v>
      </c>
      <c r="E228" s="430" t="s">
        <v>940</v>
      </c>
    </row>
    <row r="229" spans="1:5">
      <c r="A229" s="430">
        <v>1200062</v>
      </c>
      <c r="B229" s="430" t="s">
        <v>968</v>
      </c>
      <c r="C229" s="430" t="s">
        <v>581</v>
      </c>
      <c r="D229" s="430" t="s">
        <v>841</v>
      </c>
      <c r="E229" s="430" t="s">
        <v>940</v>
      </c>
    </row>
    <row r="230" spans="1:5">
      <c r="A230" s="430">
        <v>1200062</v>
      </c>
      <c r="B230" s="430" t="s">
        <v>968</v>
      </c>
      <c r="C230" s="430" t="s">
        <v>579</v>
      </c>
      <c r="D230" s="430" t="s">
        <v>843</v>
      </c>
      <c r="E230" s="430" t="s">
        <v>940</v>
      </c>
    </row>
    <row r="231" spans="1:5">
      <c r="A231" s="430">
        <v>1200063</v>
      </c>
      <c r="B231" s="430" t="s">
        <v>969</v>
      </c>
      <c r="C231" s="430" t="s">
        <v>581</v>
      </c>
      <c r="D231" s="430" t="s">
        <v>841</v>
      </c>
      <c r="E231" s="430" t="s">
        <v>940</v>
      </c>
    </row>
    <row r="232" spans="1:5">
      <c r="A232" s="430">
        <v>1200063</v>
      </c>
      <c r="B232" s="430" t="s">
        <v>969</v>
      </c>
      <c r="C232" s="430" t="s">
        <v>579</v>
      </c>
      <c r="D232" s="430" t="s">
        <v>843</v>
      </c>
      <c r="E232" s="430" t="s">
        <v>940</v>
      </c>
    </row>
    <row r="233" spans="1:5">
      <c r="A233" s="430">
        <v>1200064</v>
      </c>
      <c r="B233" s="430" t="s">
        <v>970</v>
      </c>
      <c r="C233" s="430" t="s">
        <v>581</v>
      </c>
      <c r="D233" s="430" t="s">
        <v>841</v>
      </c>
      <c r="E233" s="430" t="s">
        <v>940</v>
      </c>
    </row>
    <row r="234" spans="1:5">
      <c r="A234" s="430">
        <v>1200064</v>
      </c>
      <c r="B234" s="430" t="s">
        <v>970</v>
      </c>
      <c r="C234" s="430" t="s">
        <v>579</v>
      </c>
      <c r="D234" s="430" t="s">
        <v>843</v>
      </c>
      <c r="E234" s="430" t="s">
        <v>940</v>
      </c>
    </row>
    <row r="235" spans="1:5">
      <c r="A235" s="430">
        <v>1200065</v>
      </c>
      <c r="B235" s="430" t="s">
        <v>971</v>
      </c>
      <c r="C235" s="430" t="s">
        <v>581</v>
      </c>
      <c r="D235" s="430" t="s">
        <v>841</v>
      </c>
      <c r="E235" s="430" t="s">
        <v>940</v>
      </c>
    </row>
    <row r="236" spans="1:5">
      <c r="A236" s="430">
        <v>1200065</v>
      </c>
      <c r="B236" s="430" t="s">
        <v>971</v>
      </c>
      <c r="C236" s="430" t="s">
        <v>579</v>
      </c>
      <c r="D236" s="430" t="s">
        <v>843</v>
      </c>
      <c r="E236" s="430" t="s">
        <v>940</v>
      </c>
    </row>
    <row r="237" spans="1:5">
      <c r="A237" s="430">
        <v>1200070</v>
      </c>
      <c r="B237" s="430" t="s">
        <v>972</v>
      </c>
      <c r="C237" s="430" t="s">
        <v>581</v>
      </c>
      <c r="D237" s="430" t="s">
        <v>841</v>
      </c>
      <c r="E237" s="430" t="s">
        <v>842</v>
      </c>
    </row>
    <row r="238" spans="1:5">
      <c r="A238" s="430">
        <v>1200070</v>
      </c>
      <c r="B238" s="430" t="s">
        <v>972</v>
      </c>
      <c r="C238" s="430" t="s">
        <v>579</v>
      </c>
      <c r="D238" s="430" t="s">
        <v>843</v>
      </c>
      <c r="E238" s="430" t="s">
        <v>842</v>
      </c>
    </row>
    <row r="239" spans="1:5">
      <c r="A239" s="430">
        <v>1200070</v>
      </c>
      <c r="B239" s="430" t="s">
        <v>972</v>
      </c>
      <c r="C239" s="430" t="s">
        <v>844</v>
      </c>
      <c r="D239" s="430" t="s">
        <v>845</v>
      </c>
      <c r="E239" s="430" t="s">
        <v>842</v>
      </c>
    </row>
    <row r="240" spans="1:5">
      <c r="A240" s="430">
        <v>1200088</v>
      </c>
      <c r="B240" s="430" t="s">
        <v>973</v>
      </c>
      <c r="C240" s="430" t="s">
        <v>581</v>
      </c>
      <c r="D240" s="430" t="s">
        <v>841</v>
      </c>
      <c r="E240" s="430" t="s">
        <v>842</v>
      </c>
    </row>
    <row r="241" spans="1:5">
      <c r="A241" s="430">
        <v>1200088</v>
      </c>
      <c r="B241" s="430" t="s">
        <v>973</v>
      </c>
      <c r="C241" s="430" t="s">
        <v>579</v>
      </c>
      <c r="D241" s="430" t="s">
        <v>843</v>
      </c>
      <c r="E241" s="430" t="s">
        <v>842</v>
      </c>
    </row>
    <row r="242" spans="1:5">
      <c r="A242" s="430">
        <v>1200088</v>
      </c>
      <c r="B242" s="430" t="s">
        <v>973</v>
      </c>
      <c r="C242" s="430" t="s">
        <v>844</v>
      </c>
      <c r="D242" s="430" t="s">
        <v>845</v>
      </c>
      <c r="E242" s="430" t="s">
        <v>842</v>
      </c>
    </row>
    <row r="243" spans="1:5">
      <c r="A243" s="430">
        <v>1300011</v>
      </c>
      <c r="B243" s="430" t="s">
        <v>974</v>
      </c>
      <c r="C243" s="430" t="s">
        <v>581</v>
      </c>
      <c r="D243" s="430" t="s">
        <v>841</v>
      </c>
      <c r="E243" s="430" t="s">
        <v>842</v>
      </c>
    </row>
    <row r="244" spans="1:5">
      <c r="A244" s="430">
        <v>1300011</v>
      </c>
      <c r="B244" s="430" t="s">
        <v>974</v>
      </c>
      <c r="C244" s="430" t="s">
        <v>579</v>
      </c>
      <c r="D244" s="430" t="s">
        <v>843</v>
      </c>
      <c r="E244" s="430" t="s">
        <v>842</v>
      </c>
    </row>
    <row r="245" spans="1:5">
      <c r="A245" s="430">
        <v>1300011</v>
      </c>
      <c r="B245" s="430" t="s">
        <v>974</v>
      </c>
      <c r="C245" s="430" t="s">
        <v>844</v>
      </c>
      <c r="D245" s="430" t="s">
        <v>845</v>
      </c>
      <c r="E245" s="430" t="s">
        <v>842</v>
      </c>
    </row>
    <row r="246" spans="1:5">
      <c r="A246" s="430">
        <v>1300029</v>
      </c>
      <c r="B246" s="430" t="s">
        <v>975</v>
      </c>
      <c r="C246" s="430" t="s">
        <v>581</v>
      </c>
      <c r="D246" s="430" t="s">
        <v>841</v>
      </c>
      <c r="E246" s="430" t="s">
        <v>940</v>
      </c>
    </row>
    <row r="247" spans="1:5">
      <c r="A247" s="430">
        <v>1300029</v>
      </c>
      <c r="B247" s="430" t="s">
        <v>975</v>
      </c>
      <c r="C247" s="430" t="s">
        <v>579</v>
      </c>
      <c r="D247" s="430" t="s">
        <v>843</v>
      </c>
      <c r="E247" s="430" t="s">
        <v>940</v>
      </c>
    </row>
    <row r="248" spans="1:5">
      <c r="A248" s="430">
        <v>1300037</v>
      </c>
      <c r="B248" s="430" t="s">
        <v>976</v>
      </c>
      <c r="C248" s="430" t="s">
        <v>581</v>
      </c>
      <c r="D248" s="430" t="s">
        <v>841</v>
      </c>
      <c r="E248" s="430" t="s">
        <v>842</v>
      </c>
    </row>
    <row r="249" spans="1:5">
      <c r="A249" s="430">
        <v>1300037</v>
      </c>
      <c r="B249" s="430" t="s">
        <v>976</v>
      </c>
      <c r="C249" s="430" t="s">
        <v>579</v>
      </c>
      <c r="D249" s="430" t="s">
        <v>843</v>
      </c>
      <c r="E249" s="430" t="s">
        <v>842</v>
      </c>
    </row>
    <row r="250" spans="1:5">
      <c r="A250" s="430">
        <v>1300037</v>
      </c>
      <c r="B250" s="430" t="s">
        <v>976</v>
      </c>
      <c r="C250" s="430" t="s">
        <v>588</v>
      </c>
      <c r="D250" s="430" t="s">
        <v>977</v>
      </c>
      <c r="E250" s="430" t="s">
        <v>842</v>
      </c>
    </row>
    <row r="251" spans="1:5">
      <c r="A251" s="430">
        <v>1300037</v>
      </c>
      <c r="B251" s="430" t="s">
        <v>976</v>
      </c>
      <c r="C251" s="430" t="s">
        <v>844</v>
      </c>
      <c r="D251" s="430" t="s">
        <v>845</v>
      </c>
      <c r="E251" s="430" t="s">
        <v>842</v>
      </c>
    </row>
    <row r="252" spans="1:5">
      <c r="A252" s="430">
        <v>1300037</v>
      </c>
      <c r="B252" s="430" t="s">
        <v>976</v>
      </c>
      <c r="C252" s="430" t="s">
        <v>948</v>
      </c>
      <c r="D252" s="430" t="s">
        <v>949</v>
      </c>
      <c r="E252" s="430" t="s">
        <v>856</v>
      </c>
    </row>
    <row r="253" spans="1:5">
      <c r="A253" s="430">
        <v>1300038</v>
      </c>
      <c r="B253" s="430" t="s">
        <v>978</v>
      </c>
      <c r="C253" s="430" t="s">
        <v>581</v>
      </c>
      <c r="D253" s="430" t="s">
        <v>841</v>
      </c>
      <c r="E253" s="430" t="s">
        <v>940</v>
      </c>
    </row>
    <row r="254" spans="1:5">
      <c r="A254" s="430">
        <v>1300038</v>
      </c>
      <c r="B254" s="430" t="s">
        <v>978</v>
      </c>
      <c r="C254" s="430" t="s">
        <v>579</v>
      </c>
      <c r="D254" s="430" t="s">
        <v>843</v>
      </c>
      <c r="E254" s="430" t="s">
        <v>940</v>
      </c>
    </row>
    <row r="255" spans="1:5">
      <c r="A255" s="430">
        <v>1300039</v>
      </c>
      <c r="B255" s="430" t="s">
        <v>979</v>
      </c>
      <c r="C255" s="430" t="s">
        <v>581</v>
      </c>
      <c r="D255" s="430" t="s">
        <v>841</v>
      </c>
      <c r="E255" s="430" t="s">
        <v>940</v>
      </c>
    </row>
    <row r="256" spans="1:5">
      <c r="A256" s="430">
        <v>1300039</v>
      </c>
      <c r="B256" s="430" t="s">
        <v>979</v>
      </c>
      <c r="C256" s="430" t="s">
        <v>579</v>
      </c>
      <c r="D256" s="430" t="s">
        <v>843</v>
      </c>
      <c r="E256" s="430" t="s">
        <v>940</v>
      </c>
    </row>
    <row r="257" spans="1:5">
      <c r="A257" s="430">
        <v>1300040</v>
      </c>
      <c r="B257" s="430" t="s">
        <v>980</v>
      </c>
      <c r="C257" s="430" t="s">
        <v>581</v>
      </c>
      <c r="D257" s="430" t="s">
        <v>841</v>
      </c>
      <c r="E257" s="430" t="s">
        <v>940</v>
      </c>
    </row>
    <row r="258" spans="1:5">
      <c r="A258" s="430">
        <v>1300040</v>
      </c>
      <c r="B258" s="430" t="s">
        <v>980</v>
      </c>
      <c r="C258" s="430" t="s">
        <v>579</v>
      </c>
      <c r="D258" s="430" t="s">
        <v>843</v>
      </c>
      <c r="E258" s="430" t="s">
        <v>940</v>
      </c>
    </row>
    <row r="259" spans="1:5">
      <c r="A259" s="430">
        <v>1300040</v>
      </c>
      <c r="B259" s="430" t="s">
        <v>980</v>
      </c>
      <c r="C259" s="430" t="s">
        <v>578</v>
      </c>
      <c r="D259" s="430" t="s">
        <v>847</v>
      </c>
      <c r="E259" s="430" t="s">
        <v>940</v>
      </c>
    </row>
    <row r="260" spans="1:5">
      <c r="A260" s="430">
        <v>1300040</v>
      </c>
      <c r="B260" s="430" t="s">
        <v>980</v>
      </c>
      <c r="C260" s="430" t="s">
        <v>844</v>
      </c>
      <c r="D260" s="430" t="s">
        <v>845</v>
      </c>
      <c r="E260" s="430" t="s">
        <v>940</v>
      </c>
    </row>
    <row r="261" spans="1:5">
      <c r="A261" s="430">
        <v>1300041</v>
      </c>
      <c r="B261" s="430" t="s">
        <v>981</v>
      </c>
      <c r="C261" s="430" t="s">
        <v>581</v>
      </c>
      <c r="D261" s="430" t="s">
        <v>841</v>
      </c>
      <c r="E261" s="430" t="s">
        <v>940</v>
      </c>
    </row>
    <row r="262" spans="1:5">
      <c r="A262" s="430">
        <v>1300041</v>
      </c>
      <c r="B262" s="430" t="s">
        <v>981</v>
      </c>
      <c r="C262" s="430" t="s">
        <v>579</v>
      </c>
      <c r="D262" s="430" t="s">
        <v>843</v>
      </c>
      <c r="E262" s="430" t="s">
        <v>940</v>
      </c>
    </row>
    <row r="263" spans="1:5">
      <c r="A263" s="430">
        <v>1300041</v>
      </c>
      <c r="B263" s="430" t="s">
        <v>981</v>
      </c>
      <c r="C263" s="430" t="s">
        <v>578</v>
      </c>
      <c r="D263" s="430" t="s">
        <v>847</v>
      </c>
      <c r="E263" s="430" t="s">
        <v>940</v>
      </c>
    </row>
    <row r="264" spans="1:5">
      <c r="A264" s="430">
        <v>1300041</v>
      </c>
      <c r="B264" s="430" t="s">
        <v>981</v>
      </c>
      <c r="C264" s="430" t="s">
        <v>844</v>
      </c>
      <c r="D264" s="430" t="s">
        <v>845</v>
      </c>
      <c r="E264" s="430" t="s">
        <v>940</v>
      </c>
    </row>
    <row r="265" spans="1:5">
      <c r="A265" s="430">
        <v>1300042</v>
      </c>
      <c r="B265" s="430" t="s">
        <v>982</v>
      </c>
      <c r="C265" s="430" t="s">
        <v>581</v>
      </c>
      <c r="D265" s="430" t="s">
        <v>841</v>
      </c>
      <c r="E265" s="430" t="s">
        <v>940</v>
      </c>
    </row>
    <row r="266" spans="1:5">
      <c r="A266" s="430">
        <v>1300042</v>
      </c>
      <c r="B266" s="430" t="s">
        <v>982</v>
      </c>
      <c r="C266" s="430" t="s">
        <v>579</v>
      </c>
      <c r="D266" s="430" t="s">
        <v>843</v>
      </c>
      <c r="E266" s="430" t="s">
        <v>940</v>
      </c>
    </row>
    <row r="267" spans="1:5">
      <c r="A267" s="430">
        <v>1300042</v>
      </c>
      <c r="B267" s="430" t="s">
        <v>982</v>
      </c>
      <c r="C267" s="430" t="s">
        <v>578</v>
      </c>
      <c r="D267" s="430" t="s">
        <v>847</v>
      </c>
      <c r="E267" s="430" t="s">
        <v>940</v>
      </c>
    </row>
    <row r="268" spans="1:5">
      <c r="A268" s="430">
        <v>1300042</v>
      </c>
      <c r="B268" s="430" t="s">
        <v>982</v>
      </c>
      <c r="C268" s="430" t="s">
        <v>844</v>
      </c>
      <c r="D268" s="430" t="s">
        <v>845</v>
      </c>
      <c r="E268" s="430" t="s">
        <v>940</v>
      </c>
    </row>
    <row r="269" spans="1:5">
      <c r="A269" s="430">
        <v>1300043</v>
      </c>
      <c r="B269" s="430" t="s">
        <v>983</v>
      </c>
      <c r="C269" s="430" t="s">
        <v>581</v>
      </c>
      <c r="D269" s="430" t="s">
        <v>841</v>
      </c>
      <c r="E269" s="430" t="s">
        <v>940</v>
      </c>
    </row>
    <row r="270" spans="1:5">
      <c r="A270" s="430">
        <v>1300043</v>
      </c>
      <c r="B270" s="430" t="s">
        <v>983</v>
      </c>
      <c r="C270" s="430" t="s">
        <v>579</v>
      </c>
      <c r="D270" s="430" t="s">
        <v>843</v>
      </c>
      <c r="E270" s="430" t="s">
        <v>940</v>
      </c>
    </row>
    <row r="271" spans="1:5">
      <c r="A271" s="430">
        <v>1300043</v>
      </c>
      <c r="B271" s="430" t="s">
        <v>983</v>
      </c>
      <c r="C271" s="430" t="s">
        <v>578</v>
      </c>
      <c r="D271" s="430" t="s">
        <v>847</v>
      </c>
      <c r="E271" s="430" t="s">
        <v>940</v>
      </c>
    </row>
    <row r="272" spans="1:5">
      <c r="A272" s="430">
        <v>1300043</v>
      </c>
      <c r="B272" s="430" t="s">
        <v>983</v>
      </c>
      <c r="C272" s="430" t="s">
        <v>844</v>
      </c>
      <c r="D272" s="430" t="s">
        <v>845</v>
      </c>
      <c r="E272" s="430" t="s">
        <v>940</v>
      </c>
    </row>
    <row r="273" spans="1:5">
      <c r="A273" s="430">
        <v>1300044</v>
      </c>
      <c r="B273" s="430" t="s">
        <v>984</v>
      </c>
      <c r="C273" s="430" t="s">
        <v>581</v>
      </c>
      <c r="D273" s="430" t="s">
        <v>841</v>
      </c>
      <c r="E273" s="430" t="s">
        <v>940</v>
      </c>
    </row>
    <row r="274" spans="1:5">
      <c r="A274" s="430">
        <v>1300045</v>
      </c>
      <c r="B274" s="430" t="s">
        <v>985</v>
      </c>
      <c r="C274" s="430" t="s">
        <v>581</v>
      </c>
      <c r="D274" s="430" t="s">
        <v>841</v>
      </c>
      <c r="E274" s="430" t="s">
        <v>842</v>
      </c>
    </row>
    <row r="275" spans="1:5">
      <c r="A275" s="430">
        <v>1300045</v>
      </c>
      <c r="B275" s="430" t="s">
        <v>985</v>
      </c>
      <c r="C275" s="430" t="s">
        <v>579</v>
      </c>
      <c r="D275" s="430" t="s">
        <v>843</v>
      </c>
      <c r="E275" s="430" t="s">
        <v>842</v>
      </c>
    </row>
    <row r="276" spans="1:5">
      <c r="A276" s="430">
        <v>1300045</v>
      </c>
      <c r="B276" s="430" t="s">
        <v>985</v>
      </c>
      <c r="C276" s="430" t="s">
        <v>844</v>
      </c>
      <c r="D276" s="430" t="s">
        <v>845</v>
      </c>
      <c r="E276" s="430" t="s">
        <v>842</v>
      </c>
    </row>
    <row r="277" spans="1:5" ht="25.5">
      <c r="A277" s="430">
        <v>1300046</v>
      </c>
      <c r="B277" s="431" t="s">
        <v>986</v>
      </c>
      <c r="C277" s="430" t="s">
        <v>581</v>
      </c>
      <c r="D277" s="430" t="s">
        <v>841</v>
      </c>
      <c r="E277" s="430" t="s">
        <v>940</v>
      </c>
    </row>
    <row r="278" spans="1:5">
      <c r="A278" s="430">
        <v>1300047</v>
      </c>
      <c r="B278" s="430" t="s">
        <v>987</v>
      </c>
      <c r="C278" s="430" t="s">
        <v>581</v>
      </c>
      <c r="D278" s="430" t="s">
        <v>841</v>
      </c>
      <c r="E278" s="430" t="s">
        <v>940</v>
      </c>
    </row>
    <row r="279" spans="1:5">
      <c r="A279" s="430">
        <v>1300052</v>
      </c>
      <c r="B279" s="430" t="s">
        <v>988</v>
      </c>
      <c r="C279" s="430" t="s">
        <v>581</v>
      </c>
      <c r="D279" s="430" t="s">
        <v>841</v>
      </c>
      <c r="E279" s="430" t="s">
        <v>842</v>
      </c>
    </row>
    <row r="280" spans="1:5">
      <c r="A280" s="430">
        <v>1300052</v>
      </c>
      <c r="B280" s="430" t="s">
        <v>988</v>
      </c>
      <c r="C280" s="430" t="s">
        <v>579</v>
      </c>
      <c r="D280" s="430" t="s">
        <v>843</v>
      </c>
      <c r="E280" s="430" t="s">
        <v>842</v>
      </c>
    </row>
    <row r="281" spans="1:5">
      <c r="A281" s="430">
        <v>1300052</v>
      </c>
      <c r="B281" s="430" t="s">
        <v>989</v>
      </c>
      <c r="C281" s="430" t="s">
        <v>844</v>
      </c>
      <c r="D281" s="430" t="s">
        <v>845</v>
      </c>
      <c r="E281" s="430" t="s">
        <v>842</v>
      </c>
    </row>
    <row r="282" spans="1:5">
      <c r="A282" s="430">
        <v>1300060</v>
      </c>
      <c r="B282" s="430" t="s">
        <v>990</v>
      </c>
      <c r="C282" s="430" t="s">
        <v>581</v>
      </c>
      <c r="D282" s="430" t="s">
        <v>841</v>
      </c>
      <c r="E282" s="430" t="s">
        <v>842</v>
      </c>
    </row>
    <row r="283" spans="1:5">
      <c r="A283" s="430">
        <v>1300060</v>
      </c>
      <c r="B283" s="430" t="s">
        <v>990</v>
      </c>
      <c r="C283" s="430" t="s">
        <v>579</v>
      </c>
      <c r="D283" s="430" t="s">
        <v>843</v>
      </c>
      <c r="E283" s="430" t="s">
        <v>842</v>
      </c>
    </row>
    <row r="284" spans="1:5">
      <c r="A284" s="430">
        <v>1300060</v>
      </c>
      <c r="B284" s="430" t="s">
        <v>990</v>
      </c>
      <c r="C284" s="430" t="s">
        <v>844</v>
      </c>
      <c r="D284" s="430" t="s">
        <v>845</v>
      </c>
      <c r="E284" s="430" t="s">
        <v>842</v>
      </c>
    </row>
    <row r="285" spans="1:5">
      <c r="A285" s="430">
        <v>1300078</v>
      </c>
      <c r="B285" s="430" t="s">
        <v>991</v>
      </c>
      <c r="C285" s="430" t="s">
        <v>581</v>
      </c>
      <c r="D285" s="430" t="s">
        <v>841</v>
      </c>
      <c r="E285" s="430" t="s">
        <v>842</v>
      </c>
    </row>
    <row r="286" spans="1:5">
      <c r="A286" s="430">
        <v>1300078</v>
      </c>
      <c r="B286" s="430" t="s">
        <v>991</v>
      </c>
      <c r="C286" s="430" t="s">
        <v>579</v>
      </c>
      <c r="D286" s="430" t="s">
        <v>843</v>
      </c>
      <c r="E286" s="430" t="s">
        <v>842</v>
      </c>
    </row>
    <row r="287" spans="1:5">
      <c r="A287" s="430">
        <v>1300078</v>
      </c>
      <c r="B287" s="430" t="s">
        <v>991</v>
      </c>
      <c r="C287" s="430" t="s">
        <v>844</v>
      </c>
      <c r="D287" s="430" t="s">
        <v>845</v>
      </c>
      <c r="E287" s="430" t="s">
        <v>842</v>
      </c>
    </row>
    <row r="288" spans="1:5">
      <c r="A288" s="430">
        <v>1300086</v>
      </c>
      <c r="B288" s="430" t="s">
        <v>992</v>
      </c>
      <c r="C288" s="430" t="s">
        <v>581</v>
      </c>
      <c r="D288" s="430" t="s">
        <v>841</v>
      </c>
      <c r="E288" s="430" t="s">
        <v>842</v>
      </c>
    </row>
    <row r="289" spans="1:5">
      <c r="A289" s="430">
        <v>1300086</v>
      </c>
      <c r="B289" s="430" t="s">
        <v>992</v>
      </c>
      <c r="C289" s="430" t="s">
        <v>579</v>
      </c>
      <c r="D289" s="430" t="s">
        <v>843</v>
      </c>
      <c r="E289" s="430" t="s">
        <v>842</v>
      </c>
    </row>
    <row r="290" spans="1:5">
      <c r="A290" s="430">
        <v>1300086</v>
      </c>
      <c r="B290" s="430" t="s">
        <v>992</v>
      </c>
      <c r="C290" s="430" t="s">
        <v>844</v>
      </c>
      <c r="D290" s="430" t="s">
        <v>845</v>
      </c>
      <c r="E290" s="430" t="s">
        <v>842</v>
      </c>
    </row>
    <row r="291" spans="1:5">
      <c r="A291" s="430">
        <v>1300094</v>
      </c>
      <c r="B291" s="430" t="s">
        <v>993</v>
      </c>
      <c r="C291" s="430" t="s">
        <v>581</v>
      </c>
      <c r="D291" s="430" t="s">
        <v>841</v>
      </c>
      <c r="E291" s="430" t="s">
        <v>842</v>
      </c>
    </row>
    <row r="292" spans="1:5">
      <c r="A292" s="430">
        <v>1300094</v>
      </c>
      <c r="B292" s="430" t="s">
        <v>993</v>
      </c>
      <c r="C292" s="430" t="s">
        <v>579</v>
      </c>
      <c r="D292" s="430" t="s">
        <v>843</v>
      </c>
      <c r="E292" s="430" t="s">
        <v>842</v>
      </c>
    </row>
    <row r="293" spans="1:5">
      <c r="A293" s="430">
        <v>1300094</v>
      </c>
      <c r="B293" s="430" t="s">
        <v>993</v>
      </c>
      <c r="C293" s="430" t="s">
        <v>844</v>
      </c>
      <c r="D293" s="430" t="s">
        <v>845</v>
      </c>
      <c r="E293" s="430" t="s">
        <v>842</v>
      </c>
    </row>
    <row r="294" spans="1:5" ht="25.5">
      <c r="A294" s="430">
        <v>1300102</v>
      </c>
      <c r="B294" s="431" t="s">
        <v>994</v>
      </c>
      <c r="C294" s="430" t="s">
        <v>581</v>
      </c>
      <c r="D294" s="430" t="s">
        <v>841</v>
      </c>
      <c r="E294" s="430" t="s">
        <v>842</v>
      </c>
    </row>
    <row r="295" spans="1:5" ht="25.5">
      <c r="A295" s="430">
        <v>1300102</v>
      </c>
      <c r="B295" s="431" t="s">
        <v>994</v>
      </c>
      <c r="C295" s="430" t="s">
        <v>579</v>
      </c>
      <c r="D295" s="430" t="s">
        <v>843</v>
      </c>
      <c r="E295" s="430" t="s">
        <v>842</v>
      </c>
    </row>
    <row r="296" spans="1:5" ht="25.5">
      <c r="A296" s="430">
        <v>1300102</v>
      </c>
      <c r="B296" s="431" t="s">
        <v>994</v>
      </c>
      <c r="C296" s="430" t="s">
        <v>844</v>
      </c>
      <c r="D296" s="430" t="s">
        <v>845</v>
      </c>
      <c r="E296" s="430" t="s">
        <v>842</v>
      </c>
    </row>
    <row r="297" spans="1:5" ht="25.5">
      <c r="A297" s="430">
        <v>1300110</v>
      </c>
      <c r="B297" s="431" t="s">
        <v>995</v>
      </c>
      <c r="C297" s="430" t="s">
        <v>581</v>
      </c>
      <c r="D297" s="430" t="s">
        <v>841</v>
      </c>
      <c r="E297" s="430" t="s">
        <v>842</v>
      </c>
    </row>
    <row r="298" spans="1:5" ht="25.5">
      <c r="A298" s="430">
        <v>1300110</v>
      </c>
      <c r="B298" s="431" t="s">
        <v>995</v>
      </c>
      <c r="C298" s="430" t="s">
        <v>579</v>
      </c>
      <c r="D298" s="430" t="s">
        <v>843</v>
      </c>
      <c r="E298" s="430" t="s">
        <v>842</v>
      </c>
    </row>
    <row r="299" spans="1:5" ht="25.5">
      <c r="A299" s="430">
        <v>1300110</v>
      </c>
      <c r="B299" s="431" t="s">
        <v>995</v>
      </c>
      <c r="C299" s="430" t="s">
        <v>844</v>
      </c>
      <c r="D299" s="430" t="s">
        <v>845</v>
      </c>
      <c r="E299" s="430" t="s">
        <v>842</v>
      </c>
    </row>
    <row r="300" spans="1:5">
      <c r="A300" s="430">
        <v>1300129</v>
      </c>
      <c r="B300" s="430" t="s">
        <v>996</v>
      </c>
      <c r="C300" s="430" t="s">
        <v>581</v>
      </c>
      <c r="D300" s="430" t="s">
        <v>841</v>
      </c>
      <c r="E300" s="430" t="s">
        <v>940</v>
      </c>
    </row>
    <row r="301" spans="1:5">
      <c r="A301" s="430">
        <v>1300129</v>
      </c>
      <c r="B301" s="430" t="s">
        <v>996</v>
      </c>
      <c r="C301" s="430" t="s">
        <v>579</v>
      </c>
      <c r="D301" s="430" t="s">
        <v>843</v>
      </c>
      <c r="E301" s="430" t="s">
        <v>940</v>
      </c>
    </row>
    <row r="302" spans="1:5">
      <c r="A302" s="430">
        <v>1300130</v>
      </c>
      <c r="B302" s="430" t="s">
        <v>997</v>
      </c>
      <c r="C302" s="430" t="s">
        <v>581</v>
      </c>
      <c r="D302" s="430" t="s">
        <v>841</v>
      </c>
      <c r="E302" s="430" t="s">
        <v>940</v>
      </c>
    </row>
    <row r="303" spans="1:5">
      <c r="A303" s="430">
        <v>1300130</v>
      </c>
      <c r="B303" s="430" t="s">
        <v>997</v>
      </c>
      <c r="C303" s="430" t="s">
        <v>579</v>
      </c>
      <c r="D303" s="430" t="s">
        <v>843</v>
      </c>
      <c r="E303" s="430" t="s">
        <v>940</v>
      </c>
    </row>
    <row r="304" spans="1:5" ht="25.5">
      <c r="A304" s="430">
        <v>1300136</v>
      </c>
      <c r="B304" s="431" t="s">
        <v>998</v>
      </c>
      <c r="C304" s="430" t="s">
        <v>581</v>
      </c>
      <c r="D304" s="430" t="s">
        <v>841</v>
      </c>
      <c r="E304" s="430" t="s">
        <v>842</v>
      </c>
    </row>
    <row r="305" spans="1:5" ht="25.5">
      <c r="A305" s="430">
        <v>1300136</v>
      </c>
      <c r="B305" s="431" t="s">
        <v>998</v>
      </c>
      <c r="C305" s="430" t="s">
        <v>579</v>
      </c>
      <c r="D305" s="430" t="s">
        <v>843</v>
      </c>
      <c r="E305" s="430" t="s">
        <v>842</v>
      </c>
    </row>
    <row r="306" spans="1:5" ht="25.5">
      <c r="A306" s="430">
        <v>1300136</v>
      </c>
      <c r="B306" s="431" t="s">
        <v>998</v>
      </c>
      <c r="C306" s="430" t="s">
        <v>844</v>
      </c>
      <c r="D306" s="430" t="s">
        <v>845</v>
      </c>
      <c r="E306" s="430" t="s">
        <v>842</v>
      </c>
    </row>
    <row r="307" spans="1:5" ht="25.5">
      <c r="A307" s="430">
        <v>1300136</v>
      </c>
      <c r="B307" s="431" t="s">
        <v>998</v>
      </c>
      <c r="C307" s="430" t="s">
        <v>277</v>
      </c>
      <c r="D307" s="430" t="s">
        <v>913</v>
      </c>
      <c r="E307" s="430" t="s">
        <v>914</v>
      </c>
    </row>
    <row r="308" spans="1:5">
      <c r="A308" s="430">
        <v>1300151</v>
      </c>
      <c r="B308" s="430" t="s">
        <v>999</v>
      </c>
      <c r="C308" s="430" t="s">
        <v>581</v>
      </c>
      <c r="D308" s="430" t="s">
        <v>841</v>
      </c>
      <c r="E308" s="430" t="s">
        <v>842</v>
      </c>
    </row>
    <row r="309" spans="1:5">
      <c r="A309" s="430">
        <v>1300151</v>
      </c>
      <c r="B309" s="430" t="s">
        <v>999</v>
      </c>
      <c r="C309" s="430" t="s">
        <v>579</v>
      </c>
      <c r="D309" s="430" t="s">
        <v>843</v>
      </c>
      <c r="E309" s="430" t="s">
        <v>842</v>
      </c>
    </row>
    <row r="310" spans="1:5">
      <c r="A310" s="430">
        <v>1300151</v>
      </c>
      <c r="B310" s="430" t="s">
        <v>999</v>
      </c>
      <c r="C310" s="430" t="s">
        <v>575</v>
      </c>
      <c r="D310" s="430" t="s">
        <v>934</v>
      </c>
      <c r="E310" s="430" t="s">
        <v>842</v>
      </c>
    </row>
    <row r="311" spans="1:5">
      <c r="A311" s="430">
        <v>1300151</v>
      </c>
      <c r="B311" s="430" t="s">
        <v>999</v>
      </c>
      <c r="C311" s="430" t="s">
        <v>844</v>
      </c>
      <c r="D311" s="430" t="s">
        <v>845</v>
      </c>
      <c r="E311" s="430" t="s">
        <v>842</v>
      </c>
    </row>
    <row r="312" spans="1:5">
      <c r="A312" s="430">
        <v>1300169</v>
      </c>
      <c r="B312" s="430" t="s">
        <v>1000</v>
      </c>
      <c r="C312" s="430" t="s">
        <v>581</v>
      </c>
      <c r="D312" s="430" t="s">
        <v>841</v>
      </c>
      <c r="E312" s="430" t="s">
        <v>842</v>
      </c>
    </row>
    <row r="313" spans="1:5">
      <c r="A313" s="430">
        <v>1300169</v>
      </c>
      <c r="B313" s="430" t="s">
        <v>1000</v>
      </c>
      <c r="C313" s="430" t="s">
        <v>579</v>
      </c>
      <c r="D313" s="430" t="s">
        <v>843</v>
      </c>
      <c r="E313" s="430" t="s">
        <v>842</v>
      </c>
    </row>
    <row r="314" spans="1:5">
      <c r="A314" s="430">
        <v>1300169</v>
      </c>
      <c r="B314" s="430" t="s">
        <v>1000</v>
      </c>
      <c r="C314" s="430" t="s">
        <v>589</v>
      </c>
      <c r="D314" s="430" t="s">
        <v>1001</v>
      </c>
      <c r="E314" s="430" t="s">
        <v>842</v>
      </c>
    </row>
    <row r="315" spans="1:5">
      <c r="A315" s="430">
        <v>1300169</v>
      </c>
      <c r="B315" s="430" t="s">
        <v>1000</v>
      </c>
      <c r="C315" s="430" t="s">
        <v>844</v>
      </c>
      <c r="D315" s="430" t="s">
        <v>845</v>
      </c>
      <c r="E315" s="430" t="s">
        <v>842</v>
      </c>
    </row>
    <row r="316" spans="1:5">
      <c r="A316" s="430">
        <v>1300177</v>
      </c>
      <c r="B316" s="430" t="s">
        <v>1002</v>
      </c>
      <c r="C316" s="430" t="s">
        <v>581</v>
      </c>
      <c r="D316" s="430" t="s">
        <v>841</v>
      </c>
      <c r="E316" s="430" t="s">
        <v>842</v>
      </c>
    </row>
    <row r="317" spans="1:5">
      <c r="A317" s="430">
        <v>1300177</v>
      </c>
      <c r="B317" s="430" t="s">
        <v>1002</v>
      </c>
      <c r="C317" s="430" t="s">
        <v>579</v>
      </c>
      <c r="D317" s="430" t="s">
        <v>843</v>
      </c>
      <c r="E317" s="430" t="s">
        <v>842</v>
      </c>
    </row>
    <row r="318" spans="1:5">
      <c r="A318" s="430">
        <v>1300177</v>
      </c>
      <c r="B318" s="430" t="s">
        <v>1002</v>
      </c>
      <c r="C318" s="430" t="s">
        <v>578</v>
      </c>
      <c r="D318" s="430" t="s">
        <v>847</v>
      </c>
      <c r="E318" s="430" t="s">
        <v>842</v>
      </c>
    </row>
    <row r="319" spans="1:5">
      <c r="A319" s="430">
        <v>1300177</v>
      </c>
      <c r="B319" s="430" t="s">
        <v>1002</v>
      </c>
      <c r="C319" s="430" t="s">
        <v>844</v>
      </c>
      <c r="D319" s="430" t="s">
        <v>845</v>
      </c>
      <c r="E319" s="430" t="s">
        <v>842</v>
      </c>
    </row>
    <row r="320" spans="1:5">
      <c r="A320" s="430">
        <v>1300185</v>
      </c>
      <c r="B320" s="430" t="s">
        <v>1003</v>
      </c>
      <c r="C320" s="430" t="s">
        <v>581</v>
      </c>
      <c r="D320" s="430" t="s">
        <v>841</v>
      </c>
      <c r="E320" s="430" t="s">
        <v>842</v>
      </c>
    </row>
    <row r="321" spans="1:5">
      <c r="A321" s="430">
        <v>1300185</v>
      </c>
      <c r="B321" s="430" t="s">
        <v>1003</v>
      </c>
      <c r="C321" s="430" t="s">
        <v>579</v>
      </c>
      <c r="D321" s="430" t="s">
        <v>843</v>
      </c>
      <c r="E321" s="430" t="s">
        <v>842</v>
      </c>
    </row>
    <row r="322" spans="1:5">
      <c r="A322" s="430">
        <v>1300185</v>
      </c>
      <c r="B322" s="430" t="s">
        <v>1003</v>
      </c>
      <c r="C322" s="430" t="s">
        <v>844</v>
      </c>
      <c r="D322" s="430" t="s">
        <v>845</v>
      </c>
      <c r="E322" s="430" t="s">
        <v>842</v>
      </c>
    </row>
    <row r="323" spans="1:5">
      <c r="A323" s="430">
        <v>1400019</v>
      </c>
      <c r="B323" s="430" t="s">
        <v>1004</v>
      </c>
      <c r="C323" s="430" t="s">
        <v>581</v>
      </c>
      <c r="D323" s="430" t="s">
        <v>841</v>
      </c>
      <c r="E323" s="430" t="s">
        <v>842</v>
      </c>
    </row>
    <row r="324" spans="1:5">
      <c r="A324" s="430">
        <v>1400019</v>
      </c>
      <c r="B324" s="430" t="s">
        <v>1004</v>
      </c>
      <c r="C324" s="430" t="s">
        <v>579</v>
      </c>
      <c r="D324" s="430" t="s">
        <v>843</v>
      </c>
      <c r="E324" s="430" t="s">
        <v>842</v>
      </c>
    </row>
    <row r="325" spans="1:5">
      <c r="A325" s="430">
        <v>1400019</v>
      </c>
      <c r="B325" s="430" t="s">
        <v>1004</v>
      </c>
      <c r="C325" s="430" t="s">
        <v>578</v>
      </c>
      <c r="D325" s="430" t="s">
        <v>847</v>
      </c>
      <c r="E325" s="430" t="s">
        <v>842</v>
      </c>
    </row>
    <row r="326" spans="1:5">
      <c r="A326" s="430">
        <v>1400019</v>
      </c>
      <c r="B326" s="430" t="s">
        <v>1004</v>
      </c>
      <c r="C326" s="430" t="s">
        <v>575</v>
      </c>
      <c r="D326" s="430" t="s">
        <v>934</v>
      </c>
      <c r="E326" s="430" t="s">
        <v>842</v>
      </c>
    </row>
    <row r="327" spans="1:5">
      <c r="A327" s="430">
        <v>1400019</v>
      </c>
      <c r="B327" s="430" t="s">
        <v>1004</v>
      </c>
      <c r="C327" s="430" t="s">
        <v>844</v>
      </c>
      <c r="D327" s="430" t="s">
        <v>845</v>
      </c>
      <c r="E327" s="430" t="s">
        <v>842</v>
      </c>
    </row>
    <row r="328" spans="1:5">
      <c r="A328" s="430">
        <v>1500016</v>
      </c>
      <c r="B328" s="430" t="s">
        <v>1005</v>
      </c>
      <c r="C328" s="430" t="s">
        <v>581</v>
      </c>
      <c r="D328" s="430" t="s">
        <v>841</v>
      </c>
      <c r="E328" s="430" t="s">
        <v>842</v>
      </c>
    </row>
    <row r="329" spans="1:5">
      <c r="A329" s="430">
        <v>1500016</v>
      </c>
      <c r="B329" s="432" t="s">
        <v>1005</v>
      </c>
      <c r="C329" s="430" t="s">
        <v>579</v>
      </c>
      <c r="D329" s="430" t="s">
        <v>843</v>
      </c>
      <c r="E329" s="430" t="s">
        <v>842</v>
      </c>
    </row>
    <row r="330" spans="1:5">
      <c r="A330" s="430">
        <v>1500016</v>
      </c>
      <c r="B330" s="432" t="s">
        <v>1005</v>
      </c>
      <c r="C330" s="430" t="s">
        <v>575</v>
      </c>
      <c r="D330" s="430" t="s">
        <v>934</v>
      </c>
      <c r="E330" s="430" t="s">
        <v>842</v>
      </c>
    </row>
    <row r="331" spans="1:5">
      <c r="A331" s="430">
        <v>1500016</v>
      </c>
      <c r="B331" s="432" t="s">
        <v>1005</v>
      </c>
      <c r="C331" s="430" t="s">
        <v>844</v>
      </c>
      <c r="D331" s="430" t="s">
        <v>845</v>
      </c>
      <c r="E331" s="430" t="s">
        <v>842</v>
      </c>
    </row>
    <row r="332" spans="1:5">
      <c r="A332" s="430">
        <v>1500024</v>
      </c>
      <c r="B332" s="432" t="s">
        <v>1006</v>
      </c>
      <c r="C332" s="430" t="s">
        <v>581</v>
      </c>
      <c r="D332" s="430" t="s">
        <v>841</v>
      </c>
      <c r="E332" s="430" t="s">
        <v>842</v>
      </c>
    </row>
    <row r="333" spans="1:5">
      <c r="A333" s="430">
        <v>1500024</v>
      </c>
      <c r="B333" s="432" t="s">
        <v>1006</v>
      </c>
      <c r="C333" s="430" t="s">
        <v>579</v>
      </c>
      <c r="D333" s="430" t="s">
        <v>843</v>
      </c>
      <c r="E333" s="430" t="s">
        <v>842</v>
      </c>
    </row>
    <row r="334" spans="1:5">
      <c r="A334" s="430">
        <v>1500024</v>
      </c>
      <c r="B334" s="432" t="s">
        <v>1006</v>
      </c>
      <c r="C334" s="430" t="s">
        <v>578</v>
      </c>
      <c r="D334" s="430" t="s">
        <v>847</v>
      </c>
      <c r="E334" s="430" t="s">
        <v>842</v>
      </c>
    </row>
    <row r="335" spans="1:5">
      <c r="A335" s="430">
        <v>1500024</v>
      </c>
      <c r="B335" s="432" t="s">
        <v>1006</v>
      </c>
      <c r="C335" s="430" t="s">
        <v>844</v>
      </c>
      <c r="D335" s="430" t="s">
        <v>845</v>
      </c>
      <c r="E335" s="430" t="s">
        <v>842</v>
      </c>
    </row>
    <row r="336" spans="1:5">
      <c r="A336" s="430">
        <v>1500032</v>
      </c>
      <c r="B336" s="432" t="s">
        <v>1007</v>
      </c>
      <c r="C336" s="430" t="s">
        <v>581</v>
      </c>
      <c r="D336" s="430" t="s">
        <v>841</v>
      </c>
      <c r="E336" s="430" t="s">
        <v>842</v>
      </c>
    </row>
    <row r="337" spans="1:5">
      <c r="A337" s="430">
        <v>1500032</v>
      </c>
      <c r="B337" s="432" t="s">
        <v>1007</v>
      </c>
      <c r="C337" s="430" t="s">
        <v>579</v>
      </c>
      <c r="D337" s="430" t="s">
        <v>843</v>
      </c>
      <c r="E337" s="430" t="s">
        <v>842</v>
      </c>
    </row>
    <row r="338" spans="1:5">
      <c r="A338" s="430">
        <v>1500032</v>
      </c>
      <c r="B338" s="432" t="s">
        <v>1008</v>
      </c>
      <c r="C338" s="430" t="s">
        <v>844</v>
      </c>
      <c r="D338" s="430" t="s">
        <v>845</v>
      </c>
      <c r="E338" s="430" t="s">
        <v>842</v>
      </c>
    </row>
    <row r="339" spans="1:5">
      <c r="A339" s="430">
        <v>1600014</v>
      </c>
      <c r="B339" s="432" t="s">
        <v>1009</v>
      </c>
      <c r="C339" s="430" t="s">
        <v>581</v>
      </c>
      <c r="D339" s="430" t="s">
        <v>841</v>
      </c>
      <c r="E339" s="430" t="s">
        <v>842</v>
      </c>
    </row>
    <row r="340" spans="1:5">
      <c r="A340" s="430">
        <v>1600014</v>
      </c>
      <c r="B340" s="432" t="s">
        <v>1009</v>
      </c>
      <c r="C340" s="430" t="s">
        <v>579</v>
      </c>
      <c r="D340" s="430" t="s">
        <v>843</v>
      </c>
      <c r="E340" s="430" t="s">
        <v>842</v>
      </c>
    </row>
    <row r="341" spans="1:5">
      <c r="A341" s="430">
        <v>1600014</v>
      </c>
      <c r="B341" s="432" t="s">
        <v>1009</v>
      </c>
      <c r="C341" s="430" t="s">
        <v>575</v>
      </c>
      <c r="D341" s="430" t="s">
        <v>934</v>
      </c>
      <c r="E341" s="430" t="s">
        <v>842</v>
      </c>
    </row>
    <row r="342" spans="1:5">
      <c r="A342" s="430">
        <v>1600014</v>
      </c>
      <c r="B342" s="432" t="s">
        <v>1009</v>
      </c>
      <c r="C342" s="430" t="s">
        <v>576</v>
      </c>
      <c r="D342" s="430" t="s">
        <v>1010</v>
      </c>
      <c r="E342" s="430" t="s">
        <v>842</v>
      </c>
    </row>
    <row r="343" spans="1:5">
      <c r="A343" s="430">
        <v>1600014</v>
      </c>
      <c r="B343" s="432" t="s">
        <v>1009</v>
      </c>
      <c r="C343" s="430" t="s">
        <v>844</v>
      </c>
      <c r="D343" s="430" t="s">
        <v>845</v>
      </c>
      <c r="E343" s="430" t="s">
        <v>842</v>
      </c>
    </row>
    <row r="344" spans="1:5">
      <c r="A344" s="430">
        <v>1600022</v>
      </c>
      <c r="B344" s="432" t="s">
        <v>1011</v>
      </c>
      <c r="C344" s="430" t="s">
        <v>581</v>
      </c>
      <c r="D344" s="430" t="s">
        <v>841</v>
      </c>
      <c r="E344" s="430" t="s">
        <v>842</v>
      </c>
    </row>
    <row r="345" spans="1:5">
      <c r="A345" s="430">
        <v>1600022</v>
      </c>
      <c r="B345" s="432" t="s">
        <v>1011</v>
      </c>
      <c r="C345" s="430" t="s">
        <v>579</v>
      </c>
      <c r="D345" s="430" t="s">
        <v>843</v>
      </c>
      <c r="E345" s="430" t="s">
        <v>842</v>
      </c>
    </row>
    <row r="346" spans="1:5">
      <c r="A346" s="430">
        <v>1600022</v>
      </c>
      <c r="B346" s="432" t="s">
        <v>1011</v>
      </c>
      <c r="C346" s="430" t="s">
        <v>844</v>
      </c>
      <c r="D346" s="430" t="s">
        <v>845</v>
      </c>
      <c r="E346" s="430" t="s">
        <v>842</v>
      </c>
    </row>
    <row r="347" spans="1:5">
      <c r="A347" s="430">
        <v>1600030</v>
      </c>
      <c r="B347" s="432" t="s">
        <v>1012</v>
      </c>
      <c r="C347" s="430" t="s">
        <v>581</v>
      </c>
      <c r="D347" s="430" t="s">
        <v>841</v>
      </c>
      <c r="E347" s="430" t="s">
        <v>842</v>
      </c>
    </row>
    <row r="348" spans="1:5">
      <c r="A348" s="430">
        <v>1600030</v>
      </c>
      <c r="B348" s="432" t="s">
        <v>1012</v>
      </c>
      <c r="C348" s="430" t="s">
        <v>579</v>
      </c>
      <c r="D348" s="430" t="s">
        <v>843</v>
      </c>
      <c r="E348" s="430" t="s">
        <v>842</v>
      </c>
    </row>
    <row r="349" spans="1:5">
      <c r="A349" s="430">
        <v>1600030</v>
      </c>
      <c r="B349" s="432" t="s">
        <v>1012</v>
      </c>
      <c r="C349" s="430" t="s">
        <v>844</v>
      </c>
      <c r="D349" s="430" t="s">
        <v>845</v>
      </c>
      <c r="E349" s="430" t="s">
        <v>842</v>
      </c>
    </row>
    <row r="350" spans="1:5">
      <c r="A350" s="430">
        <v>1600048</v>
      </c>
      <c r="B350" s="432" t="s">
        <v>1013</v>
      </c>
      <c r="C350" s="430" t="s">
        <v>581</v>
      </c>
      <c r="D350" s="430" t="s">
        <v>841</v>
      </c>
      <c r="E350" s="430" t="s">
        <v>842</v>
      </c>
    </row>
    <row r="351" spans="1:5">
      <c r="A351" s="430">
        <v>1600048</v>
      </c>
      <c r="B351" s="432" t="s">
        <v>1013</v>
      </c>
      <c r="C351" s="430" t="s">
        <v>579</v>
      </c>
      <c r="D351" s="430" t="s">
        <v>843</v>
      </c>
      <c r="E351" s="430" t="s">
        <v>842</v>
      </c>
    </row>
    <row r="352" spans="1:5">
      <c r="A352" s="430">
        <v>1600048</v>
      </c>
      <c r="B352" s="432" t="s">
        <v>1013</v>
      </c>
      <c r="C352" s="430" t="s">
        <v>844</v>
      </c>
      <c r="D352" s="430" t="s">
        <v>845</v>
      </c>
      <c r="E352" s="430" t="s">
        <v>842</v>
      </c>
    </row>
    <row r="353" spans="1:5">
      <c r="A353" s="430">
        <v>1600055</v>
      </c>
      <c r="B353" s="432" t="s">
        <v>1014</v>
      </c>
      <c r="C353" s="430" t="s">
        <v>581</v>
      </c>
      <c r="D353" s="430" t="s">
        <v>841</v>
      </c>
      <c r="E353" s="430" t="s">
        <v>842</v>
      </c>
    </row>
    <row r="354" spans="1:5">
      <c r="A354" s="430">
        <v>1600055</v>
      </c>
      <c r="B354" s="432" t="s">
        <v>1014</v>
      </c>
      <c r="C354" s="430" t="s">
        <v>579</v>
      </c>
      <c r="D354" s="430" t="s">
        <v>843</v>
      </c>
      <c r="E354" s="430" t="s">
        <v>842</v>
      </c>
    </row>
    <row r="355" spans="1:5">
      <c r="A355" s="430">
        <v>1600055</v>
      </c>
      <c r="B355" s="432" t="s">
        <v>1014</v>
      </c>
      <c r="C355" s="430" t="s">
        <v>844</v>
      </c>
      <c r="D355" s="430" t="s">
        <v>845</v>
      </c>
      <c r="E355" s="430" t="s">
        <v>842</v>
      </c>
    </row>
    <row r="356" spans="1:5" ht="25.5">
      <c r="A356" s="430">
        <v>1600063</v>
      </c>
      <c r="B356" s="433" t="s">
        <v>1015</v>
      </c>
      <c r="C356" s="430" t="s">
        <v>581</v>
      </c>
      <c r="D356" s="430" t="s">
        <v>841</v>
      </c>
      <c r="E356" s="430" t="s">
        <v>842</v>
      </c>
    </row>
    <row r="357" spans="1:5" ht="25.5">
      <c r="A357" s="430">
        <v>1600063</v>
      </c>
      <c r="B357" s="433" t="s">
        <v>1015</v>
      </c>
      <c r="C357" s="430" t="s">
        <v>579</v>
      </c>
      <c r="D357" s="430" t="s">
        <v>843</v>
      </c>
      <c r="E357" s="430" t="s">
        <v>842</v>
      </c>
    </row>
    <row r="358" spans="1:5" ht="25.5">
      <c r="A358" s="430">
        <v>1600063</v>
      </c>
      <c r="B358" s="433" t="s">
        <v>1015</v>
      </c>
      <c r="C358" s="430" t="s">
        <v>844</v>
      </c>
      <c r="D358" s="430" t="s">
        <v>845</v>
      </c>
      <c r="E358" s="430" t="s">
        <v>842</v>
      </c>
    </row>
    <row r="359" spans="1:5">
      <c r="A359" s="430">
        <v>1600071</v>
      </c>
      <c r="B359" s="432" t="s">
        <v>1016</v>
      </c>
      <c r="C359" s="430" t="s">
        <v>581</v>
      </c>
      <c r="D359" s="430" t="s">
        <v>841</v>
      </c>
      <c r="E359" s="430" t="s">
        <v>842</v>
      </c>
    </row>
    <row r="360" spans="1:5">
      <c r="A360" s="430">
        <v>1600071</v>
      </c>
      <c r="B360" s="432" t="s">
        <v>1016</v>
      </c>
      <c r="C360" s="430" t="s">
        <v>579</v>
      </c>
      <c r="D360" s="430" t="s">
        <v>843</v>
      </c>
      <c r="E360" s="430" t="s">
        <v>842</v>
      </c>
    </row>
    <row r="361" spans="1:5">
      <c r="A361" s="430">
        <v>1600071</v>
      </c>
      <c r="B361" s="432" t="s">
        <v>1016</v>
      </c>
      <c r="C361" s="430" t="s">
        <v>844</v>
      </c>
      <c r="D361" s="430" t="s">
        <v>845</v>
      </c>
      <c r="E361" s="430" t="s">
        <v>842</v>
      </c>
    </row>
    <row r="362" spans="1:5" ht="25.5">
      <c r="A362" s="430">
        <v>1600089</v>
      </c>
      <c r="B362" s="433" t="s">
        <v>1017</v>
      </c>
      <c r="C362" s="430" t="s">
        <v>581</v>
      </c>
      <c r="D362" s="430" t="s">
        <v>841</v>
      </c>
      <c r="E362" s="430" t="s">
        <v>842</v>
      </c>
    </row>
    <row r="363" spans="1:5" ht="25.5">
      <c r="A363" s="430">
        <v>1600089</v>
      </c>
      <c r="B363" s="433" t="s">
        <v>1017</v>
      </c>
      <c r="C363" s="430" t="s">
        <v>579</v>
      </c>
      <c r="D363" s="430" t="s">
        <v>843</v>
      </c>
      <c r="E363" s="430" t="s">
        <v>842</v>
      </c>
    </row>
    <row r="364" spans="1:5" ht="25.5">
      <c r="A364" s="430">
        <v>1600089</v>
      </c>
      <c r="B364" s="433" t="s">
        <v>1017</v>
      </c>
      <c r="C364" s="430" t="s">
        <v>844</v>
      </c>
      <c r="D364" s="430" t="s">
        <v>845</v>
      </c>
      <c r="E364" s="430" t="s">
        <v>842</v>
      </c>
    </row>
    <row r="365" spans="1:5">
      <c r="A365" s="430">
        <v>1600097</v>
      </c>
      <c r="B365" s="432" t="s">
        <v>1018</v>
      </c>
      <c r="C365" s="430" t="s">
        <v>581</v>
      </c>
      <c r="D365" s="430" t="s">
        <v>841</v>
      </c>
      <c r="E365" s="430" t="s">
        <v>842</v>
      </c>
    </row>
    <row r="366" spans="1:5">
      <c r="A366" s="430">
        <v>1600097</v>
      </c>
      <c r="B366" s="432" t="s">
        <v>1018</v>
      </c>
      <c r="C366" s="430" t="s">
        <v>579</v>
      </c>
      <c r="D366" s="430" t="s">
        <v>843</v>
      </c>
      <c r="E366" s="430" t="s">
        <v>842</v>
      </c>
    </row>
    <row r="367" spans="1:5">
      <c r="A367" s="430">
        <v>1600097</v>
      </c>
      <c r="B367" s="432" t="s">
        <v>1018</v>
      </c>
      <c r="C367" s="430" t="s">
        <v>844</v>
      </c>
      <c r="D367" s="430" t="s">
        <v>845</v>
      </c>
      <c r="E367" s="430" t="s">
        <v>842</v>
      </c>
    </row>
    <row r="368" spans="1:5">
      <c r="A368" s="430">
        <v>1600105</v>
      </c>
      <c r="B368" s="432" t="s">
        <v>1019</v>
      </c>
      <c r="C368" s="430" t="s">
        <v>581</v>
      </c>
      <c r="D368" s="430" t="s">
        <v>841</v>
      </c>
      <c r="E368" s="430" t="s">
        <v>842</v>
      </c>
    </row>
    <row r="369" spans="1:5">
      <c r="A369" s="430">
        <v>1600105</v>
      </c>
      <c r="B369" s="432" t="s">
        <v>1019</v>
      </c>
      <c r="C369" s="430" t="s">
        <v>579</v>
      </c>
      <c r="D369" s="430" t="s">
        <v>843</v>
      </c>
      <c r="E369" s="430" t="s">
        <v>842</v>
      </c>
    </row>
    <row r="370" spans="1:5">
      <c r="A370" s="430">
        <v>1600105</v>
      </c>
      <c r="B370" s="432" t="s">
        <v>1019</v>
      </c>
      <c r="C370" s="430" t="s">
        <v>844</v>
      </c>
      <c r="D370" s="430" t="s">
        <v>845</v>
      </c>
      <c r="E370" s="430" t="s">
        <v>842</v>
      </c>
    </row>
    <row r="371" spans="1:5">
      <c r="A371" s="430">
        <v>1700012</v>
      </c>
      <c r="B371" s="432" t="s">
        <v>1020</v>
      </c>
      <c r="C371" s="430" t="s">
        <v>581</v>
      </c>
      <c r="D371" s="430" t="s">
        <v>841</v>
      </c>
      <c r="E371" s="430" t="s">
        <v>842</v>
      </c>
    </row>
    <row r="372" spans="1:5">
      <c r="A372" s="430">
        <v>1700012</v>
      </c>
      <c r="B372" s="432" t="s">
        <v>1020</v>
      </c>
      <c r="C372" s="430" t="s">
        <v>579</v>
      </c>
      <c r="D372" s="430" t="s">
        <v>843</v>
      </c>
      <c r="E372" s="430" t="s">
        <v>842</v>
      </c>
    </row>
    <row r="373" spans="1:5">
      <c r="A373" s="430">
        <v>1700012</v>
      </c>
      <c r="B373" s="432" t="s">
        <v>1020</v>
      </c>
      <c r="C373" s="430" t="s">
        <v>575</v>
      </c>
      <c r="D373" s="430" t="s">
        <v>934</v>
      </c>
      <c r="E373" s="430" t="s">
        <v>842</v>
      </c>
    </row>
    <row r="374" spans="1:5">
      <c r="A374" s="430">
        <v>1700012</v>
      </c>
      <c r="B374" s="432" t="s">
        <v>1020</v>
      </c>
      <c r="C374" s="430" t="s">
        <v>576</v>
      </c>
      <c r="D374" s="430" t="s">
        <v>1010</v>
      </c>
      <c r="E374" s="430" t="s">
        <v>842</v>
      </c>
    </row>
    <row r="375" spans="1:5">
      <c r="A375" s="430">
        <v>1700012</v>
      </c>
      <c r="B375" s="432" t="s">
        <v>1020</v>
      </c>
      <c r="C375" s="430" t="s">
        <v>844</v>
      </c>
      <c r="D375" s="430" t="s">
        <v>845</v>
      </c>
      <c r="E375" s="430" t="s">
        <v>842</v>
      </c>
    </row>
    <row r="376" spans="1:5">
      <c r="A376" s="430">
        <v>1700020</v>
      </c>
      <c r="B376" s="432" t="s">
        <v>1021</v>
      </c>
      <c r="C376" s="430" t="s">
        <v>581</v>
      </c>
      <c r="D376" s="430" t="s">
        <v>841</v>
      </c>
      <c r="E376" s="430" t="s">
        <v>842</v>
      </c>
    </row>
    <row r="377" spans="1:5">
      <c r="A377" s="430">
        <v>1700020</v>
      </c>
      <c r="B377" s="432" t="s">
        <v>1021</v>
      </c>
      <c r="C377" s="430" t="s">
        <v>579</v>
      </c>
      <c r="D377" s="430" t="s">
        <v>843</v>
      </c>
      <c r="E377" s="430" t="s">
        <v>842</v>
      </c>
    </row>
    <row r="378" spans="1:5">
      <c r="A378" s="430">
        <v>1700020</v>
      </c>
      <c r="B378" s="432" t="s">
        <v>1021</v>
      </c>
      <c r="C378" s="430" t="s">
        <v>844</v>
      </c>
      <c r="D378" s="430" t="s">
        <v>845</v>
      </c>
      <c r="E378" s="430" t="s">
        <v>842</v>
      </c>
    </row>
    <row r="379" spans="1:5">
      <c r="A379" s="430">
        <v>1700038</v>
      </c>
      <c r="B379" s="432" t="s">
        <v>1022</v>
      </c>
      <c r="C379" s="430" t="s">
        <v>581</v>
      </c>
      <c r="D379" s="430" t="s">
        <v>841</v>
      </c>
      <c r="E379" s="430" t="s">
        <v>842</v>
      </c>
    </row>
    <row r="380" spans="1:5">
      <c r="A380" s="430">
        <v>1700038</v>
      </c>
      <c r="B380" s="432" t="s">
        <v>1022</v>
      </c>
      <c r="C380" s="430" t="s">
        <v>579</v>
      </c>
      <c r="D380" s="430" t="s">
        <v>843</v>
      </c>
      <c r="E380" s="430" t="s">
        <v>842</v>
      </c>
    </row>
    <row r="381" spans="1:5">
      <c r="A381" s="430">
        <v>1700038</v>
      </c>
      <c r="B381" s="432" t="s">
        <v>1022</v>
      </c>
      <c r="C381" s="430" t="s">
        <v>844</v>
      </c>
      <c r="D381" s="430" t="s">
        <v>845</v>
      </c>
      <c r="E381" s="430" t="s">
        <v>842</v>
      </c>
    </row>
    <row r="382" spans="1:5">
      <c r="A382" s="430">
        <v>1700046</v>
      </c>
      <c r="B382" s="432" t="s">
        <v>1023</v>
      </c>
      <c r="C382" s="430" t="s">
        <v>581</v>
      </c>
      <c r="D382" s="430" t="s">
        <v>841</v>
      </c>
      <c r="E382" s="430" t="s">
        <v>842</v>
      </c>
    </row>
    <row r="383" spans="1:5">
      <c r="A383" s="430">
        <v>1700046</v>
      </c>
      <c r="B383" s="432" t="s">
        <v>1023</v>
      </c>
      <c r="C383" s="430" t="s">
        <v>579</v>
      </c>
      <c r="D383" s="430" t="s">
        <v>843</v>
      </c>
      <c r="E383" s="430" t="s">
        <v>842</v>
      </c>
    </row>
    <row r="384" spans="1:5">
      <c r="A384" s="430">
        <v>1700046</v>
      </c>
      <c r="B384" s="432" t="s">
        <v>1023</v>
      </c>
      <c r="C384" s="430" t="s">
        <v>844</v>
      </c>
      <c r="D384" s="430" t="s">
        <v>845</v>
      </c>
      <c r="E384" s="430" t="s">
        <v>842</v>
      </c>
    </row>
    <row r="385" spans="1:5">
      <c r="A385" s="430">
        <v>1700054</v>
      </c>
      <c r="B385" s="432" t="s">
        <v>1024</v>
      </c>
      <c r="C385" s="430" t="s">
        <v>581</v>
      </c>
      <c r="D385" s="430" t="s">
        <v>841</v>
      </c>
      <c r="E385" s="430" t="s">
        <v>940</v>
      </c>
    </row>
    <row r="386" spans="1:5">
      <c r="A386" s="430">
        <v>1700054</v>
      </c>
      <c r="B386" s="432" t="s">
        <v>1024</v>
      </c>
      <c r="C386" s="430" t="s">
        <v>579</v>
      </c>
      <c r="D386" s="430" t="s">
        <v>843</v>
      </c>
      <c r="E386" s="430" t="s">
        <v>940</v>
      </c>
    </row>
    <row r="387" spans="1:5">
      <c r="A387" s="430">
        <v>1700055</v>
      </c>
      <c r="B387" s="432" t="s">
        <v>1025</v>
      </c>
      <c r="C387" s="430" t="s">
        <v>581</v>
      </c>
      <c r="D387" s="430" t="s">
        <v>841</v>
      </c>
      <c r="E387" s="430" t="s">
        <v>940</v>
      </c>
    </row>
    <row r="388" spans="1:5">
      <c r="A388" s="430">
        <v>1700055</v>
      </c>
      <c r="B388" s="432" t="s">
        <v>1025</v>
      </c>
      <c r="C388" s="430" t="s">
        <v>579</v>
      </c>
      <c r="D388" s="430" t="s">
        <v>843</v>
      </c>
      <c r="E388" s="430" t="s">
        <v>940</v>
      </c>
    </row>
    <row r="389" spans="1:5" ht="25.5">
      <c r="A389" s="430">
        <v>1700061</v>
      </c>
      <c r="B389" s="433" t="s">
        <v>1026</v>
      </c>
      <c r="C389" s="430" t="s">
        <v>581</v>
      </c>
      <c r="D389" s="430" t="s">
        <v>841</v>
      </c>
      <c r="E389" s="430" t="s">
        <v>842</v>
      </c>
    </row>
    <row r="390" spans="1:5" ht="25.5">
      <c r="A390" s="430">
        <v>1700061</v>
      </c>
      <c r="B390" s="433" t="s">
        <v>1026</v>
      </c>
      <c r="C390" s="430" t="s">
        <v>579</v>
      </c>
      <c r="D390" s="430" t="s">
        <v>843</v>
      </c>
      <c r="E390" s="430" t="s">
        <v>842</v>
      </c>
    </row>
    <row r="391" spans="1:5" ht="25.5">
      <c r="A391" s="430">
        <v>1700061</v>
      </c>
      <c r="B391" s="433" t="s">
        <v>1026</v>
      </c>
      <c r="C391" s="430" t="s">
        <v>844</v>
      </c>
      <c r="D391" s="430" t="s">
        <v>845</v>
      </c>
      <c r="E391" s="430" t="s">
        <v>842</v>
      </c>
    </row>
    <row r="392" spans="1:5" ht="25.5">
      <c r="A392" s="430">
        <v>1700079</v>
      </c>
      <c r="B392" s="432" t="s">
        <v>1027</v>
      </c>
      <c r="C392" s="430" t="s">
        <v>581</v>
      </c>
      <c r="D392" s="430" t="s">
        <v>841</v>
      </c>
      <c r="E392" s="430" t="s">
        <v>842</v>
      </c>
    </row>
    <row r="393" spans="1:5" ht="25.5">
      <c r="A393" s="430">
        <v>1700079</v>
      </c>
      <c r="B393" s="432" t="s">
        <v>1027</v>
      </c>
      <c r="C393" s="430" t="s">
        <v>579</v>
      </c>
      <c r="D393" s="430" t="s">
        <v>843</v>
      </c>
      <c r="E393" s="430" t="s">
        <v>842</v>
      </c>
    </row>
    <row r="394" spans="1:5" ht="25.5">
      <c r="A394" s="430">
        <v>1700079</v>
      </c>
      <c r="B394" s="432" t="s">
        <v>1027</v>
      </c>
      <c r="C394" s="430" t="s">
        <v>844</v>
      </c>
      <c r="D394" s="430" t="s">
        <v>845</v>
      </c>
      <c r="E394" s="430" t="s">
        <v>842</v>
      </c>
    </row>
    <row r="395" spans="1:5">
      <c r="A395" s="430">
        <v>1700087</v>
      </c>
      <c r="B395" s="432" t="s">
        <v>1028</v>
      </c>
      <c r="C395" s="430" t="s">
        <v>581</v>
      </c>
      <c r="D395" s="430" t="s">
        <v>841</v>
      </c>
      <c r="E395" s="430" t="s">
        <v>842</v>
      </c>
    </row>
    <row r="396" spans="1:5">
      <c r="A396" s="430">
        <v>1700087</v>
      </c>
      <c r="B396" s="432" t="s">
        <v>1028</v>
      </c>
      <c r="C396" s="430" t="s">
        <v>579</v>
      </c>
      <c r="D396" s="430" t="s">
        <v>843</v>
      </c>
      <c r="E396" s="430" t="s">
        <v>842</v>
      </c>
    </row>
    <row r="397" spans="1:5">
      <c r="A397" s="430">
        <v>1700087</v>
      </c>
      <c r="B397" s="432" t="s">
        <v>1028</v>
      </c>
      <c r="C397" s="430" t="s">
        <v>844</v>
      </c>
      <c r="D397" s="430" t="s">
        <v>845</v>
      </c>
      <c r="E397" s="430" t="s">
        <v>842</v>
      </c>
    </row>
    <row r="398" spans="1:5" ht="25.5">
      <c r="A398" s="430">
        <v>1700095</v>
      </c>
      <c r="B398" s="433" t="s">
        <v>1029</v>
      </c>
      <c r="C398" s="430" t="s">
        <v>581</v>
      </c>
      <c r="D398" s="430" t="s">
        <v>841</v>
      </c>
      <c r="E398" s="430" t="s">
        <v>842</v>
      </c>
    </row>
    <row r="399" spans="1:5" ht="25.5">
      <c r="A399" s="430">
        <v>1700095</v>
      </c>
      <c r="B399" s="433" t="s">
        <v>1029</v>
      </c>
      <c r="C399" s="430" t="s">
        <v>579</v>
      </c>
      <c r="D399" s="430" t="s">
        <v>843</v>
      </c>
      <c r="E399" s="430" t="s">
        <v>842</v>
      </c>
    </row>
    <row r="400" spans="1:5" ht="25.5">
      <c r="A400" s="430">
        <v>1700095</v>
      </c>
      <c r="B400" s="433" t="s">
        <v>1029</v>
      </c>
      <c r="C400" s="430" t="s">
        <v>844</v>
      </c>
      <c r="D400" s="430" t="s">
        <v>845</v>
      </c>
      <c r="E400" s="430" t="s">
        <v>842</v>
      </c>
    </row>
    <row r="401" spans="1:5">
      <c r="A401" s="430">
        <v>1700103</v>
      </c>
      <c r="B401" s="432" t="s">
        <v>1030</v>
      </c>
      <c r="C401" s="430" t="s">
        <v>581</v>
      </c>
      <c r="D401" s="430" t="s">
        <v>841</v>
      </c>
      <c r="E401" s="430" t="s">
        <v>842</v>
      </c>
    </row>
    <row r="402" spans="1:5">
      <c r="A402" s="430">
        <v>1700103</v>
      </c>
      <c r="B402" s="432" t="s">
        <v>1030</v>
      </c>
      <c r="C402" s="430" t="s">
        <v>579</v>
      </c>
      <c r="D402" s="430" t="s">
        <v>843</v>
      </c>
      <c r="E402" s="430" t="s">
        <v>842</v>
      </c>
    </row>
    <row r="403" spans="1:5">
      <c r="A403" s="430">
        <v>1700103</v>
      </c>
      <c r="B403" s="432" t="s">
        <v>1030</v>
      </c>
      <c r="C403" s="430" t="s">
        <v>844</v>
      </c>
      <c r="D403" s="430" t="s">
        <v>845</v>
      </c>
      <c r="E403" s="430" t="s">
        <v>842</v>
      </c>
    </row>
    <row r="404" spans="1:5">
      <c r="A404" s="430">
        <v>1800010</v>
      </c>
      <c r="B404" s="432" t="s">
        <v>1031</v>
      </c>
      <c r="C404" s="430" t="s">
        <v>581</v>
      </c>
      <c r="D404" s="430" t="s">
        <v>841</v>
      </c>
      <c r="E404" s="430" t="s">
        <v>842</v>
      </c>
    </row>
    <row r="405" spans="1:5">
      <c r="A405" s="430">
        <v>1800010</v>
      </c>
      <c r="B405" s="432" t="s">
        <v>1031</v>
      </c>
      <c r="C405" s="430" t="s">
        <v>579</v>
      </c>
      <c r="D405" s="430" t="s">
        <v>843</v>
      </c>
      <c r="E405" s="430" t="s">
        <v>842</v>
      </c>
    </row>
    <row r="406" spans="1:5">
      <c r="A406" s="430">
        <v>1800010</v>
      </c>
      <c r="B406" s="432" t="s">
        <v>1031</v>
      </c>
      <c r="C406" s="430" t="s">
        <v>578</v>
      </c>
      <c r="D406" s="430" t="s">
        <v>847</v>
      </c>
      <c r="E406" s="430" t="s">
        <v>842</v>
      </c>
    </row>
    <row r="407" spans="1:5">
      <c r="A407" s="430">
        <v>1800010</v>
      </c>
      <c r="B407" s="432" t="s">
        <v>1031</v>
      </c>
      <c r="C407" s="430" t="s">
        <v>575</v>
      </c>
      <c r="D407" s="430" t="s">
        <v>934</v>
      </c>
      <c r="E407" s="430" t="s">
        <v>842</v>
      </c>
    </row>
    <row r="408" spans="1:5">
      <c r="A408" s="430">
        <v>1800010</v>
      </c>
      <c r="B408" s="430" t="s">
        <v>1031</v>
      </c>
      <c r="C408" s="430" t="s">
        <v>576</v>
      </c>
      <c r="D408" s="430" t="s">
        <v>1010</v>
      </c>
      <c r="E408" s="430" t="s">
        <v>842</v>
      </c>
    </row>
    <row r="409" spans="1:5">
      <c r="A409" s="430">
        <v>1800010</v>
      </c>
      <c r="B409" s="430" t="s">
        <v>1031</v>
      </c>
      <c r="C409" s="430" t="s">
        <v>844</v>
      </c>
      <c r="D409" s="430" t="s">
        <v>845</v>
      </c>
      <c r="E409" s="430" t="s">
        <v>842</v>
      </c>
    </row>
    <row r="410" spans="1:5">
      <c r="A410" s="430">
        <v>1800011</v>
      </c>
      <c r="B410" s="430" t="s">
        <v>1032</v>
      </c>
      <c r="C410" s="430" t="s">
        <v>581</v>
      </c>
      <c r="D410" s="430" t="s">
        <v>841</v>
      </c>
      <c r="E410" s="430" t="s">
        <v>940</v>
      </c>
    </row>
    <row r="411" spans="1:5">
      <c r="A411" s="430">
        <v>1800011</v>
      </c>
      <c r="B411" s="430" t="s">
        <v>1032</v>
      </c>
      <c r="C411" s="430" t="s">
        <v>579</v>
      </c>
      <c r="D411" s="430" t="s">
        <v>843</v>
      </c>
      <c r="E411" s="430" t="s">
        <v>940</v>
      </c>
    </row>
    <row r="412" spans="1:5">
      <c r="A412" s="430">
        <v>1800036</v>
      </c>
      <c r="B412" s="430" t="s">
        <v>1033</v>
      </c>
      <c r="C412" s="430" t="s">
        <v>581</v>
      </c>
      <c r="D412" s="430" t="s">
        <v>841</v>
      </c>
      <c r="E412" s="430" t="s">
        <v>842</v>
      </c>
    </row>
    <row r="413" spans="1:5">
      <c r="A413" s="430">
        <v>1800036</v>
      </c>
      <c r="B413" s="430" t="s">
        <v>1033</v>
      </c>
      <c r="C413" s="430" t="s">
        <v>579</v>
      </c>
      <c r="D413" s="430" t="s">
        <v>843</v>
      </c>
      <c r="E413" s="430" t="s">
        <v>842</v>
      </c>
    </row>
    <row r="414" spans="1:5">
      <c r="A414" s="430">
        <v>1800036</v>
      </c>
      <c r="B414" s="430" t="s">
        <v>1033</v>
      </c>
      <c r="C414" s="430" t="s">
        <v>844</v>
      </c>
      <c r="D414" s="430" t="s">
        <v>845</v>
      </c>
      <c r="E414" s="430" t="s">
        <v>842</v>
      </c>
    </row>
    <row r="415" spans="1:5">
      <c r="A415" s="430">
        <v>1800044</v>
      </c>
      <c r="B415" s="430" t="s">
        <v>1034</v>
      </c>
      <c r="C415" s="430" t="s">
        <v>581</v>
      </c>
      <c r="D415" s="430" t="s">
        <v>841</v>
      </c>
      <c r="E415" s="430" t="s">
        <v>842</v>
      </c>
    </row>
    <row r="416" spans="1:5">
      <c r="A416" s="430">
        <v>1800044</v>
      </c>
      <c r="B416" s="430" t="s">
        <v>1034</v>
      </c>
      <c r="C416" s="430" t="s">
        <v>579</v>
      </c>
      <c r="D416" s="430" t="s">
        <v>843</v>
      </c>
      <c r="E416" s="430" t="s">
        <v>842</v>
      </c>
    </row>
    <row r="417" spans="1:5">
      <c r="A417" s="430">
        <v>1800044</v>
      </c>
      <c r="B417" s="430" t="s">
        <v>1034</v>
      </c>
      <c r="C417" s="430" t="s">
        <v>578</v>
      </c>
      <c r="D417" s="430" t="s">
        <v>847</v>
      </c>
      <c r="E417" s="430" t="s">
        <v>842</v>
      </c>
    </row>
    <row r="418" spans="1:5">
      <c r="A418" s="430">
        <v>1800044</v>
      </c>
      <c r="B418" s="430" t="s">
        <v>1034</v>
      </c>
      <c r="C418" s="430" t="s">
        <v>844</v>
      </c>
      <c r="D418" s="430" t="s">
        <v>845</v>
      </c>
      <c r="E418" s="430" t="s">
        <v>842</v>
      </c>
    </row>
    <row r="419" spans="1:5">
      <c r="A419" s="430">
        <v>1800051</v>
      </c>
      <c r="B419" s="430" t="s">
        <v>1035</v>
      </c>
      <c r="C419" s="430" t="s">
        <v>581</v>
      </c>
      <c r="D419" s="430" t="s">
        <v>841</v>
      </c>
      <c r="E419" s="430" t="s">
        <v>842</v>
      </c>
    </row>
    <row r="420" spans="1:5">
      <c r="A420" s="430">
        <v>1800051</v>
      </c>
      <c r="B420" s="430" t="s">
        <v>1035</v>
      </c>
      <c r="C420" s="430" t="s">
        <v>579</v>
      </c>
      <c r="D420" s="430" t="s">
        <v>843</v>
      </c>
      <c r="E420" s="430" t="s">
        <v>842</v>
      </c>
    </row>
    <row r="421" spans="1:5">
      <c r="A421" s="430">
        <v>1800051</v>
      </c>
      <c r="B421" s="430" t="s">
        <v>1035</v>
      </c>
      <c r="C421" s="430" t="s">
        <v>578</v>
      </c>
      <c r="D421" s="430" t="s">
        <v>847</v>
      </c>
      <c r="E421" s="430" t="s">
        <v>842</v>
      </c>
    </row>
    <row r="422" spans="1:5">
      <c r="A422" s="430">
        <v>1800051</v>
      </c>
      <c r="B422" s="430" t="s">
        <v>1035</v>
      </c>
      <c r="C422" s="430" t="s">
        <v>844</v>
      </c>
      <c r="D422" s="430" t="s">
        <v>845</v>
      </c>
      <c r="E422" s="430" t="s">
        <v>842</v>
      </c>
    </row>
    <row r="423" spans="1:5">
      <c r="A423" s="430">
        <v>1800052</v>
      </c>
      <c r="B423" s="430" t="s">
        <v>1036</v>
      </c>
      <c r="C423" s="430" t="s">
        <v>581</v>
      </c>
      <c r="D423" s="430" t="s">
        <v>841</v>
      </c>
      <c r="E423" s="430" t="s">
        <v>940</v>
      </c>
    </row>
    <row r="424" spans="1:5">
      <c r="A424" s="430">
        <v>1800069</v>
      </c>
      <c r="B424" s="430" t="s">
        <v>1037</v>
      </c>
      <c r="C424" s="430" t="s">
        <v>581</v>
      </c>
      <c r="D424" s="430" t="s">
        <v>841</v>
      </c>
      <c r="E424" s="430" t="s">
        <v>842</v>
      </c>
    </row>
    <row r="425" spans="1:5">
      <c r="A425" s="430">
        <v>1800069</v>
      </c>
      <c r="B425" s="430" t="s">
        <v>1037</v>
      </c>
      <c r="C425" s="430" t="s">
        <v>579</v>
      </c>
      <c r="D425" s="430" t="s">
        <v>843</v>
      </c>
      <c r="E425" s="430" t="s">
        <v>842</v>
      </c>
    </row>
    <row r="426" spans="1:5">
      <c r="A426" s="430">
        <v>1800069</v>
      </c>
      <c r="B426" s="430" t="s">
        <v>1037</v>
      </c>
      <c r="C426" s="430" t="s">
        <v>578</v>
      </c>
      <c r="D426" s="430" t="s">
        <v>847</v>
      </c>
      <c r="E426" s="430" t="s">
        <v>842</v>
      </c>
    </row>
    <row r="427" spans="1:5">
      <c r="A427" s="430">
        <v>1800069</v>
      </c>
      <c r="B427" s="430" t="s">
        <v>1037</v>
      </c>
      <c r="C427" s="430" t="s">
        <v>844</v>
      </c>
      <c r="D427" s="430" t="s">
        <v>845</v>
      </c>
      <c r="E427" s="430" t="s">
        <v>842</v>
      </c>
    </row>
    <row r="428" spans="1:5">
      <c r="A428" s="430">
        <v>1800085</v>
      </c>
      <c r="B428" s="430" t="s">
        <v>1038</v>
      </c>
      <c r="C428" s="430" t="s">
        <v>581</v>
      </c>
      <c r="D428" s="430" t="s">
        <v>841</v>
      </c>
      <c r="E428" s="430" t="s">
        <v>842</v>
      </c>
    </row>
    <row r="429" spans="1:5">
      <c r="A429" s="430">
        <v>1800085</v>
      </c>
      <c r="B429" s="430" t="s">
        <v>1039</v>
      </c>
      <c r="C429" s="430" t="s">
        <v>579</v>
      </c>
      <c r="D429" s="430" t="s">
        <v>843</v>
      </c>
      <c r="E429" s="430" t="s">
        <v>842</v>
      </c>
    </row>
    <row r="430" spans="1:5">
      <c r="A430" s="430">
        <v>1800085</v>
      </c>
      <c r="B430" s="430" t="s">
        <v>1039</v>
      </c>
      <c r="C430" s="430" t="s">
        <v>578</v>
      </c>
      <c r="D430" s="430" t="s">
        <v>847</v>
      </c>
      <c r="E430" s="430" t="s">
        <v>842</v>
      </c>
    </row>
    <row r="431" spans="1:5">
      <c r="A431" s="430">
        <v>1800085</v>
      </c>
      <c r="B431" s="430" t="s">
        <v>1039</v>
      </c>
      <c r="C431" s="430" t="s">
        <v>844</v>
      </c>
      <c r="D431" s="430" t="s">
        <v>845</v>
      </c>
      <c r="E431" s="430" t="s">
        <v>842</v>
      </c>
    </row>
    <row r="432" spans="1:5">
      <c r="A432" s="430">
        <v>1800093</v>
      </c>
      <c r="B432" s="430" t="s">
        <v>1040</v>
      </c>
      <c r="C432" s="430" t="s">
        <v>581</v>
      </c>
      <c r="D432" s="430" t="s">
        <v>841</v>
      </c>
      <c r="E432" s="430" t="s">
        <v>842</v>
      </c>
    </row>
    <row r="433" spans="1:5">
      <c r="A433" s="430">
        <v>1800093</v>
      </c>
      <c r="B433" s="430" t="s">
        <v>1040</v>
      </c>
      <c r="C433" s="430" t="s">
        <v>579</v>
      </c>
      <c r="D433" s="430" t="s">
        <v>843</v>
      </c>
      <c r="E433" s="430" t="s">
        <v>842</v>
      </c>
    </row>
    <row r="434" spans="1:5">
      <c r="A434" s="430">
        <v>1800093</v>
      </c>
      <c r="B434" s="430" t="s">
        <v>1040</v>
      </c>
      <c r="C434" s="430" t="s">
        <v>578</v>
      </c>
      <c r="D434" s="430" t="s">
        <v>847</v>
      </c>
      <c r="E434" s="430" t="s">
        <v>842</v>
      </c>
    </row>
    <row r="435" spans="1:5">
      <c r="A435" s="430">
        <v>1800093</v>
      </c>
      <c r="B435" s="430" t="s">
        <v>1040</v>
      </c>
      <c r="C435" s="430" t="s">
        <v>844</v>
      </c>
      <c r="D435" s="430" t="s">
        <v>845</v>
      </c>
      <c r="E435" s="430" t="s">
        <v>842</v>
      </c>
    </row>
    <row r="436" spans="1:5">
      <c r="A436" s="430">
        <v>1800101</v>
      </c>
      <c r="B436" s="430" t="s">
        <v>1041</v>
      </c>
      <c r="C436" s="430" t="s">
        <v>581</v>
      </c>
      <c r="D436" s="430" t="s">
        <v>841</v>
      </c>
      <c r="E436" s="430" t="s">
        <v>842</v>
      </c>
    </row>
    <row r="437" spans="1:5">
      <c r="A437" s="430">
        <v>1800101</v>
      </c>
      <c r="B437" s="430" t="s">
        <v>1041</v>
      </c>
      <c r="C437" s="430" t="s">
        <v>579</v>
      </c>
      <c r="D437" s="430" t="s">
        <v>843</v>
      </c>
      <c r="E437" s="430" t="s">
        <v>842</v>
      </c>
    </row>
    <row r="438" spans="1:5">
      <c r="A438" s="430">
        <v>1800101</v>
      </c>
      <c r="B438" s="430" t="s">
        <v>1041</v>
      </c>
      <c r="C438" s="430" t="s">
        <v>844</v>
      </c>
      <c r="D438" s="430" t="s">
        <v>845</v>
      </c>
      <c r="E438" s="430" t="s">
        <v>842</v>
      </c>
    </row>
    <row r="439" spans="1:5">
      <c r="A439" s="430">
        <v>1800119</v>
      </c>
      <c r="B439" s="430" t="s">
        <v>1042</v>
      </c>
      <c r="C439" s="430" t="s">
        <v>581</v>
      </c>
      <c r="D439" s="430" t="s">
        <v>841</v>
      </c>
      <c r="E439" s="430" t="s">
        <v>842</v>
      </c>
    </row>
    <row r="440" spans="1:5">
      <c r="A440" s="430">
        <v>1800119</v>
      </c>
      <c r="B440" s="430" t="s">
        <v>1042</v>
      </c>
      <c r="C440" s="430" t="s">
        <v>579</v>
      </c>
      <c r="D440" s="430" t="s">
        <v>843</v>
      </c>
      <c r="E440" s="430" t="s">
        <v>842</v>
      </c>
    </row>
    <row r="441" spans="1:5">
      <c r="A441" s="430">
        <v>1800119</v>
      </c>
      <c r="B441" s="430" t="s">
        <v>1042</v>
      </c>
      <c r="C441" s="430" t="s">
        <v>844</v>
      </c>
      <c r="D441" s="430" t="s">
        <v>845</v>
      </c>
      <c r="E441" s="430" t="s">
        <v>842</v>
      </c>
    </row>
    <row r="442" spans="1:5">
      <c r="A442" s="430">
        <v>1800127</v>
      </c>
      <c r="B442" s="430" t="s">
        <v>1043</v>
      </c>
      <c r="C442" s="430" t="s">
        <v>581</v>
      </c>
      <c r="D442" s="430" t="s">
        <v>841</v>
      </c>
      <c r="E442" s="430" t="s">
        <v>842</v>
      </c>
    </row>
    <row r="443" spans="1:5">
      <c r="A443" s="430">
        <v>1800127</v>
      </c>
      <c r="B443" s="430" t="s">
        <v>1043</v>
      </c>
      <c r="C443" s="430" t="s">
        <v>579</v>
      </c>
      <c r="D443" s="430" t="s">
        <v>843</v>
      </c>
      <c r="E443" s="430" t="s">
        <v>842</v>
      </c>
    </row>
    <row r="444" spans="1:5">
      <c r="A444" s="430">
        <v>1800127</v>
      </c>
      <c r="B444" s="430" t="s">
        <v>1043</v>
      </c>
      <c r="C444" s="430" t="s">
        <v>844</v>
      </c>
      <c r="D444" s="430" t="s">
        <v>845</v>
      </c>
      <c r="E444" s="430" t="s">
        <v>842</v>
      </c>
    </row>
    <row r="445" spans="1:5">
      <c r="A445" s="430">
        <v>1800135</v>
      </c>
      <c r="B445" s="430" t="s">
        <v>1044</v>
      </c>
      <c r="C445" s="430" t="s">
        <v>581</v>
      </c>
      <c r="D445" s="430" t="s">
        <v>841</v>
      </c>
      <c r="E445" s="430" t="s">
        <v>842</v>
      </c>
    </row>
    <row r="446" spans="1:5">
      <c r="A446" s="430">
        <v>1800135</v>
      </c>
      <c r="B446" s="430" t="s">
        <v>1044</v>
      </c>
      <c r="C446" s="430" t="s">
        <v>579</v>
      </c>
      <c r="D446" s="430" t="s">
        <v>843</v>
      </c>
      <c r="E446" s="430" t="s">
        <v>842</v>
      </c>
    </row>
    <row r="447" spans="1:5">
      <c r="A447" s="430">
        <v>1800135</v>
      </c>
      <c r="B447" s="430" t="s">
        <v>1044</v>
      </c>
      <c r="C447" s="430" t="s">
        <v>844</v>
      </c>
      <c r="D447" s="430" t="s">
        <v>845</v>
      </c>
      <c r="E447" s="430" t="s">
        <v>842</v>
      </c>
    </row>
    <row r="448" spans="1:5">
      <c r="A448" s="430">
        <v>1800143</v>
      </c>
      <c r="B448" s="430" t="s">
        <v>1045</v>
      </c>
      <c r="C448" s="430" t="s">
        <v>581</v>
      </c>
      <c r="D448" s="430" t="s">
        <v>841</v>
      </c>
      <c r="E448" s="430" t="s">
        <v>842</v>
      </c>
    </row>
    <row r="449" spans="1:5">
      <c r="A449" s="430">
        <v>1800143</v>
      </c>
      <c r="B449" s="430" t="s">
        <v>1045</v>
      </c>
      <c r="C449" s="430" t="s">
        <v>579</v>
      </c>
      <c r="D449" s="430" t="s">
        <v>843</v>
      </c>
      <c r="E449" s="430" t="s">
        <v>842</v>
      </c>
    </row>
    <row r="450" spans="1:5">
      <c r="A450" s="430">
        <v>1800143</v>
      </c>
      <c r="B450" s="430" t="s">
        <v>1045</v>
      </c>
      <c r="C450" s="430" t="s">
        <v>844</v>
      </c>
      <c r="D450" s="430" t="s">
        <v>845</v>
      </c>
      <c r="E450" s="430" t="s">
        <v>842</v>
      </c>
    </row>
    <row r="451" spans="1:5">
      <c r="A451" s="430">
        <v>1800150</v>
      </c>
      <c r="B451" s="430" t="s">
        <v>1046</v>
      </c>
      <c r="C451" s="430" t="s">
        <v>581</v>
      </c>
      <c r="D451" s="430" t="s">
        <v>841</v>
      </c>
      <c r="E451" s="430" t="s">
        <v>842</v>
      </c>
    </row>
    <row r="452" spans="1:5">
      <c r="A452" s="430">
        <v>1800150</v>
      </c>
      <c r="B452" s="430" t="s">
        <v>1046</v>
      </c>
      <c r="C452" s="430" t="s">
        <v>579</v>
      </c>
      <c r="D452" s="430" t="s">
        <v>843</v>
      </c>
      <c r="E452" s="430" t="s">
        <v>842</v>
      </c>
    </row>
    <row r="453" spans="1:5">
      <c r="A453" s="430">
        <v>1800150</v>
      </c>
      <c r="B453" s="430" t="s">
        <v>1046</v>
      </c>
      <c r="C453" s="430" t="s">
        <v>844</v>
      </c>
      <c r="D453" s="430" t="s">
        <v>845</v>
      </c>
      <c r="E453" s="430" t="s">
        <v>842</v>
      </c>
    </row>
    <row r="454" spans="1:5">
      <c r="A454" s="430">
        <v>1800168</v>
      </c>
      <c r="B454" s="430" t="s">
        <v>1047</v>
      </c>
      <c r="C454" s="430" t="s">
        <v>581</v>
      </c>
      <c r="D454" s="430" t="s">
        <v>841</v>
      </c>
      <c r="E454" s="430" t="s">
        <v>842</v>
      </c>
    </row>
    <row r="455" spans="1:5">
      <c r="A455" s="430">
        <v>1800168</v>
      </c>
      <c r="B455" s="430" t="s">
        <v>1047</v>
      </c>
      <c r="C455" s="430" t="s">
        <v>579</v>
      </c>
      <c r="D455" s="430" t="s">
        <v>843</v>
      </c>
      <c r="E455" s="430" t="s">
        <v>842</v>
      </c>
    </row>
    <row r="456" spans="1:5">
      <c r="A456" s="430">
        <v>1800168</v>
      </c>
      <c r="B456" s="430" t="s">
        <v>1047</v>
      </c>
      <c r="C456" s="430" t="s">
        <v>844</v>
      </c>
      <c r="D456" s="430" t="s">
        <v>845</v>
      </c>
      <c r="E456" s="430" t="s">
        <v>842</v>
      </c>
    </row>
    <row r="457" spans="1:5">
      <c r="A457" s="430">
        <v>1800176</v>
      </c>
      <c r="B457" s="430" t="s">
        <v>1048</v>
      </c>
      <c r="C457" s="430" t="s">
        <v>581</v>
      </c>
      <c r="D457" s="430" t="s">
        <v>841</v>
      </c>
      <c r="E457" s="430" t="s">
        <v>842</v>
      </c>
    </row>
    <row r="458" spans="1:5">
      <c r="A458" s="430">
        <v>1800176</v>
      </c>
      <c r="B458" s="430" t="s">
        <v>1048</v>
      </c>
      <c r="C458" s="430" t="s">
        <v>579</v>
      </c>
      <c r="D458" s="430" t="s">
        <v>843</v>
      </c>
      <c r="E458" s="430" t="s">
        <v>842</v>
      </c>
    </row>
    <row r="459" spans="1:5">
      <c r="A459" s="430">
        <v>1800176</v>
      </c>
      <c r="B459" s="430" t="s">
        <v>1048</v>
      </c>
      <c r="C459" s="430" t="s">
        <v>844</v>
      </c>
      <c r="D459" s="430" t="s">
        <v>845</v>
      </c>
      <c r="E459" s="430" t="s">
        <v>842</v>
      </c>
    </row>
    <row r="460" spans="1:5">
      <c r="A460" s="430">
        <v>1800184</v>
      </c>
      <c r="B460" s="430" t="s">
        <v>1049</v>
      </c>
      <c r="C460" s="430" t="s">
        <v>581</v>
      </c>
      <c r="D460" s="430" t="s">
        <v>841</v>
      </c>
      <c r="E460" s="430" t="s">
        <v>842</v>
      </c>
    </row>
    <row r="461" spans="1:5">
      <c r="A461" s="430">
        <v>1800184</v>
      </c>
      <c r="B461" s="430" t="s">
        <v>1049</v>
      </c>
      <c r="C461" s="430" t="s">
        <v>579</v>
      </c>
      <c r="D461" s="430" t="s">
        <v>843</v>
      </c>
      <c r="E461" s="430" t="s">
        <v>842</v>
      </c>
    </row>
    <row r="462" spans="1:5">
      <c r="A462" s="430">
        <v>1800184</v>
      </c>
      <c r="B462" s="430" t="s">
        <v>1049</v>
      </c>
      <c r="C462" s="430" t="s">
        <v>844</v>
      </c>
      <c r="D462" s="430" t="s">
        <v>845</v>
      </c>
      <c r="E462" s="430" t="s">
        <v>842</v>
      </c>
    </row>
    <row r="463" spans="1:5">
      <c r="A463" s="430">
        <v>1800192</v>
      </c>
      <c r="B463" s="430" t="s">
        <v>1050</v>
      </c>
      <c r="C463" s="430" t="s">
        <v>581</v>
      </c>
      <c r="D463" s="430" t="s">
        <v>841</v>
      </c>
      <c r="E463" s="430" t="s">
        <v>842</v>
      </c>
    </row>
    <row r="464" spans="1:5">
      <c r="A464" s="430">
        <v>1800192</v>
      </c>
      <c r="B464" s="430" t="s">
        <v>1050</v>
      </c>
      <c r="C464" s="430" t="s">
        <v>579</v>
      </c>
      <c r="D464" s="430" t="s">
        <v>843</v>
      </c>
      <c r="E464" s="430" t="s">
        <v>842</v>
      </c>
    </row>
    <row r="465" spans="1:5">
      <c r="A465" s="430">
        <v>1800192</v>
      </c>
      <c r="B465" s="430" t="s">
        <v>1050</v>
      </c>
      <c r="C465" s="430" t="s">
        <v>844</v>
      </c>
      <c r="D465" s="430" t="s">
        <v>845</v>
      </c>
      <c r="E465" s="430" t="s">
        <v>842</v>
      </c>
    </row>
    <row r="466" spans="1:5">
      <c r="A466" s="430">
        <v>1800200</v>
      </c>
      <c r="B466" s="430" t="s">
        <v>1051</v>
      </c>
      <c r="C466" s="430" t="s">
        <v>581</v>
      </c>
      <c r="D466" s="430" t="s">
        <v>841</v>
      </c>
      <c r="E466" s="430" t="s">
        <v>842</v>
      </c>
    </row>
    <row r="467" spans="1:5">
      <c r="A467" s="430">
        <v>1800200</v>
      </c>
      <c r="B467" s="430" t="s">
        <v>1051</v>
      </c>
      <c r="C467" s="430" t="s">
        <v>579</v>
      </c>
      <c r="D467" s="430" t="s">
        <v>843</v>
      </c>
      <c r="E467" s="430" t="s">
        <v>842</v>
      </c>
    </row>
    <row r="468" spans="1:5">
      <c r="A468" s="430">
        <v>1800200</v>
      </c>
      <c r="B468" s="430" t="s">
        <v>1051</v>
      </c>
      <c r="C468" s="430" t="s">
        <v>844</v>
      </c>
      <c r="D468" s="430" t="s">
        <v>845</v>
      </c>
      <c r="E468" s="430" t="s">
        <v>842</v>
      </c>
    </row>
    <row r="469" spans="1:5">
      <c r="A469" s="430">
        <v>1800218</v>
      </c>
      <c r="B469" s="430" t="s">
        <v>1052</v>
      </c>
      <c r="C469" s="430" t="s">
        <v>581</v>
      </c>
      <c r="D469" s="430" t="s">
        <v>841</v>
      </c>
      <c r="E469" s="430" t="s">
        <v>842</v>
      </c>
    </row>
    <row r="470" spans="1:5">
      <c r="A470" s="430">
        <v>1800218</v>
      </c>
      <c r="B470" s="430" t="s">
        <v>1052</v>
      </c>
      <c r="C470" s="430" t="s">
        <v>579</v>
      </c>
      <c r="D470" s="430" t="s">
        <v>843</v>
      </c>
      <c r="E470" s="430" t="s">
        <v>842</v>
      </c>
    </row>
    <row r="471" spans="1:5">
      <c r="A471" s="430">
        <v>1800218</v>
      </c>
      <c r="B471" s="430" t="s">
        <v>1052</v>
      </c>
      <c r="C471" s="430" t="s">
        <v>844</v>
      </c>
      <c r="D471" s="430" t="s">
        <v>845</v>
      </c>
      <c r="E471" s="430" t="s">
        <v>842</v>
      </c>
    </row>
    <row r="472" spans="1:5">
      <c r="A472" s="430">
        <v>1800226</v>
      </c>
      <c r="B472" s="430" t="s">
        <v>1053</v>
      </c>
      <c r="C472" s="430" t="s">
        <v>581</v>
      </c>
      <c r="D472" s="430" t="s">
        <v>841</v>
      </c>
      <c r="E472" s="430" t="s">
        <v>842</v>
      </c>
    </row>
    <row r="473" spans="1:5">
      <c r="A473" s="430">
        <v>1800226</v>
      </c>
      <c r="B473" s="430" t="s">
        <v>1053</v>
      </c>
      <c r="C473" s="430" t="s">
        <v>579</v>
      </c>
      <c r="D473" s="430" t="s">
        <v>843</v>
      </c>
      <c r="E473" s="430" t="s">
        <v>842</v>
      </c>
    </row>
    <row r="474" spans="1:5">
      <c r="A474" s="430">
        <v>1800226</v>
      </c>
      <c r="B474" s="430" t="s">
        <v>1053</v>
      </c>
      <c r="C474" s="430" t="s">
        <v>844</v>
      </c>
      <c r="D474" s="430" t="s">
        <v>845</v>
      </c>
      <c r="E474" s="430" t="s">
        <v>842</v>
      </c>
    </row>
    <row r="475" spans="1:5">
      <c r="A475" s="430">
        <v>1900018</v>
      </c>
      <c r="B475" s="430" t="s">
        <v>1054</v>
      </c>
      <c r="C475" s="430" t="s">
        <v>581</v>
      </c>
      <c r="D475" s="430" t="s">
        <v>841</v>
      </c>
      <c r="E475" s="430" t="s">
        <v>842</v>
      </c>
    </row>
    <row r="476" spans="1:5">
      <c r="A476" s="430">
        <v>1900018</v>
      </c>
      <c r="B476" s="430" t="s">
        <v>1054</v>
      </c>
      <c r="C476" s="430" t="s">
        <v>579</v>
      </c>
      <c r="D476" s="430" t="s">
        <v>843</v>
      </c>
      <c r="E476" s="430" t="s">
        <v>842</v>
      </c>
    </row>
    <row r="477" spans="1:5">
      <c r="A477" s="430">
        <v>1900018</v>
      </c>
      <c r="B477" s="430" t="s">
        <v>1054</v>
      </c>
      <c r="C477" s="430" t="s">
        <v>578</v>
      </c>
      <c r="D477" s="430" t="s">
        <v>847</v>
      </c>
      <c r="E477" s="430" t="s">
        <v>842</v>
      </c>
    </row>
    <row r="478" spans="1:5">
      <c r="A478" s="430">
        <v>1900018</v>
      </c>
      <c r="B478" s="430" t="s">
        <v>1054</v>
      </c>
      <c r="C478" s="430" t="s">
        <v>575</v>
      </c>
      <c r="D478" s="430" t="s">
        <v>934</v>
      </c>
      <c r="E478" s="430" t="s">
        <v>842</v>
      </c>
    </row>
    <row r="479" spans="1:5">
      <c r="A479" s="430">
        <v>1900018</v>
      </c>
      <c r="B479" s="430" t="s">
        <v>1054</v>
      </c>
      <c r="C479" s="430" t="s">
        <v>844</v>
      </c>
      <c r="D479" s="430" t="s">
        <v>845</v>
      </c>
      <c r="E479" s="430" t="s">
        <v>842</v>
      </c>
    </row>
    <row r="480" spans="1:5">
      <c r="A480" s="430">
        <v>1900026</v>
      </c>
      <c r="B480" s="430" t="s">
        <v>1055</v>
      </c>
      <c r="C480" s="430" t="s">
        <v>581</v>
      </c>
      <c r="D480" s="430" t="s">
        <v>841</v>
      </c>
      <c r="E480" s="430" t="s">
        <v>842</v>
      </c>
    </row>
    <row r="481" spans="1:5">
      <c r="A481" s="430">
        <v>1900026</v>
      </c>
      <c r="B481" s="430" t="s">
        <v>1055</v>
      </c>
      <c r="C481" s="430" t="s">
        <v>579</v>
      </c>
      <c r="D481" s="430" t="s">
        <v>843</v>
      </c>
      <c r="E481" s="430" t="s">
        <v>842</v>
      </c>
    </row>
    <row r="482" spans="1:5">
      <c r="A482" s="430">
        <v>1900026</v>
      </c>
      <c r="B482" s="430" t="s">
        <v>1055</v>
      </c>
      <c r="C482" s="430" t="s">
        <v>578</v>
      </c>
      <c r="D482" s="430" t="s">
        <v>847</v>
      </c>
      <c r="E482" s="430" t="s">
        <v>842</v>
      </c>
    </row>
    <row r="483" spans="1:5">
      <c r="A483" s="430">
        <v>1900026</v>
      </c>
      <c r="B483" s="430" t="s">
        <v>1055</v>
      </c>
      <c r="C483" s="430" t="s">
        <v>844</v>
      </c>
      <c r="D483" s="430" t="s">
        <v>845</v>
      </c>
      <c r="E483" s="430" t="s">
        <v>842</v>
      </c>
    </row>
    <row r="484" spans="1:5">
      <c r="A484" s="430">
        <v>1900034</v>
      </c>
      <c r="B484" s="430" t="s">
        <v>1056</v>
      </c>
      <c r="C484" s="430" t="s">
        <v>581</v>
      </c>
      <c r="D484" s="430" t="s">
        <v>841</v>
      </c>
      <c r="E484" s="430" t="s">
        <v>842</v>
      </c>
    </row>
    <row r="485" spans="1:5">
      <c r="A485" s="430">
        <v>1900034</v>
      </c>
      <c r="B485" s="430" t="s">
        <v>1056</v>
      </c>
      <c r="C485" s="430" t="s">
        <v>579</v>
      </c>
      <c r="D485" s="430" t="s">
        <v>843</v>
      </c>
      <c r="E485" s="430" t="s">
        <v>842</v>
      </c>
    </row>
    <row r="486" spans="1:5">
      <c r="A486" s="430">
        <v>1900034</v>
      </c>
      <c r="B486" s="430" t="s">
        <v>1056</v>
      </c>
      <c r="C486" s="430" t="s">
        <v>844</v>
      </c>
      <c r="D486" s="430" t="s">
        <v>845</v>
      </c>
      <c r="E486" s="430" t="s">
        <v>842</v>
      </c>
    </row>
    <row r="487" spans="1:5">
      <c r="A487" s="430">
        <v>1900035</v>
      </c>
      <c r="B487" s="430" t="s">
        <v>1057</v>
      </c>
      <c r="C487" s="430" t="s">
        <v>581</v>
      </c>
      <c r="D487" s="430" t="s">
        <v>841</v>
      </c>
      <c r="E487" s="430" t="s">
        <v>940</v>
      </c>
    </row>
    <row r="488" spans="1:5">
      <c r="A488" s="430">
        <v>1900035</v>
      </c>
      <c r="B488" s="430" t="s">
        <v>1057</v>
      </c>
      <c r="C488" s="430" t="s">
        <v>579</v>
      </c>
      <c r="D488" s="430" t="s">
        <v>843</v>
      </c>
      <c r="E488" s="430" t="s">
        <v>940</v>
      </c>
    </row>
    <row r="489" spans="1:5">
      <c r="A489" s="430">
        <v>1900042</v>
      </c>
      <c r="B489" s="430" t="s">
        <v>1058</v>
      </c>
      <c r="C489" s="430" t="s">
        <v>581</v>
      </c>
      <c r="D489" s="430" t="s">
        <v>841</v>
      </c>
      <c r="E489" s="430" t="s">
        <v>842</v>
      </c>
    </row>
    <row r="490" spans="1:5">
      <c r="A490" s="430">
        <v>1900042</v>
      </c>
      <c r="B490" s="430" t="s">
        <v>1058</v>
      </c>
      <c r="C490" s="430" t="s">
        <v>579</v>
      </c>
      <c r="D490" s="430" t="s">
        <v>843</v>
      </c>
      <c r="E490" s="430" t="s">
        <v>842</v>
      </c>
    </row>
    <row r="491" spans="1:5">
      <c r="A491" s="430">
        <v>1900042</v>
      </c>
      <c r="B491" s="430" t="s">
        <v>1058</v>
      </c>
      <c r="C491" s="430" t="s">
        <v>844</v>
      </c>
      <c r="D491" s="430" t="s">
        <v>845</v>
      </c>
      <c r="E491" s="430" t="s">
        <v>842</v>
      </c>
    </row>
    <row r="492" spans="1:5">
      <c r="A492" s="430">
        <v>2000016</v>
      </c>
      <c r="B492" s="430" t="s">
        <v>1059</v>
      </c>
      <c r="C492" s="430" t="s">
        <v>581</v>
      </c>
      <c r="D492" s="430" t="s">
        <v>841</v>
      </c>
      <c r="E492" s="430" t="s">
        <v>842</v>
      </c>
    </row>
    <row r="493" spans="1:5">
      <c r="A493" s="430">
        <v>2000016</v>
      </c>
      <c r="B493" s="430" t="s">
        <v>1059</v>
      </c>
      <c r="C493" s="430" t="s">
        <v>579</v>
      </c>
      <c r="D493" s="430" t="s">
        <v>843</v>
      </c>
      <c r="E493" s="430" t="s">
        <v>842</v>
      </c>
    </row>
    <row r="494" spans="1:5">
      <c r="A494" s="430">
        <v>2000016</v>
      </c>
      <c r="B494" s="430" t="s">
        <v>1059</v>
      </c>
      <c r="C494" s="430" t="s">
        <v>575</v>
      </c>
      <c r="D494" s="430" t="s">
        <v>934</v>
      </c>
      <c r="E494" s="430" t="s">
        <v>842</v>
      </c>
    </row>
    <row r="495" spans="1:5">
      <c r="A495" s="430">
        <v>2000016</v>
      </c>
      <c r="B495" s="430" t="s">
        <v>1059</v>
      </c>
      <c r="C495" s="430" t="s">
        <v>844</v>
      </c>
      <c r="D495" s="430" t="s">
        <v>845</v>
      </c>
      <c r="E495" s="430" t="s">
        <v>842</v>
      </c>
    </row>
    <row r="496" spans="1:5">
      <c r="A496" s="430">
        <v>2000017</v>
      </c>
      <c r="B496" s="430" t="s">
        <v>1060</v>
      </c>
      <c r="C496" s="430" t="s">
        <v>581</v>
      </c>
      <c r="D496" s="430" t="s">
        <v>841</v>
      </c>
      <c r="E496" s="430" t="s">
        <v>940</v>
      </c>
    </row>
    <row r="497" spans="1:5">
      <c r="A497" s="430">
        <v>2000017</v>
      </c>
      <c r="B497" s="430" t="s">
        <v>1060</v>
      </c>
      <c r="C497" s="430" t="s">
        <v>579</v>
      </c>
      <c r="D497" s="430" t="s">
        <v>843</v>
      </c>
      <c r="E497" s="430" t="s">
        <v>940</v>
      </c>
    </row>
    <row r="498" spans="1:5">
      <c r="A498" s="430">
        <v>2200012</v>
      </c>
      <c r="B498" s="430" t="s">
        <v>1061</v>
      </c>
      <c r="C498" s="430" t="s">
        <v>581</v>
      </c>
      <c r="D498" s="430" t="s">
        <v>841</v>
      </c>
      <c r="E498" s="430" t="s">
        <v>842</v>
      </c>
    </row>
    <row r="499" spans="1:5">
      <c r="A499" s="430">
        <v>2200012</v>
      </c>
      <c r="B499" s="430" t="s">
        <v>1061</v>
      </c>
      <c r="C499" s="430" t="s">
        <v>579</v>
      </c>
      <c r="D499" s="430" t="s">
        <v>843</v>
      </c>
      <c r="E499" s="430" t="s">
        <v>842</v>
      </c>
    </row>
    <row r="500" spans="1:5">
      <c r="A500" s="430">
        <v>2200012</v>
      </c>
      <c r="B500" s="430" t="s">
        <v>1061</v>
      </c>
      <c r="C500" s="430" t="s">
        <v>844</v>
      </c>
      <c r="D500" s="430" t="s">
        <v>845</v>
      </c>
      <c r="E500" s="430" t="s">
        <v>842</v>
      </c>
    </row>
    <row r="501" spans="1:5">
      <c r="A501" s="430">
        <v>2200020</v>
      </c>
      <c r="B501" s="430" t="s">
        <v>1062</v>
      </c>
      <c r="C501" s="430" t="s">
        <v>581</v>
      </c>
      <c r="D501" s="430" t="s">
        <v>841</v>
      </c>
      <c r="E501" s="430" t="s">
        <v>842</v>
      </c>
    </row>
    <row r="502" spans="1:5">
      <c r="A502" s="430">
        <v>2200020</v>
      </c>
      <c r="B502" s="430" t="s">
        <v>1062</v>
      </c>
      <c r="C502" s="430" t="s">
        <v>579</v>
      </c>
      <c r="D502" s="430" t="s">
        <v>843</v>
      </c>
      <c r="E502" s="430" t="s">
        <v>842</v>
      </c>
    </row>
    <row r="503" spans="1:5">
      <c r="A503" s="430">
        <v>2200020</v>
      </c>
      <c r="B503" s="430" t="s">
        <v>1062</v>
      </c>
      <c r="C503" s="430" t="s">
        <v>844</v>
      </c>
      <c r="D503" s="430" t="s">
        <v>845</v>
      </c>
      <c r="E503" s="430" t="s">
        <v>842</v>
      </c>
    </row>
    <row r="504" spans="1:5">
      <c r="A504" s="430">
        <v>2200038</v>
      </c>
      <c r="B504" s="430" t="s">
        <v>1063</v>
      </c>
      <c r="C504" s="430" t="s">
        <v>581</v>
      </c>
      <c r="D504" s="430" t="s">
        <v>841</v>
      </c>
      <c r="E504" s="430" t="s">
        <v>842</v>
      </c>
    </row>
    <row r="505" spans="1:5">
      <c r="A505" s="430">
        <v>2200038</v>
      </c>
      <c r="B505" s="430" t="s">
        <v>1063</v>
      </c>
      <c r="C505" s="430" t="s">
        <v>579</v>
      </c>
      <c r="D505" s="430" t="s">
        <v>843</v>
      </c>
      <c r="E505" s="430" t="s">
        <v>842</v>
      </c>
    </row>
    <row r="506" spans="1:5">
      <c r="A506" s="430">
        <v>2200038</v>
      </c>
      <c r="B506" s="430" t="s">
        <v>1063</v>
      </c>
      <c r="C506" s="430" t="s">
        <v>844</v>
      </c>
      <c r="D506" s="430" t="s">
        <v>845</v>
      </c>
      <c r="E506" s="430" t="s">
        <v>842</v>
      </c>
    </row>
    <row r="507" spans="1:5">
      <c r="A507" s="430">
        <v>2200046</v>
      </c>
      <c r="B507" s="430" t="s">
        <v>1064</v>
      </c>
      <c r="C507" s="430" t="s">
        <v>581</v>
      </c>
      <c r="D507" s="430" t="s">
        <v>841</v>
      </c>
      <c r="E507" s="430" t="s">
        <v>842</v>
      </c>
    </row>
    <row r="508" spans="1:5">
      <c r="A508" s="430">
        <v>2200046</v>
      </c>
      <c r="B508" s="430" t="s">
        <v>1064</v>
      </c>
      <c r="C508" s="430" t="s">
        <v>579</v>
      </c>
      <c r="D508" s="430" t="s">
        <v>843</v>
      </c>
      <c r="E508" s="430" t="s">
        <v>842</v>
      </c>
    </row>
    <row r="509" spans="1:5">
      <c r="A509" s="430">
        <v>2200046</v>
      </c>
      <c r="B509" s="430" t="s">
        <v>1064</v>
      </c>
      <c r="C509" s="430" t="s">
        <v>1065</v>
      </c>
      <c r="D509" s="430" t="s">
        <v>1066</v>
      </c>
      <c r="E509" s="430" t="s">
        <v>842</v>
      </c>
    </row>
    <row r="510" spans="1:5">
      <c r="A510" s="430">
        <v>2200046</v>
      </c>
      <c r="B510" s="430" t="s">
        <v>1064</v>
      </c>
      <c r="C510" s="430" t="s">
        <v>844</v>
      </c>
      <c r="D510" s="430" t="s">
        <v>845</v>
      </c>
      <c r="E510" s="430" t="s">
        <v>842</v>
      </c>
    </row>
    <row r="511" spans="1:5">
      <c r="A511" s="430">
        <v>2200053</v>
      </c>
      <c r="B511" s="430" t="s">
        <v>1067</v>
      </c>
      <c r="C511" s="430" t="s">
        <v>581</v>
      </c>
      <c r="D511" s="430" t="s">
        <v>841</v>
      </c>
      <c r="E511" s="430" t="s">
        <v>842</v>
      </c>
    </row>
    <row r="512" spans="1:5">
      <c r="A512" s="430">
        <v>2200053</v>
      </c>
      <c r="B512" s="430" t="s">
        <v>1067</v>
      </c>
      <c r="C512" s="430" t="s">
        <v>579</v>
      </c>
      <c r="D512" s="430" t="s">
        <v>843</v>
      </c>
      <c r="E512" s="430" t="s">
        <v>842</v>
      </c>
    </row>
    <row r="513" spans="1:5">
      <c r="A513" s="430">
        <v>2200053</v>
      </c>
      <c r="B513" s="430" t="s">
        <v>1067</v>
      </c>
      <c r="C513" s="430" t="s">
        <v>844</v>
      </c>
      <c r="D513" s="430" t="s">
        <v>845</v>
      </c>
      <c r="E513" s="430" t="s">
        <v>842</v>
      </c>
    </row>
    <row r="514" spans="1:5">
      <c r="A514" s="430">
        <v>2200061</v>
      </c>
      <c r="B514" s="430" t="s">
        <v>1068</v>
      </c>
      <c r="C514" s="430" t="s">
        <v>581</v>
      </c>
      <c r="D514" s="430" t="s">
        <v>841</v>
      </c>
      <c r="E514" s="430" t="s">
        <v>842</v>
      </c>
    </row>
    <row r="515" spans="1:5">
      <c r="A515" s="430">
        <v>2200061</v>
      </c>
      <c r="B515" s="430" t="s">
        <v>1068</v>
      </c>
      <c r="C515" s="430" t="s">
        <v>579</v>
      </c>
      <c r="D515" s="430" t="s">
        <v>843</v>
      </c>
      <c r="E515" s="430" t="s">
        <v>842</v>
      </c>
    </row>
    <row r="516" spans="1:5">
      <c r="A516" s="430">
        <v>2200061</v>
      </c>
      <c r="B516" s="430" t="s">
        <v>1068</v>
      </c>
      <c r="C516" s="430" t="s">
        <v>844</v>
      </c>
      <c r="D516" s="430" t="s">
        <v>845</v>
      </c>
      <c r="E516" s="430" t="s">
        <v>842</v>
      </c>
    </row>
    <row r="517" spans="1:5">
      <c r="A517" s="430">
        <v>2200079</v>
      </c>
      <c r="B517" s="430" t="s">
        <v>1069</v>
      </c>
      <c r="C517" s="430" t="s">
        <v>581</v>
      </c>
      <c r="D517" s="430" t="s">
        <v>841</v>
      </c>
      <c r="E517" s="430" t="s">
        <v>842</v>
      </c>
    </row>
    <row r="518" spans="1:5">
      <c r="A518" s="430">
        <v>2200079</v>
      </c>
      <c r="B518" s="430" t="s">
        <v>1069</v>
      </c>
      <c r="C518" s="430" t="s">
        <v>579</v>
      </c>
      <c r="D518" s="430" t="s">
        <v>843</v>
      </c>
      <c r="E518" s="430" t="s">
        <v>842</v>
      </c>
    </row>
    <row r="519" spans="1:5">
      <c r="A519" s="430">
        <v>2200079</v>
      </c>
      <c r="B519" s="430" t="s">
        <v>1069</v>
      </c>
      <c r="C519" s="430" t="s">
        <v>578</v>
      </c>
      <c r="D519" s="430" t="s">
        <v>847</v>
      </c>
      <c r="E519" s="430" t="s">
        <v>842</v>
      </c>
    </row>
    <row r="520" spans="1:5">
      <c r="A520" s="430">
        <v>2200079</v>
      </c>
      <c r="B520" s="432" t="s">
        <v>1069</v>
      </c>
      <c r="C520" s="430" t="s">
        <v>844</v>
      </c>
      <c r="D520" s="430" t="s">
        <v>845</v>
      </c>
      <c r="E520" s="430" t="s">
        <v>842</v>
      </c>
    </row>
    <row r="521" spans="1:5">
      <c r="A521" s="430">
        <v>2200087</v>
      </c>
      <c r="B521" s="432" t="s">
        <v>1070</v>
      </c>
      <c r="C521" s="430" t="s">
        <v>581</v>
      </c>
      <c r="D521" s="430" t="s">
        <v>841</v>
      </c>
      <c r="E521" s="430" t="s">
        <v>842</v>
      </c>
    </row>
    <row r="522" spans="1:5">
      <c r="A522" s="430">
        <v>2200087</v>
      </c>
      <c r="B522" s="432" t="s">
        <v>1070</v>
      </c>
      <c r="C522" s="430" t="s">
        <v>579</v>
      </c>
      <c r="D522" s="430" t="s">
        <v>843</v>
      </c>
      <c r="E522" s="430" t="s">
        <v>842</v>
      </c>
    </row>
    <row r="523" spans="1:5">
      <c r="A523" s="430">
        <v>2200087</v>
      </c>
      <c r="B523" s="432" t="s">
        <v>1070</v>
      </c>
      <c r="C523" s="430" t="s">
        <v>844</v>
      </c>
      <c r="D523" s="430" t="s">
        <v>845</v>
      </c>
      <c r="E523" s="430" t="s">
        <v>842</v>
      </c>
    </row>
    <row r="524" spans="1:5">
      <c r="A524" s="430">
        <v>2200095</v>
      </c>
      <c r="B524" s="432" t="s">
        <v>1071</v>
      </c>
      <c r="C524" s="430" t="s">
        <v>581</v>
      </c>
      <c r="D524" s="430" t="s">
        <v>841</v>
      </c>
      <c r="E524" s="430" t="s">
        <v>842</v>
      </c>
    </row>
    <row r="525" spans="1:5">
      <c r="A525" s="430">
        <v>2200095</v>
      </c>
      <c r="B525" s="432" t="s">
        <v>1071</v>
      </c>
      <c r="C525" s="430" t="s">
        <v>579</v>
      </c>
      <c r="D525" s="430" t="s">
        <v>843</v>
      </c>
      <c r="E525" s="430" t="s">
        <v>842</v>
      </c>
    </row>
    <row r="526" spans="1:5">
      <c r="A526" s="430">
        <v>2200095</v>
      </c>
      <c r="B526" s="432" t="s">
        <v>1071</v>
      </c>
      <c r="C526" s="430" t="s">
        <v>578</v>
      </c>
      <c r="D526" s="430" t="s">
        <v>847</v>
      </c>
      <c r="E526" s="430" t="s">
        <v>842</v>
      </c>
    </row>
    <row r="527" spans="1:5">
      <c r="A527" s="430">
        <v>2200095</v>
      </c>
      <c r="B527" s="432" t="s">
        <v>1071</v>
      </c>
      <c r="C527" s="430" t="s">
        <v>844</v>
      </c>
      <c r="D527" s="430" t="s">
        <v>845</v>
      </c>
      <c r="E527" s="430" t="s">
        <v>842</v>
      </c>
    </row>
    <row r="528" spans="1:5">
      <c r="A528" s="430">
        <v>2200103</v>
      </c>
      <c r="B528" s="432" t="s">
        <v>1072</v>
      </c>
      <c r="C528" s="430" t="s">
        <v>581</v>
      </c>
      <c r="D528" s="430" t="s">
        <v>841</v>
      </c>
      <c r="E528" s="430" t="s">
        <v>842</v>
      </c>
    </row>
    <row r="529" spans="1:5">
      <c r="A529" s="430">
        <v>2200103</v>
      </c>
      <c r="B529" s="432" t="s">
        <v>1072</v>
      </c>
      <c r="C529" s="430" t="s">
        <v>579</v>
      </c>
      <c r="D529" s="430" t="s">
        <v>843</v>
      </c>
      <c r="E529" s="430" t="s">
        <v>842</v>
      </c>
    </row>
    <row r="530" spans="1:5">
      <c r="A530" s="430">
        <v>2200103</v>
      </c>
      <c r="B530" s="432" t="s">
        <v>1072</v>
      </c>
      <c r="C530" s="430" t="s">
        <v>578</v>
      </c>
      <c r="D530" s="430" t="s">
        <v>847</v>
      </c>
      <c r="E530" s="430" t="s">
        <v>842</v>
      </c>
    </row>
    <row r="531" spans="1:5">
      <c r="A531" s="430">
        <v>2200103</v>
      </c>
      <c r="B531" s="432" t="s">
        <v>1072</v>
      </c>
      <c r="C531" s="430" t="s">
        <v>844</v>
      </c>
      <c r="D531" s="430" t="s">
        <v>845</v>
      </c>
      <c r="E531" s="430" t="s">
        <v>842</v>
      </c>
    </row>
    <row r="532" spans="1:5">
      <c r="A532" s="430">
        <v>2200111</v>
      </c>
      <c r="B532" s="432" t="s">
        <v>1073</v>
      </c>
      <c r="C532" s="430" t="s">
        <v>581</v>
      </c>
      <c r="D532" s="430" t="s">
        <v>841</v>
      </c>
      <c r="E532" s="430" t="s">
        <v>842</v>
      </c>
    </row>
    <row r="533" spans="1:5">
      <c r="A533" s="430">
        <v>2200111</v>
      </c>
      <c r="B533" s="432" t="s">
        <v>1073</v>
      </c>
      <c r="C533" s="430" t="s">
        <v>579</v>
      </c>
      <c r="D533" s="430" t="s">
        <v>843</v>
      </c>
      <c r="E533" s="430" t="s">
        <v>842</v>
      </c>
    </row>
    <row r="534" spans="1:5">
      <c r="A534" s="430">
        <v>2200111</v>
      </c>
      <c r="B534" s="432" t="s">
        <v>1073</v>
      </c>
      <c r="C534" s="430" t="s">
        <v>844</v>
      </c>
      <c r="D534" s="430" t="s">
        <v>845</v>
      </c>
      <c r="E534" s="430" t="s">
        <v>842</v>
      </c>
    </row>
    <row r="535" spans="1:5">
      <c r="A535" s="430">
        <v>2200128</v>
      </c>
      <c r="B535" s="432" t="s">
        <v>1074</v>
      </c>
      <c r="C535" s="430" t="s">
        <v>581</v>
      </c>
      <c r="D535" s="430" t="s">
        <v>841</v>
      </c>
      <c r="E535" s="430" t="s">
        <v>940</v>
      </c>
    </row>
    <row r="536" spans="1:5">
      <c r="A536" s="430">
        <v>2200128</v>
      </c>
      <c r="B536" s="432" t="s">
        <v>1075</v>
      </c>
      <c r="C536" s="430" t="s">
        <v>579</v>
      </c>
      <c r="D536" s="430" t="s">
        <v>843</v>
      </c>
      <c r="E536" s="430" t="s">
        <v>940</v>
      </c>
    </row>
    <row r="537" spans="1:5">
      <c r="A537" s="430">
        <v>2200129</v>
      </c>
      <c r="B537" s="432" t="s">
        <v>1076</v>
      </c>
      <c r="C537" s="430" t="s">
        <v>581</v>
      </c>
      <c r="D537" s="430" t="s">
        <v>841</v>
      </c>
      <c r="E537" s="430" t="s">
        <v>940</v>
      </c>
    </row>
    <row r="538" spans="1:5">
      <c r="A538" s="430">
        <v>2200129</v>
      </c>
      <c r="B538" s="432" t="s">
        <v>1076</v>
      </c>
      <c r="C538" s="430" t="s">
        <v>579</v>
      </c>
      <c r="D538" s="430" t="s">
        <v>843</v>
      </c>
      <c r="E538" s="430" t="s">
        <v>940</v>
      </c>
    </row>
    <row r="539" spans="1:5">
      <c r="A539" s="430">
        <v>2200130</v>
      </c>
      <c r="B539" s="432" t="s">
        <v>1077</v>
      </c>
      <c r="C539" s="430" t="s">
        <v>581</v>
      </c>
      <c r="D539" s="430" t="s">
        <v>841</v>
      </c>
      <c r="E539" s="430" t="s">
        <v>940</v>
      </c>
    </row>
    <row r="540" spans="1:5" ht="25.5">
      <c r="A540" s="430">
        <v>2200131</v>
      </c>
      <c r="B540" s="433" t="s">
        <v>1078</v>
      </c>
      <c r="C540" s="430" t="s">
        <v>581</v>
      </c>
      <c r="D540" s="430" t="s">
        <v>841</v>
      </c>
      <c r="E540" s="430" t="s">
        <v>940</v>
      </c>
    </row>
    <row r="541" spans="1:5" ht="25.5">
      <c r="A541" s="430">
        <v>2200131</v>
      </c>
      <c r="B541" s="433" t="s">
        <v>1078</v>
      </c>
      <c r="C541" s="430" t="s">
        <v>579</v>
      </c>
      <c r="D541" s="430" t="s">
        <v>843</v>
      </c>
      <c r="E541" s="430" t="s">
        <v>940</v>
      </c>
    </row>
    <row r="542" spans="1:5">
      <c r="A542" s="430">
        <v>2400018</v>
      </c>
      <c r="B542" s="432" t="s">
        <v>1079</v>
      </c>
      <c r="C542" s="430" t="s">
        <v>581</v>
      </c>
      <c r="D542" s="430" t="s">
        <v>841</v>
      </c>
      <c r="E542" s="430" t="s">
        <v>1080</v>
      </c>
    </row>
    <row r="543" spans="1:5">
      <c r="A543" s="430">
        <v>2400018</v>
      </c>
      <c r="B543" s="432" t="s">
        <v>1079</v>
      </c>
      <c r="C543" s="430" t="s">
        <v>578</v>
      </c>
      <c r="D543" s="430" t="s">
        <v>847</v>
      </c>
      <c r="E543" s="430" t="s">
        <v>1081</v>
      </c>
    </row>
    <row r="544" spans="1:5">
      <c r="A544" s="430">
        <v>2400018</v>
      </c>
      <c r="B544" s="432" t="s">
        <v>1079</v>
      </c>
      <c r="C544" s="430" t="s">
        <v>844</v>
      </c>
      <c r="D544" s="430" t="s">
        <v>845</v>
      </c>
      <c r="E544" s="430" t="s">
        <v>1082</v>
      </c>
    </row>
    <row r="545" spans="1:5">
      <c r="A545" s="430">
        <v>2400026</v>
      </c>
      <c r="B545" s="432" t="s">
        <v>1083</v>
      </c>
      <c r="C545" s="430" t="s">
        <v>581</v>
      </c>
      <c r="D545" s="430" t="s">
        <v>841</v>
      </c>
      <c r="E545" s="430" t="s">
        <v>1080</v>
      </c>
    </row>
    <row r="546" spans="1:5">
      <c r="A546" s="430">
        <v>2400026</v>
      </c>
      <c r="B546" s="432" t="s">
        <v>1083</v>
      </c>
      <c r="C546" s="430" t="s">
        <v>578</v>
      </c>
      <c r="D546" s="430" t="s">
        <v>847</v>
      </c>
      <c r="E546" s="430" t="s">
        <v>1081</v>
      </c>
    </row>
    <row r="547" spans="1:5">
      <c r="A547" s="430">
        <v>2400026</v>
      </c>
      <c r="B547" s="432" t="s">
        <v>1083</v>
      </c>
      <c r="C547" s="430" t="s">
        <v>844</v>
      </c>
      <c r="D547" s="430" t="s">
        <v>845</v>
      </c>
      <c r="E547" s="430" t="s">
        <v>1082</v>
      </c>
    </row>
    <row r="548" spans="1:5">
      <c r="A548" s="430">
        <v>2400034</v>
      </c>
      <c r="B548" s="432" t="s">
        <v>1084</v>
      </c>
      <c r="C548" s="430" t="s">
        <v>581</v>
      </c>
      <c r="D548" s="430" t="s">
        <v>841</v>
      </c>
      <c r="E548" s="430" t="s">
        <v>1080</v>
      </c>
    </row>
    <row r="549" spans="1:5">
      <c r="A549" s="430">
        <v>2400034</v>
      </c>
      <c r="B549" s="432" t="s">
        <v>1084</v>
      </c>
      <c r="C549" s="430" t="s">
        <v>844</v>
      </c>
      <c r="D549" s="430" t="s">
        <v>845</v>
      </c>
      <c r="E549" s="430" t="s">
        <v>1082</v>
      </c>
    </row>
    <row r="550" spans="1:5">
      <c r="A550" s="430">
        <v>2400059</v>
      </c>
      <c r="B550" s="432" t="s">
        <v>1085</v>
      </c>
      <c r="C550" s="430" t="s">
        <v>581</v>
      </c>
      <c r="D550" s="430" t="s">
        <v>841</v>
      </c>
      <c r="E550" s="430" t="s">
        <v>1080</v>
      </c>
    </row>
    <row r="551" spans="1:5">
      <c r="A551" s="430">
        <v>2400059</v>
      </c>
      <c r="B551" s="432" t="s">
        <v>1085</v>
      </c>
      <c r="C551" s="430" t="s">
        <v>844</v>
      </c>
      <c r="D551" s="430" t="s">
        <v>845</v>
      </c>
      <c r="E551" s="430" t="s">
        <v>1082</v>
      </c>
    </row>
    <row r="552" spans="1:5">
      <c r="A552" s="430">
        <v>2400060</v>
      </c>
      <c r="B552" s="432" t="s">
        <v>1086</v>
      </c>
      <c r="C552" s="430" t="s">
        <v>581</v>
      </c>
      <c r="D552" s="430" t="s">
        <v>841</v>
      </c>
      <c r="E552" s="430" t="s">
        <v>940</v>
      </c>
    </row>
    <row r="553" spans="1:5">
      <c r="A553" s="430">
        <v>2400060</v>
      </c>
      <c r="B553" s="432" t="s">
        <v>1086</v>
      </c>
      <c r="C553" s="430" t="s">
        <v>579</v>
      </c>
      <c r="D553" s="430" t="s">
        <v>843</v>
      </c>
      <c r="E553" s="430" t="s">
        <v>940</v>
      </c>
    </row>
    <row r="554" spans="1:5">
      <c r="A554" s="430">
        <v>2400061</v>
      </c>
      <c r="B554" s="432" t="s">
        <v>1087</v>
      </c>
      <c r="C554" s="430" t="s">
        <v>581</v>
      </c>
      <c r="D554" s="430" t="s">
        <v>841</v>
      </c>
      <c r="E554" s="430" t="s">
        <v>940</v>
      </c>
    </row>
    <row r="555" spans="1:5">
      <c r="A555" s="430">
        <v>2400061</v>
      </c>
      <c r="B555" s="432" t="s">
        <v>1087</v>
      </c>
      <c r="C555" s="430" t="s">
        <v>579</v>
      </c>
      <c r="D555" s="430" t="s">
        <v>843</v>
      </c>
      <c r="E555" s="430" t="s">
        <v>940</v>
      </c>
    </row>
    <row r="556" spans="1:5">
      <c r="A556" s="430">
        <v>2400062</v>
      </c>
      <c r="B556" s="432" t="s">
        <v>1088</v>
      </c>
      <c r="C556" s="430" t="s">
        <v>581</v>
      </c>
      <c r="D556" s="430" t="s">
        <v>841</v>
      </c>
      <c r="E556" s="430" t="s">
        <v>940</v>
      </c>
    </row>
    <row r="557" spans="1:5">
      <c r="A557" s="430">
        <v>2400062</v>
      </c>
      <c r="B557" s="432" t="s">
        <v>1088</v>
      </c>
      <c r="C557" s="430" t="s">
        <v>579</v>
      </c>
      <c r="D557" s="430" t="s">
        <v>843</v>
      </c>
      <c r="E557" s="430" t="s">
        <v>940</v>
      </c>
    </row>
    <row r="558" spans="1:5">
      <c r="A558" s="430">
        <v>2400067</v>
      </c>
      <c r="B558" s="432" t="s">
        <v>1089</v>
      </c>
      <c r="C558" s="430" t="s">
        <v>581</v>
      </c>
      <c r="D558" s="430" t="s">
        <v>841</v>
      </c>
      <c r="E558" s="430" t="s">
        <v>1080</v>
      </c>
    </row>
    <row r="559" spans="1:5">
      <c r="A559" s="430">
        <v>2400067</v>
      </c>
      <c r="B559" s="432" t="s">
        <v>1089</v>
      </c>
      <c r="C559" s="430" t="s">
        <v>844</v>
      </c>
      <c r="D559" s="430" t="s">
        <v>845</v>
      </c>
      <c r="E559" s="430" t="s">
        <v>1082</v>
      </c>
    </row>
    <row r="560" spans="1:5" ht="25.5">
      <c r="A560" s="430">
        <v>2400075</v>
      </c>
      <c r="B560" s="433" t="s">
        <v>1090</v>
      </c>
      <c r="C560" s="430" t="s">
        <v>581</v>
      </c>
      <c r="D560" s="430" t="s">
        <v>841</v>
      </c>
      <c r="E560" s="430" t="s">
        <v>1080</v>
      </c>
    </row>
    <row r="561" spans="1:5" ht="25.5">
      <c r="A561" s="430">
        <v>2400075</v>
      </c>
      <c r="B561" s="433" t="s">
        <v>1091</v>
      </c>
      <c r="C561" s="430" t="s">
        <v>844</v>
      </c>
      <c r="D561" s="430" t="s">
        <v>845</v>
      </c>
      <c r="E561" s="430" t="s">
        <v>1082</v>
      </c>
    </row>
    <row r="562" spans="1:5" ht="25.5">
      <c r="A562" s="430">
        <v>2400075</v>
      </c>
      <c r="B562" s="433" t="s">
        <v>1091</v>
      </c>
      <c r="C562" s="430" t="s">
        <v>1092</v>
      </c>
      <c r="D562" s="430" t="s">
        <v>1093</v>
      </c>
      <c r="E562" s="430" t="s">
        <v>851</v>
      </c>
    </row>
    <row r="563" spans="1:5" ht="25.5">
      <c r="A563" s="430">
        <v>2400075</v>
      </c>
      <c r="B563" s="433" t="s">
        <v>1091</v>
      </c>
      <c r="C563" s="430" t="s">
        <v>1094</v>
      </c>
      <c r="D563" s="430" t="s">
        <v>1095</v>
      </c>
      <c r="E563" s="430" t="s">
        <v>851</v>
      </c>
    </row>
    <row r="564" spans="1:5">
      <c r="A564" s="430">
        <v>2400083</v>
      </c>
      <c r="B564" s="432" t="s">
        <v>1096</v>
      </c>
      <c r="C564" s="430" t="s">
        <v>581</v>
      </c>
      <c r="D564" s="430" t="s">
        <v>841</v>
      </c>
      <c r="E564" s="430" t="s">
        <v>1080</v>
      </c>
    </row>
    <row r="565" spans="1:5">
      <c r="A565" s="430">
        <v>2400083</v>
      </c>
      <c r="B565" s="432" t="s">
        <v>1096</v>
      </c>
      <c r="C565" s="430" t="s">
        <v>844</v>
      </c>
      <c r="D565" s="430" t="s">
        <v>845</v>
      </c>
      <c r="E565" s="430" t="s">
        <v>1082</v>
      </c>
    </row>
    <row r="566" spans="1:5">
      <c r="A566" s="430">
        <v>2400091</v>
      </c>
      <c r="B566" s="432" t="s">
        <v>1097</v>
      </c>
      <c r="C566" s="430" t="s">
        <v>581</v>
      </c>
      <c r="D566" s="430" t="s">
        <v>841</v>
      </c>
      <c r="E566" s="430" t="s">
        <v>1080</v>
      </c>
    </row>
    <row r="567" spans="1:5">
      <c r="A567" s="430">
        <v>2400091</v>
      </c>
      <c r="B567" s="432" t="s">
        <v>1097</v>
      </c>
      <c r="C567" s="430" t="s">
        <v>844</v>
      </c>
      <c r="D567" s="430" t="s">
        <v>845</v>
      </c>
      <c r="E567" s="430" t="s">
        <v>1082</v>
      </c>
    </row>
    <row r="568" spans="1:5">
      <c r="A568" s="430">
        <v>2400109</v>
      </c>
      <c r="B568" s="432" t="s">
        <v>1098</v>
      </c>
      <c r="C568" s="430" t="s">
        <v>581</v>
      </c>
      <c r="D568" s="430" t="s">
        <v>841</v>
      </c>
      <c r="E568" s="430" t="s">
        <v>1080</v>
      </c>
    </row>
    <row r="569" spans="1:5">
      <c r="A569" s="430">
        <v>2400109</v>
      </c>
      <c r="B569" s="432" t="s">
        <v>1098</v>
      </c>
      <c r="C569" s="430" t="s">
        <v>844</v>
      </c>
      <c r="D569" s="430" t="s">
        <v>845</v>
      </c>
      <c r="E569" s="430" t="s">
        <v>1082</v>
      </c>
    </row>
    <row r="570" spans="1:5">
      <c r="A570" s="430">
        <v>2400117</v>
      </c>
      <c r="B570" s="432" t="s">
        <v>903</v>
      </c>
      <c r="C570" s="430" t="s">
        <v>581</v>
      </c>
      <c r="D570" s="430" t="s">
        <v>841</v>
      </c>
      <c r="E570" s="430" t="s">
        <v>1080</v>
      </c>
    </row>
    <row r="571" spans="1:5">
      <c r="A571" s="430">
        <v>2400117</v>
      </c>
      <c r="B571" s="432" t="s">
        <v>903</v>
      </c>
      <c r="C571" s="430" t="s">
        <v>844</v>
      </c>
      <c r="D571" s="430" t="s">
        <v>845</v>
      </c>
      <c r="E571" s="430" t="s">
        <v>1082</v>
      </c>
    </row>
    <row r="572" spans="1:5">
      <c r="A572" s="430">
        <v>2400125</v>
      </c>
      <c r="B572" s="432" t="s">
        <v>1099</v>
      </c>
      <c r="C572" s="430" t="s">
        <v>581</v>
      </c>
      <c r="D572" s="430" t="s">
        <v>841</v>
      </c>
      <c r="E572" s="430" t="s">
        <v>1080</v>
      </c>
    </row>
    <row r="573" spans="1:5">
      <c r="A573" s="430">
        <v>2400125</v>
      </c>
      <c r="B573" s="430" t="s">
        <v>1099</v>
      </c>
      <c r="C573" s="430" t="s">
        <v>844</v>
      </c>
      <c r="D573" s="430" t="s">
        <v>845</v>
      </c>
      <c r="E573" s="430" t="s">
        <v>1082</v>
      </c>
    </row>
    <row r="574" spans="1:5">
      <c r="A574" s="430">
        <v>2400133</v>
      </c>
      <c r="B574" s="430" t="s">
        <v>1100</v>
      </c>
      <c r="C574" s="430" t="s">
        <v>581</v>
      </c>
      <c r="D574" s="430" t="s">
        <v>841</v>
      </c>
      <c r="E574" s="430" t="s">
        <v>1080</v>
      </c>
    </row>
    <row r="575" spans="1:5">
      <c r="A575" s="430">
        <v>2400133</v>
      </c>
      <c r="B575" s="430" t="s">
        <v>1100</v>
      </c>
      <c r="C575" s="430" t="s">
        <v>844</v>
      </c>
      <c r="D575" s="430" t="s">
        <v>845</v>
      </c>
      <c r="E575" s="430" t="s">
        <v>1082</v>
      </c>
    </row>
    <row r="576" spans="1:5">
      <c r="A576" s="430">
        <v>2400141</v>
      </c>
      <c r="B576" s="430" t="s">
        <v>1101</v>
      </c>
      <c r="C576" s="430" t="s">
        <v>581</v>
      </c>
      <c r="D576" s="430" t="s">
        <v>841</v>
      </c>
      <c r="E576" s="430" t="s">
        <v>1080</v>
      </c>
    </row>
    <row r="577" spans="1:5">
      <c r="A577" s="430">
        <v>2400141</v>
      </c>
      <c r="B577" s="430" t="s">
        <v>1101</v>
      </c>
      <c r="C577" s="430" t="s">
        <v>844</v>
      </c>
      <c r="D577" s="430" t="s">
        <v>845</v>
      </c>
      <c r="E577" s="430" t="s">
        <v>1082</v>
      </c>
    </row>
    <row r="578" spans="1:5">
      <c r="A578" s="430">
        <v>2400158</v>
      </c>
      <c r="B578" s="430" t="s">
        <v>1102</v>
      </c>
      <c r="C578" s="430" t="s">
        <v>581</v>
      </c>
      <c r="D578" s="430" t="s">
        <v>841</v>
      </c>
      <c r="E578" s="430" t="s">
        <v>1080</v>
      </c>
    </row>
    <row r="579" spans="1:5">
      <c r="A579" s="430">
        <v>2400158</v>
      </c>
      <c r="B579" s="430" t="s">
        <v>1102</v>
      </c>
      <c r="C579" s="430" t="s">
        <v>844</v>
      </c>
      <c r="D579" s="430" t="s">
        <v>845</v>
      </c>
      <c r="E579" s="430" t="s">
        <v>1082</v>
      </c>
    </row>
    <row r="580" spans="1:5">
      <c r="A580" s="430">
        <v>2400166</v>
      </c>
      <c r="B580" s="430" t="s">
        <v>1103</v>
      </c>
      <c r="C580" s="430" t="s">
        <v>581</v>
      </c>
      <c r="D580" s="430" t="s">
        <v>841</v>
      </c>
      <c r="E580" s="430" t="s">
        <v>1080</v>
      </c>
    </row>
    <row r="581" spans="1:5">
      <c r="A581" s="430">
        <v>2400166</v>
      </c>
      <c r="B581" s="430" t="s">
        <v>1103</v>
      </c>
      <c r="C581" s="430" t="s">
        <v>844</v>
      </c>
      <c r="D581" s="430" t="s">
        <v>845</v>
      </c>
      <c r="E581" s="430" t="s">
        <v>1082</v>
      </c>
    </row>
    <row r="582" spans="1:5">
      <c r="A582" s="430">
        <v>2400174</v>
      </c>
      <c r="B582" s="430" t="s">
        <v>1104</v>
      </c>
      <c r="C582" s="430" t="s">
        <v>581</v>
      </c>
      <c r="D582" s="430" t="s">
        <v>841</v>
      </c>
      <c r="E582" s="430" t="s">
        <v>1080</v>
      </c>
    </row>
    <row r="583" spans="1:5">
      <c r="A583" s="430">
        <v>2400174</v>
      </c>
      <c r="B583" s="430" t="s">
        <v>1104</v>
      </c>
      <c r="C583" s="430" t="s">
        <v>578</v>
      </c>
      <c r="D583" s="430" t="s">
        <v>847</v>
      </c>
      <c r="E583" s="430" t="s">
        <v>1081</v>
      </c>
    </row>
    <row r="584" spans="1:5">
      <c r="A584" s="430">
        <v>2400174</v>
      </c>
      <c r="B584" s="430" t="s">
        <v>1104</v>
      </c>
      <c r="C584" s="430" t="s">
        <v>844</v>
      </c>
      <c r="D584" s="430" t="s">
        <v>845</v>
      </c>
      <c r="E584" s="430" t="s">
        <v>1082</v>
      </c>
    </row>
    <row r="585" spans="1:5">
      <c r="A585" s="430">
        <v>2400182</v>
      </c>
      <c r="B585" s="430" t="s">
        <v>1105</v>
      </c>
      <c r="C585" s="430" t="s">
        <v>581</v>
      </c>
      <c r="D585" s="430" t="s">
        <v>841</v>
      </c>
      <c r="E585" s="430" t="s">
        <v>1080</v>
      </c>
    </row>
    <row r="586" spans="1:5">
      <c r="A586" s="430">
        <v>2400182</v>
      </c>
      <c r="B586" s="430" t="s">
        <v>1105</v>
      </c>
      <c r="C586" s="430" t="s">
        <v>844</v>
      </c>
      <c r="D586" s="430" t="s">
        <v>845</v>
      </c>
      <c r="E586" s="430" t="s">
        <v>1082</v>
      </c>
    </row>
    <row r="587" spans="1:5">
      <c r="A587" s="430">
        <v>2400190</v>
      </c>
      <c r="B587" s="430" t="s">
        <v>1106</v>
      </c>
      <c r="C587" s="430" t="s">
        <v>581</v>
      </c>
      <c r="D587" s="430" t="s">
        <v>841</v>
      </c>
      <c r="E587" s="430" t="s">
        <v>1080</v>
      </c>
    </row>
    <row r="588" spans="1:5">
      <c r="A588" s="430">
        <v>2400190</v>
      </c>
      <c r="B588" s="430" t="s">
        <v>1106</v>
      </c>
      <c r="C588" s="430" t="s">
        <v>844</v>
      </c>
      <c r="D588" s="430" t="s">
        <v>845</v>
      </c>
      <c r="E588" s="430" t="s">
        <v>1082</v>
      </c>
    </row>
    <row r="589" spans="1:5">
      <c r="A589" s="430">
        <v>2400208</v>
      </c>
      <c r="B589" s="430" t="s">
        <v>1107</v>
      </c>
      <c r="C589" s="430" t="s">
        <v>581</v>
      </c>
      <c r="D589" s="430" t="s">
        <v>841</v>
      </c>
      <c r="E589" s="430" t="s">
        <v>1108</v>
      </c>
    </row>
    <row r="590" spans="1:5">
      <c r="A590" s="430">
        <v>2400208</v>
      </c>
      <c r="B590" s="430" t="s">
        <v>1107</v>
      </c>
      <c r="C590" s="430" t="s">
        <v>844</v>
      </c>
      <c r="D590" s="430" t="s">
        <v>845</v>
      </c>
      <c r="E590" s="430" t="s">
        <v>1082</v>
      </c>
    </row>
    <row r="591" spans="1:5">
      <c r="A591" s="430">
        <v>2400216</v>
      </c>
      <c r="B591" s="430" t="s">
        <v>1109</v>
      </c>
      <c r="C591" s="430" t="s">
        <v>581</v>
      </c>
      <c r="D591" s="430" t="s">
        <v>841</v>
      </c>
      <c r="E591" s="430" t="s">
        <v>1080</v>
      </c>
    </row>
    <row r="592" spans="1:5">
      <c r="A592" s="430">
        <v>2400216</v>
      </c>
      <c r="B592" s="430" t="s">
        <v>1109</v>
      </c>
      <c r="C592" s="430" t="s">
        <v>844</v>
      </c>
      <c r="D592" s="430" t="s">
        <v>845</v>
      </c>
      <c r="E592" s="430" t="s">
        <v>1082</v>
      </c>
    </row>
    <row r="593" spans="1:5">
      <c r="A593" s="430">
        <v>2400224</v>
      </c>
      <c r="B593" s="430" t="s">
        <v>1110</v>
      </c>
      <c r="C593" s="430" t="s">
        <v>581</v>
      </c>
      <c r="D593" s="430" t="s">
        <v>841</v>
      </c>
      <c r="E593" s="430" t="s">
        <v>1108</v>
      </c>
    </row>
    <row r="594" spans="1:5">
      <c r="A594" s="430">
        <v>2400224</v>
      </c>
      <c r="B594" s="430" t="s">
        <v>1110</v>
      </c>
      <c r="C594" s="430" t="s">
        <v>844</v>
      </c>
      <c r="D594" s="430" t="s">
        <v>845</v>
      </c>
      <c r="E594" s="430" t="s">
        <v>1082</v>
      </c>
    </row>
    <row r="595" spans="1:5">
      <c r="A595" s="430">
        <v>2400232</v>
      </c>
      <c r="B595" s="430" t="s">
        <v>1111</v>
      </c>
      <c r="C595" s="430" t="s">
        <v>581</v>
      </c>
      <c r="D595" s="430" t="s">
        <v>841</v>
      </c>
      <c r="E595" s="430" t="s">
        <v>1080</v>
      </c>
    </row>
    <row r="596" spans="1:5">
      <c r="A596" s="430">
        <v>2400232</v>
      </c>
      <c r="B596" s="430" t="s">
        <v>1111</v>
      </c>
      <c r="C596" s="430" t="s">
        <v>844</v>
      </c>
      <c r="D596" s="430" t="s">
        <v>845</v>
      </c>
      <c r="E596" s="430" t="s">
        <v>1082</v>
      </c>
    </row>
    <row r="597" spans="1:5">
      <c r="A597" s="430">
        <v>2400240</v>
      </c>
      <c r="B597" s="430" t="s">
        <v>1112</v>
      </c>
      <c r="C597" s="430" t="s">
        <v>581</v>
      </c>
      <c r="D597" s="430" t="s">
        <v>841</v>
      </c>
      <c r="E597" s="430" t="s">
        <v>1108</v>
      </c>
    </row>
    <row r="598" spans="1:5">
      <c r="A598" s="430">
        <v>2400240</v>
      </c>
      <c r="B598" s="430" t="s">
        <v>1112</v>
      </c>
      <c r="C598" s="430" t="s">
        <v>844</v>
      </c>
      <c r="D598" s="430" t="s">
        <v>845</v>
      </c>
      <c r="E598" s="430" t="s">
        <v>1082</v>
      </c>
    </row>
    <row r="599" spans="1:5">
      <c r="A599" s="430">
        <v>2400257</v>
      </c>
      <c r="B599" s="430" t="s">
        <v>1113</v>
      </c>
      <c r="C599" s="430" t="s">
        <v>581</v>
      </c>
      <c r="D599" s="430" t="s">
        <v>841</v>
      </c>
      <c r="E599" s="430" t="s">
        <v>1080</v>
      </c>
    </row>
    <row r="600" spans="1:5">
      <c r="A600" s="430">
        <v>2400257</v>
      </c>
      <c r="B600" s="430" t="s">
        <v>1113</v>
      </c>
      <c r="C600" s="430" t="s">
        <v>844</v>
      </c>
      <c r="D600" s="430" t="s">
        <v>845</v>
      </c>
      <c r="E600" s="430" t="s">
        <v>1082</v>
      </c>
    </row>
    <row r="601" spans="1:5">
      <c r="A601" s="430">
        <v>2400265</v>
      </c>
      <c r="B601" s="432" t="s">
        <v>1114</v>
      </c>
      <c r="C601" s="430" t="s">
        <v>581</v>
      </c>
      <c r="D601" s="430" t="s">
        <v>841</v>
      </c>
      <c r="E601" s="430" t="s">
        <v>1080</v>
      </c>
    </row>
    <row r="602" spans="1:5">
      <c r="A602" s="430">
        <v>2400265</v>
      </c>
      <c r="B602" s="432" t="s">
        <v>1114</v>
      </c>
      <c r="C602" s="430" t="s">
        <v>844</v>
      </c>
      <c r="D602" s="430" t="s">
        <v>845</v>
      </c>
      <c r="E602" s="430" t="s">
        <v>1082</v>
      </c>
    </row>
    <row r="603" spans="1:5">
      <c r="A603" s="430">
        <v>2400273</v>
      </c>
      <c r="B603" s="432" t="s">
        <v>1115</v>
      </c>
      <c r="C603" s="430" t="s">
        <v>581</v>
      </c>
      <c r="D603" s="430" t="s">
        <v>841</v>
      </c>
      <c r="E603" s="430" t="s">
        <v>1080</v>
      </c>
    </row>
    <row r="604" spans="1:5">
      <c r="A604" s="430">
        <v>2400273</v>
      </c>
      <c r="B604" s="432" t="s">
        <v>1115</v>
      </c>
      <c r="C604" s="430" t="s">
        <v>844</v>
      </c>
      <c r="D604" s="430" t="s">
        <v>845</v>
      </c>
      <c r="E604" s="430" t="s">
        <v>1082</v>
      </c>
    </row>
    <row r="605" spans="1:5">
      <c r="A605" s="430">
        <v>2400281</v>
      </c>
      <c r="B605" s="432" t="s">
        <v>1116</v>
      </c>
      <c r="C605" s="430" t="s">
        <v>581</v>
      </c>
      <c r="D605" s="430" t="s">
        <v>841</v>
      </c>
      <c r="E605" s="430" t="s">
        <v>1080</v>
      </c>
    </row>
    <row r="606" spans="1:5">
      <c r="A606" s="430">
        <v>2400281</v>
      </c>
      <c r="B606" s="432" t="s">
        <v>1117</v>
      </c>
      <c r="C606" s="430" t="s">
        <v>844</v>
      </c>
      <c r="D606" s="430" t="s">
        <v>845</v>
      </c>
      <c r="E606" s="430" t="s">
        <v>1082</v>
      </c>
    </row>
    <row r="607" spans="1:5">
      <c r="A607" s="430">
        <v>2400299</v>
      </c>
      <c r="B607" s="432" t="s">
        <v>1118</v>
      </c>
      <c r="C607" s="430" t="s">
        <v>581</v>
      </c>
      <c r="D607" s="430" t="s">
        <v>841</v>
      </c>
      <c r="E607" s="430" t="s">
        <v>1080</v>
      </c>
    </row>
    <row r="608" spans="1:5">
      <c r="A608" s="430">
        <v>2400299</v>
      </c>
      <c r="B608" s="432" t="s">
        <v>1118</v>
      </c>
      <c r="C608" s="430" t="s">
        <v>844</v>
      </c>
      <c r="D608" s="430" t="s">
        <v>845</v>
      </c>
      <c r="E608" s="430" t="s">
        <v>1082</v>
      </c>
    </row>
    <row r="609" spans="1:5">
      <c r="A609" s="430">
        <v>2400307</v>
      </c>
      <c r="B609" s="432" t="s">
        <v>1119</v>
      </c>
      <c r="C609" s="430" t="s">
        <v>581</v>
      </c>
      <c r="D609" s="430" t="s">
        <v>841</v>
      </c>
      <c r="E609" s="430" t="s">
        <v>1080</v>
      </c>
    </row>
    <row r="610" spans="1:5">
      <c r="A610" s="430">
        <v>2400307</v>
      </c>
      <c r="B610" s="432" t="s">
        <v>1119</v>
      </c>
      <c r="C610" s="430" t="s">
        <v>844</v>
      </c>
      <c r="D610" s="430" t="s">
        <v>845</v>
      </c>
      <c r="E610" s="430" t="s">
        <v>1082</v>
      </c>
    </row>
    <row r="611" spans="1:5" ht="25.5">
      <c r="A611" s="430">
        <v>2400315</v>
      </c>
      <c r="B611" s="433" t="s">
        <v>1120</v>
      </c>
      <c r="C611" s="430" t="s">
        <v>581</v>
      </c>
      <c r="D611" s="430" t="s">
        <v>841</v>
      </c>
      <c r="E611" s="430" t="s">
        <v>1080</v>
      </c>
    </row>
    <row r="612" spans="1:5" ht="25.5">
      <c r="A612" s="430">
        <v>2400315</v>
      </c>
      <c r="B612" s="433" t="s">
        <v>1120</v>
      </c>
      <c r="C612" s="430" t="s">
        <v>844</v>
      </c>
      <c r="D612" s="430" t="s">
        <v>845</v>
      </c>
      <c r="E612" s="430" t="s">
        <v>1082</v>
      </c>
    </row>
    <row r="613" spans="1:5">
      <c r="A613" s="430">
        <v>2400323</v>
      </c>
      <c r="B613" s="432" t="s">
        <v>1121</v>
      </c>
      <c r="C613" s="430" t="s">
        <v>581</v>
      </c>
      <c r="D613" s="430" t="s">
        <v>841</v>
      </c>
      <c r="E613" s="430" t="s">
        <v>1080</v>
      </c>
    </row>
    <row r="614" spans="1:5">
      <c r="A614" s="430">
        <v>2400323</v>
      </c>
      <c r="B614" s="432" t="s">
        <v>1121</v>
      </c>
      <c r="C614" s="430" t="s">
        <v>844</v>
      </c>
      <c r="D614" s="430" t="s">
        <v>845</v>
      </c>
      <c r="E614" s="430" t="s">
        <v>1082</v>
      </c>
    </row>
    <row r="615" spans="1:5">
      <c r="A615" s="430">
        <v>2400331</v>
      </c>
      <c r="B615" s="432" t="s">
        <v>1122</v>
      </c>
      <c r="C615" s="430" t="s">
        <v>581</v>
      </c>
      <c r="D615" s="430" t="s">
        <v>841</v>
      </c>
      <c r="E615" s="430" t="s">
        <v>1080</v>
      </c>
    </row>
    <row r="616" spans="1:5">
      <c r="A616" s="430">
        <v>2400331</v>
      </c>
      <c r="B616" s="432" t="s">
        <v>1122</v>
      </c>
      <c r="C616" s="430" t="s">
        <v>844</v>
      </c>
      <c r="D616" s="430" t="s">
        <v>845</v>
      </c>
      <c r="E616" s="430" t="s">
        <v>1082</v>
      </c>
    </row>
    <row r="617" spans="1:5">
      <c r="A617" s="430">
        <v>2400349</v>
      </c>
      <c r="B617" s="432" t="s">
        <v>1123</v>
      </c>
      <c r="C617" s="430" t="s">
        <v>581</v>
      </c>
      <c r="D617" s="430" t="s">
        <v>841</v>
      </c>
      <c r="E617" s="430" t="s">
        <v>1108</v>
      </c>
    </row>
    <row r="618" spans="1:5">
      <c r="A618" s="430">
        <v>2400349</v>
      </c>
      <c r="B618" s="432" t="s">
        <v>1123</v>
      </c>
      <c r="C618" s="430" t="s">
        <v>844</v>
      </c>
      <c r="D618" s="430" t="s">
        <v>845</v>
      </c>
      <c r="E618" s="430" t="s">
        <v>1082</v>
      </c>
    </row>
    <row r="619" spans="1:5">
      <c r="A619" s="430">
        <v>2400356</v>
      </c>
      <c r="B619" s="432" t="s">
        <v>1124</v>
      </c>
      <c r="C619" s="430" t="s">
        <v>581</v>
      </c>
      <c r="D619" s="430" t="s">
        <v>841</v>
      </c>
      <c r="E619" s="430" t="s">
        <v>1080</v>
      </c>
    </row>
    <row r="620" spans="1:5">
      <c r="A620" s="430">
        <v>2400356</v>
      </c>
      <c r="B620" s="432" t="s">
        <v>1124</v>
      </c>
      <c r="C620" s="430" t="s">
        <v>844</v>
      </c>
      <c r="D620" s="430" t="s">
        <v>845</v>
      </c>
      <c r="E620" s="430" t="s">
        <v>1082</v>
      </c>
    </row>
    <row r="621" spans="1:5">
      <c r="A621" s="430">
        <v>2400364</v>
      </c>
      <c r="B621" s="432" t="s">
        <v>1125</v>
      </c>
      <c r="C621" s="430" t="s">
        <v>581</v>
      </c>
      <c r="D621" s="430" t="s">
        <v>841</v>
      </c>
      <c r="E621" s="430" t="s">
        <v>1108</v>
      </c>
    </row>
    <row r="622" spans="1:5">
      <c r="A622" s="430">
        <v>2400364</v>
      </c>
      <c r="B622" s="432" t="s">
        <v>1125</v>
      </c>
      <c r="C622" s="430" t="s">
        <v>844</v>
      </c>
      <c r="D622" s="430" t="s">
        <v>845</v>
      </c>
      <c r="E622" s="430" t="s">
        <v>1082</v>
      </c>
    </row>
    <row r="623" spans="1:5">
      <c r="A623" s="430">
        <v>2400372</v>
      </c>
      <c r="B623" s="432" t="s">
        <v>1126</v>
      </c>
      <c r="C623" s="430" t="s">
        <v>581</v>
      </c>
      <c r="D623" s="430" t="s">
        <v>841</v>
      </c>
      <c r="E623" s="430" t="s">
        <v>1080</v>
      </c>
    </row>
    <row r="624" spans="1:5">
      <c r="A624" s="430">
        <v>2400372</v>
      </c>
      <c r="B624" s="432" t="s">
        <v>1127</v>
      </c>
      <c r="C624" s="430" t="s">
        <v>844</v>
      </c>
      <c r="D624" s="430" t="s">
        <v>845</v>
      </c>
      <c r="E624" s="430" t="s">
        <v>1082</v>
      </c>
    </row>
    <row r="625" spans="1:5">
      <c r="A625" s="430">
        <v>2400380</v>
      </c>
      <c r="B625" s="432" t="s">
        <v>1128</v>
      </c>
      <c r="C625" s="430" t="s">
        <v>581</v>
      </c>
      <c r="D625" s="430" t="s">
        <v>841</v>
      </c>
      <c r="E625" s="430" t="s">
        <v>1080</v>
      </c>
    </row>
    <row r="626" spans="1:5">
      <c r="A626" s="430">
        <v>2400380</v>
      </c>
      <c r="B626" s="432" t="s">
        <v>1128</v>
      </c>
      <c r="C626" s="430" t="s">
        <v>844</v>
      </c>
      <c r="D626" s="430" t="s">
        <v>845</v>
      </c>
      <c r="E626" s="430" t="s">
        <v>1082</v>
      </c>
    </row>
    <row r="627" spans="1:5">
      <c r="A627" s="430">
        <v>2400398</v>
      </c>
      <c r="B627" s="432" t="s">
        <v>1129</v>
      </c>
      <c r="C627" s="430" t="s">
        <v>581</v>
      </c>
      <c r="D627" s="430" t="s">
        <v>841</v>
      </c>
      <c r="E627" s="430" t="s">
        <v>1080</v>
      </c>
    </row>
    <row r="628" spans="1:5">
      <c r="A628" s="430">
        <v>2400398</v>
      </c>
      <c r="B628" s="430" t="s">
        <v>1129</v>
      </c>
      <c r="C628" s="430" t="s">
        <v>844</v>
      </c>
      <c r="D628" s="430" t="s">
        <v>845</v>
      </c>
      <c r="E628" s="430" t="s">
        <v>1082</v>
      </c>
    </row>
    <row r="629" spans="1:5">
      <c r="A629" s="430">
        <v>2400414</v>
      </c>
      <c r="B629" s="430" t="s">
        <v>1130</v>
      </c>
      <c r="C629" s="430" t="s">
        <v>581</v>
      </c>
      <c r="D629" s="430" t="s">
        <v>841</v>
      </c>
      <c r="E629" s="430" t="s">
        <v>1080</v>
      </c>
    </row>
    <row r="630" spans="1:5">
      <c r="A630" s="430">
        <v>2400414</v>
      </c>
      <c r="B630" s="430" t="s">
        <v>1130</v>
      </c>
      <c r="C630" s="430" t="s">
        <v>844</v>
      </c>
      <c r="D630" s="430" t="s">
        <v>845</v>
      </c>
      <c r="E630" s="430" t="s">
        <v>1082</v>
      </c>
    </row>
    <row r="631" spans="1:5">
      <c r="A631" s="430">
        <v>2400422</v>
      </c>
      <c r="B631" s="430" t="s">
        <v>1131</v>
      </c>
      <c r="C631" s="430" t="s">
        <v>581</v>
      </c>
      <c r="D631" s="430" t="s">
        <v>841</v>
      </c>
      <c r="E631" s="430" t="s">
        <v>1080</v>
      </c>
    </row>
    <row r="632" spans="1:5">
      <c r="A632" s="430">
        <v>2400422</v>
      </c>
      <c r="B632" s="430" t="s">
        <v>1131</v>
      </c>
      <c r="C632" s="430" t="s">
        <v>844</v>
      </c>
      <c r="D632" s="430" t="s">
        <v>845</v>
      </c>
      <c r="E632" s="430" t="s">
        <v>1082</v>
      </c>
    </row>
    <row r="633" spans="1:5">
      <c r="A633" s="430">
        <v>2400430</v>
      </c>
      <c r="B633" s="430" t="s">
        <v>1132</v>
      </c>
      <c r="C633" s="430" t="s">
        <v>581</v>
      </c>
      <c r="D633" s="430" t="s">
        <v>841</v>
      </c>
      <c r="E633" s="430" t="s">
        <v>1080</v>
      </c>
    </row>
    <row r="634" spans="1:5">
      <c r="A634" s="430">
        <v>2400430</v>
      </c>
      <c r="B634" s="430" t="s">
        <v>1132</v>
      </c>
      <c r="C634" s="430" t="s">
        <v>844</v>
      </c>
      <c r="D634" s="430" t="s">
        <v>845</v>
      </c>
      <c r="E634" s="430" t="s">
        <v>1082</v>
      </c>
    </row>
    <row r="635" spans="1:5">
      <c r="A635" s="430">
        <v>2400448</v>
      </c>
      <c r="B635" s="430" t="s">
        <v>1133</v>
      </c>
      <c r="C635" s="430" t="s">
        <v>581</v>
      </c>
      <c r="D635" s="430" t="s">
        <v>841</v>
      </c>
      <c r="E635" s="430" t="s">
        <v>1108</v>
      </c>
    </row>
    <row r="636" spans="1:5">
      <c r="A636" s="430">
        <v>2400448</v>
      </c>
      <c r="B636" s="430" t="s">
        <v>1133</v>
      </c>
      <c r="C636" s="430" t="s">
        <v>844</v>
      </c>
      <c r="D636" s="430" t="s">
        <v>845</v>
      </c>
      <c r="E636" s="430" t="s">
        <v>1082</v>
      </c>
    </row>
    <row r="637" spans="1:5">
      <c r="A637" s="430">
        <v>2400455</v>
      </c>
      <c r="B637" s="430" t="s">
        <v>1134</v>
      </c>
      <c r="C637" s="430" t="s">
        <v>581</v>
      </c>
      <c r="D637" s="430" t="s">
        <v>841</v>
      </c>
      <c r="E637" s="430" t="s">
        <v>1080</v>
      </c>
    </row>
    <row r="638" spans="1:5">
      <c r="A638" s="430">
        <v>2400455</v>
      </c>
      <c r="B638" s="430" t="s">
        <v>1134</v>
      </c>
      <c r="C638" s="430" t="s">
        <v>844</v>
      </c>
      <c r="D638" s="430" t="s">
        <v>845</v>
      </c>
      <c r="E638" s="430" t="s">
        <v>1082</v>
      </c>
    </row>
    <row r="639" spans="1:5">
      <c r="A639" s="430">
        <v>2400463</v>
      </c>
      <c r="B639" s="430" t="s">
        <v>1135</v>
      </c>
      <c r="C639" s="430" t="s">
        <v>581</v>
      </c>
      <c r="D639" s="430" t="s">
        <v>841</v>
      </c>
      <c r="E639" s="430" t="s">
        <v>1080</v>
      </c>
    </row>
    <row r="640" spans="1:5">
      <c r="A640" s="430">
        <v>2400463</v>
      </c>
      <c r="B640" s="430" t="s">
        <v>1135</v>
      </c>
      <c r="C640" s="430" t="s">
        <v>844</v>
      </c>
      <c r="D640" s="430" t="s">
        <v>845</v>
      </c>
      <c r="E640" s="430" t="s">
        <v>1082</v>
      </c>
    </row>
    <row r="641" spans="1:5">
      <c r="A641" s="430">
        <v>2400471</v>
      </c>
      <c r="B641" s="430" t="s">
        <v>1136</v>
      </c>
      <c r="C641" s="430" t="s">
        <v>581</v>
      </c>
      <c r="D641" s="430" t="s">
        <v>841</v>
      </c>
      <c r="E641" s="430" t="s">
        <v>1080</v>
      </c>
    </row>
    <row r="642" spans="1:5">
      <c r="A642" s="430">
        <v>2400471</v>
      </c>
      <c r="B642" s="430" t="s">
        <v>1136</v>
      </c>
      <c r="C642" s="430" t="s">
        <v>578</v>
      </c>
      <c r="D642" s="430" t="s">
        <v>847</v>
      </c>
      <c r="E642" s="430" t="s">
        <v>1081</v>
      </c>
    </row>
    <row r="643" spans="1:5">
      <c r="A643" s="430">
        <v>2400471</v>
      </c>
      <c r="B643" s="430" t="s">
        <v>1136</v>
      </c>
      <c r="C643" s="430" t="s">
        <v>844</v>
      </c>
      <c r="D643" s="430" t="s">
        <v>845</v>
      </c>
      <c r="E643" s="430" t="s">
        <v>1082</v>
      </c>
    </row>
    <row r="644" spans="1:5">
      <c r="A644" s="430">
        <v>2400489</v>
      </c>
      <c r="B644" s="430" t="s">
        <v>1137</v>
      </c>
      <c r="C644" s="430" t="s">
        <v>581</v>
      </c>
      <c r="D644" s="430" t="s">
        <v>841</v>
      </c>
      <c r="E644" s="430" t="s">
        <v>1080</v>
      </c>
    </row>
    <row r="645" spans="1:5">
      <c r="A645" s="430">
        <v>2400489</v>
      </c>
      <c r="B645" s="430" t="s">
        <v>1137</v>
      </c>
      <c r="C645" s="430" t="s">
        <v>578</v>
      </c>
      <c r="D645" s="430" t="s">
        <v>847</v>
      </c>
      <c r="E645" s="430" t="s">
        <v>1081</v>
      </c>
    </row>
    <row r="646" spans="1:5">
      <c r="A646" s="430">
        <v>2400489</v>
      </c>
      <c r="B646" s="430" t="s">
        <v>1137</v>
      </c>
      <c r="C646" s="430" t="s">
        <v>844</v>
      </c>
      <c r="D646" s="430" t="s">
        <v>845</v>
      </c>
      <c r="E646" s="430" t="s">
        <v>1082</v>
      </c>
    </row>
    <row r="647" spans="1:5">
      <c r="A647" s="430">
        <v>2400497</v>
      </c>
      <c r="B647" s="430" t="s">
        <v>1138</v>
      </c>
      <c r="C647" s="430" t="s">
        <v>581</v>
      </c>
      <c r="D647" s="430" t="s">
        <v>841</v>
      </c>
      <c r="E647" s="430" t="s">
        <v>1080</v>
      </c>
    </row>
    <row r="648" spans="1:5">
      <c r="A648" s="430">
        <v>2400497</v>
      </c>
      <c r="B648" s="430" t="s">
        <v>1138</v>
      </c>
      <c r="C648" s="430" t="s">
        <v>578</v>
      </c>
      <c r="D648" s="430" t="s">
        <v>847</v>
      </c>
      <c r="E648" s="430" t="s">
        <v>1081</v>
      </c>
    </row>
    <row r="649" spans="1:5">
      <c r="A649" s="430">
        <v>2400497</v>
      </c>
      <c r="B649" s="430" t="s">
        <v>1138</v>
      </c>
      <c r="C649" s="430" t="s">
        <v>844</v>
      </c>
      <c r="D649" s="430" t="s">
        <v>845</v>
      </c>
      <c r="E649" s="430" t="s">
        <v>1082</v>
      </c>
    </row>
    <row r="650" spans="1:5">
      <c r="A650" s="430">
        <v>2400505</v>
      </c>
      <c r="B650" s="430" t="s">
        <v>1139</v>
      </c>
      <c r="C650" s="430" t="s">
        <v>581</v>
      </c>
      <c r="D650" s="430" t="s">
        <v>841</v>
      </c>
      <c r="E650" s="430" t="s">
        <v>1080</v>
      </c>
    </row>
    <row r="651" spans="1:5">
      <c r="A651" s="430">
        <v>2400505</v>
      </c>
      <c r="B651" s="430" t="s">
        <v>1139</v>
      </c>
      <c r="C651" s="430" t="s">
        <v>844</v>
      </c>
      <c r="D651" s="430" t="s">
        <v>845</v>
      </c>
      <c r="E651" s="430" t="s">
        <v>1082</v>
      </c>
    </row>
    <row r="652" spans="1:5">
      <c r="A652" s="430">
        <v>2400513</v>
      </c>
      <c r="B652" s="430" t="s">
        <v>1140</v>
      </c>
      <c r="C652" s="430" t="s">
        <v>581</v>
      </c>
      <c r="D652" s="430" t="s">
        <v>841</v>
      </c>
      <c r="E652" s="430" t="s">
        <v>1080</v>
      </c>
    </row>
    <row r="653" spans="1:5">
      <c r="A653" s="430">
        <v>2400513</v>
      </c>
      <c r="B653" s="430" t="s">
        <v>1140</v>
      </c>
      <c r="C653" s="430" t="s">
        <v>844</v>
      </c>
      <c r="D653" s="430" t="s">
        <v>845</v>
      </c>
      <c r="E653" s="430" t="s">
        <v>1082</v>
      </c>
    </row>
    <row r="654" spans="1:5">
      <c r="A654" s="430">
        <v>2400521</v>
      </c>
      <c r="B654" s="430" t="s">
        <v>1141</v>
      </c>
      <c r="C654" s="430" t="s">
        <v>581</v>
      </c>
      <c r="D654" s="430" t="s">
        <v>841</v>
      </c>
      <c r="E654" s="430" t="s">
        <v>1080</v>
      </c>
    </row>
    <row r="655" spans="1:5">
      <c r="A655" s="430">
        <v>2400521</v>
      </c>
      <c r="B655" s="430" t="s">
        <v>1141</v>
      </c>
      <c r="C655" s="430" t="s">
        <v>844</v>
      </c>
      <c r="D655" s="430" t="s">
        <v>845</v>
      </c>
      <c r="E655" s="430" t="s">
        <v>1082</v>
      </c>
    </row>
    <row r="656" spans="1:5">
      <c r="A656" s="430">
        <v>2400539</v>
      </c>
      <c r="B656" s="430" t="s">
        <v>1142</v>
      </c>
      <c r="C656" s="430" t="s">
        <v>581</v>
      </c>
      <c r="D656" s="430" t="s">
        <v>841</v>
      </c>
      <c r="E656" s="430" t="s">
        <v>1080</v>
      </c>
    </row>
    <row r="657" spans="1:5">
      <c r="A657" s="430">
        <v>2400539</v>
      </c>
      <c r="B657" s="430" t="s">
        <v>1142</v>
      </c>
      <c r="C657" s="430" t="s">
        <v>844</v>
      </c>
      <c r="D657" s="430" t="s">
        <v>845</v>
      </c>
      <c r="E657" s="430" t="s">
        <v>1082</v>
      </c>
    </row>
    <row r="658" spans="1:5">
      <c r="A658" s="430">
        <v>2400547</v>
      </c>
      <c r="B658" s="430" t="s">
        <v>1143</v>
      </c>
      <c r="C658" s="430" t="s">
        <v>581</v>
      </c>
      <c r="D658" s="430" t="s">
        <v>841</v>
      </c>
      <c r="E658" s="430" t="s">
        <v>1080</v>
      </c>
    </row>
    <row r="659" spans="1:5">
      <c r="A659" s="430">
        <v>2400547</v>
      </c>
      <c r="B659" s="430" t="s">
        <v>1143</v>
      </c>
      <c r="C659" s="430" t="s">
        <v>578</v>
      </c>
      <c r="D659" s="430" t="s">
        <v>847</v>
      </c>
      <c r="E659" s="430" t="s">
        <v>1081</v>
      </c>
    </row>
    <row r="660" spans="1:5">
      <c r="A660" s="430">
        <v>2400547</v>
      </c>
      <c r="B660" s="430" t="s">
        <v>1143</v>
      </c>
      <c r="C660" s="430" t="s">
        <v>844</v>
      </c>
      <c r="D660" s="430" t="s">
        <v>845</v>
      </c>
      <c r="E660" s="430" t="s">
        <v>1082</v>
      </c>
    </row>
    <row r="661" spans="1:5">
      <c r="A661" s="430">
        <v>2400554</v>
      </c>
      <c r="B661" s="430" t="s">
        <v>1144</v>
      </c>
      <c r="C661" s="430" t="s">
        <v>581</v>
      </c>
      <c r="D661" s="430" t="s">
        <v>841</v>
      </c>
      <c r="E661" s="430" t="s">
        <v>1080</v>
      </c>
    </row>
    <row r="662" spans="1:5">
      <c r="A662" s="430">
        <v>2400554</v>
      </c>
      <c r="B662" s="430" t="s">
        <v>1144</v>
      </c>
      <c r="C662" s="430" t="s">
        <v>578</v>
      </c>
      <c r="D662" s="430" t="s">
        <v>847</v>
      </c>
      <c r="E662" s="430" t="s">
        <v>1081</v>
      </c>
    </row>
    <row r="663" spans="1:5">
      <c r="A663" s="430">
        <v>2400554</v>
      </c>
      <c r="B663" s="430" t="s">
        <v>1144</v>
      </c>
      <c r="C663" s="430" t="s">
        <v>844</v>
      </c>
      <c r="D663" s="430" t="s">
        <v>845</v>
      </c>
      <c r="E663" s="430" t="s">
        <v>1082</v>
      </c>
    </row>
    <row r="664" spans="1:5">
      <c r="A664" s="430">
        <v>2400562</v>
      </c>
      <c r="B664" s="430" t="s">
        <v>1145</v>
      </c>
      <c r="C664" s="430" t="s">
        <v>581</v>
      </c>
      <c r="D664" s="430" t="s">
        <v>841</v>
      </c>
      <c r="E664" s="430" t="s">
        <v>1080</v>
      </c>
    </row>
    <row r="665" spans="1:5">
      <c r="A665" s="430">
        <v>2400562</v>
      </c>
      <c r="B665" s="430" t="s">
        <v>1145</v>
      </c>
      <c r="C665" s="430" t="s">
        <v>844</v>
      </c>
      <c r="D665" s="430" t="s">
        <v>845</v>
      </c>
      <c r="E665" s="430" t="s">
        <v>1082</v>
      </c>
    </row>
    <row r="666" spans="1:5">
      <c r="A666" s="430">
        <v>2400570</v>
      </c>
      <c r="B666" s="430" t="s">
        <v>1146</v>
      </c>
      <c r="C666" s="430" t="s">
        <v>581</v>
      </c>
      <c r="D666" s="430" t="s">
        <v>841</v>
      </c>
      <c r="E666" s="430" t="s">
        <v>1080</v>
      </c>
    </row>
    <row r="667" spans="1:5">
      <c r="A667" s="430">
        <v>2400570</v>
      </c>
      <c r="B667" s="430" t="s">
        <v>1146</v>
      </c>
      <c r="C667" s="430" t="s">
        <v>844</v>
      </c>
      <c r="D667" s="430" t="s">
        <v>845</v>
      </c>
      <c r="E667" s="430" t="s">
        <v>1082</v>
      </c>
    </row>
    <row r="668" spans="1:5">
      <c r="A668" s="430">
        <v>2400588</v>
      </c>
      <c r="B668" s="430" t="s">
        <v>1147</v>
      </c>
      <c r="C668" s="430" t="s">
        <v>581</v>
      </c>
      <c r="D668" s="430" t="s">
        <v>841</v>
      </c>
      <c r="E668" s="430" t="s">
        <v>1080</v>
      </c>
    </row>
    <row r="669" spans="1:5">
      <c r="A669" s="430">
        <v>2400588</v>
      </c>
      <c r="B669" s="430" t="s">
        <v>1147</v>
      </c>
      <c r="C669" s="430" t="s">
        <v>844</v>
      </c>
      <c r="D669" s="430" t="s">
        <v>845</v>
      </c>
      <c r="E669" s="430" t="s">
        <v>1082</v>
      </c>
    </row>
    <row r="670" spans="1:5">
      <c r="A670" s="430">
        <v>2400596</v>
      </c>
      <c r="B670" s="430" t="s">
        <v>1148</v>
      </c>
      <c r="C670" s="430" t="s">
        <v>581</v>
      </c>
      <c r="D670" s="430" t="s">
        <v>841</v>
      </c>
      <c r="E670" s="430" t="s">
        <v>1080</v>
      </c>
    </row>
    <row r="671" spans="1:5">
      <c r="A671" s="430">
        <v>2400596</v>
      </c>
      <c r="B671" s="430" t="s">
        <v>1148</v>
      </c>
      <c r="C671" s="430" t="s">
        <v>844</v>
      </c>
      <c r="D671" s="430" t="s">
        <v>845</v>
      </c>
      <c r="E671" s="430" t="s">
        <v>1082</v>
      </c>
    </row>
    <row r="672" spans="1:5">
      <c r="A672" s="430">
        <v>2400604</v>
      </c>
      <c r="B672" s="430" t="s">
        <v>1149</v>
      </c>
      <c r="C672" s="430" t="s">
        <v>581</v>
      </c>
      <c r="D672" s="430" t="s">
        <v>841</v>
      </c>
      <c r="E672" s="430" t="s">
        <v>1080</v>
      </c>
    </row>
    <row r="673" spans="1:5">
      <c r="A673" s="430">
        <v>2400604</v>
      </c>
      <c r="B673" s="430" t="s">
        <v>1149</v>
      </c>
      <c r="C673" s="430" t="s">
        <v>844</v>
      </c>
      <c r="D673" s="430" t="s">
        <v>845</v>
      </c>
      <c r="E673" s="430" t="s">
        <v>1082</v>
      </c>
    </row>
    <row r="674" spans="1:5">
      <c r="A674" s="430">
        <v>2400612</v>
      </c>
      <c r="B674" s="430" t="s">
        <v>1150</v>
      </c>
      <c r="C674" s="430" t="s">
        <v>581</v>
      </c>
      <c r="D674" s="430" t="s">
        <v>841</v>
      </c>
      <c r="E674" s="430" t="s">
        <v>1080</v>
      </c>
    </row>
    <row r="675" spans="1:5">
      <c r="A675" s="430">
        <v>2400612</v>
      </c>
      <c r="B675" s="430" t="s">
        <v>1150</v>
      </c>
      <c r="C675" s="430" t="s">
        <v>844</v>
      </c>
      <c r="D675" s="430" t="s">
        <v>845</v>
      </c>
      <c r="E675" s="430" t="s">
        <v>1082</v>
      </c>
    </row>
    <row r="676" spans="1:5">
      <c r="A676" s="430">
        <v>2400620</v>
      </c>
      <c r="B676" s="430" t="s">
        <v>1151</v>
      </c>
      <c r="C676" s="430" t="s">
        <v>581</v>
      </c>
      <c r="D676" s="430" t="s">
        <v>841</v>
      </c>
      <c r="E676" s="430" t="s">
        <v>1080</v>
      </c>
    </row>
    <row r="677" spans="1:5">
      <c r="A677" s="430">
        <v>2400620</v>
      </c>
      <c r="B677" s="430" t="s">
        <v>1151</v>
      </c>
      <c r="C677" s="430" t="s">
        <v>844</v>
      </c>
      <c r="D677" s="430" t="s">
        <v>845</v>
      </c>
      <c r="E677" s="430" t="s">
        <v>1082</v>
      </c>
    </row>
    <row r="678" spans="1:5">
      <c r="A678" s="430">
        <v>2400638</v>
      </c>
      <c r="B678" s="430" t="s">
        <v>1152</v>
      </c>
      <c r="C678" s="430" t="s">
        <v>581</v>
      </c>
      <c r="D678" s="430" t="s">
        <v>841</v>
      </c>
      <c r="E678" s="430" t="s">
        <v>1080</v>
      </c>
    </row>
    <row r="679" spans="1:5">
      <c r="A679" s="430">
        <v>2400638</v>
      </c>
      <c r="B679" s="430" t="s">
        <v>1152</v>
      </c>
      <c r="C679" s="430" t="s">
        <v>578</v>
      </c>
      <c r="D679" s="430" t="s">
        <v>847</v>
      </c>
      <c r="E679" s="430" t="s">
        <v>1081</v>
      </c>
    </row>
    <row r="680" spans="1:5">
      <c r="A680" s="430">
        <v>2400638</v>
      </c>
      <c r="B680" s="430" t="s">
        <v>1152</v>
      </c>
      <c r="C680" s="430" t="s">
        <v>844</v>
      </c>
      <c r="D680" s="430" t="s">
        <v>845</v>
      </c>
      <c r="E680" s="430" t="s">
        <v>1082</v>
      </c>
    </row>
    <row r="681" spans="1:5">
      <c r="A681" s="430">
        <v>2400646</v>
      </c>
      <c r="B681" s="430" t="s">
        <v>1153</v>
      </c>
      <c r="C681" s="430" t="s">
        <v>581</v>
      </c>
      <c r="D681" s="430" t="s">
        <v>841</v>
      </c>
      <c r="E681" s="430" t="s">
        <v>1080</v>
      </c>
    </row>
    <row r="682" spans="1:5">
      <c r="A682" s="430">
        <v>2400646</v>
      </c>
      <c r="B682" s="430" t="s">
        <v>1153</v>
      </c>
      <c r="C682" s="430" t="s">
        <v>578</v>
      </c>
      <c r="D682" s="430" t="s">
        <v>847</v>
      </c>
      <c r="E682" s="430" t="s">
        <v>1081</v>
      </c>
    </row>
    <row r="683" spans="1:5">
      <c r="A683" s="430">
        <v>2400646</v>
      </c>
      <c r="B683" s="430" t="s">
        <v>1153</v>
      </c>
      <c r="C683" s="430" t="s">
        <v>844</v>
      </c>
      <c r="D683" s="430" t="s">
        <v>845</v>
      </c>
      <c r="E683" s="430" t="s">
        <v>1082</v>
      </c>
    </row>
    <row r="684" spans="1:5">
      <c r="A684" s="430">
        <v>2400653</v>
      </c>
      <c r="B684" s="430" t="s">
        <v>1154</v>
      </c>
      <c r="C684" s="430" t="s">
        <v>581</v>
      </c>
      <c r="D684" s="430" t="s">
        <v>841</v>
      </c>
      <c r="E684" s="430" t="s">
        <v>1080</v>
      </c>
    </row>
    <row r="685" spans="1:5">
      <c r="A685" s="430">
        <v>2400653</v>
      </c>
      <c r="B685" s="430" t="s">
        <v>1154</v>
      </c>
      <c r="C685" s="430" t="s">
        <v>578</v>
      </c>
      <c r="D685" s="430" t="s">
        <v>847</v>
      </c>
      <c r="E685" s="430" t="s">
        <v>1081</v>
      </c>
    </row>
    <row r="686" spans="1:5">
      <c r="A686" s="430">
        <v>2400653</v>
      </c>
      <c r="B686" s="430" t="s">
        <v>1154</v>
      </c>
      <c r="C686" s="430" t="s">
        <v>844</v>
      </c>
      <c r="D686" s="430" t="s">
        <v>845</v>
      </c>
      <c r="E686" s="430" t="s">
        <v>1082</v>
      </c>
    </row>
    <row r="687" spans="1:5">
      <c r="A687" s="430">
        <v>2400661</v>
      </c>
      <c r="B687" s="430" t="s">
        <v>1155</v>
      </c>
      <c r="C687" s="430" t="s">
        <v>581</v>
      </c>
      <c r="D687" s="430" t="s">
        <v>841</v>
      </c>
      <c r="E687" s="430" t="s">
        <v>1080</v>
      </c>
    </row>
    <row r="688" spans="1:5">
      <c r="A688" s="430">
        <v>2400661</v>
      </c>
      <c r="B688" s="430" t="s">
        <v>1155</v>
      </c>
      <c r="C688" s="430" t="s">
        <v>844</v>
      </c>
      <c r="D688" s="430" t="s">
        <v>845</v>
      </c>
      <c r="E688" s="430" t="s">
        <v>1082</v>
      </c>
    </row>
    <row r="689" spans="1:5">
      <c r="A689" s="430">
        <v>2400679</v>
      </c>
      <c r="B689" s="430" t="s">
        <v>1156</v>
      </c>
      <c r="C689" s="430" t="s">
        <v>581</v>
      </c>
      <c r="D689" s="430" t="s">
        <v>841</v>
      </c>
      <c r="E689" s="430" t="s">
        <v>1080</v>
      </c>
    </row>
    <row r="690" spans="1:5">
      <c r="A690" s="430">
        <v>2400679</v>
      </c>
      <c r="B690" s="430" t="s">
        <v>1156</v>
      </c>
      <c r="C690" s="430" t="s">
        <v>578</v>
      </c>
      <c r="D690" s="430" t="s">
        <v>847</v>
      </c>
      <c r="E690" s="430" t="s">
        <v>1081</v>
      </c>
    </row>
    <row r="691" spans="1:5">
      <c r="A691" s="430">
        <v>2400679</v>
      </c>
      <c r="B691" s="430" t="s">
        <v>1156</v>
      </c>
      <c r="C691" s="430" t="s">
        <v>844</v>
      </c>
      <c r="D691" s="430" t="s">
        <v>845</v>
      </c>
      <c r="E691" s="430" t="s">
        <v>1082</v>
      </c>
    </row>
    <row r="692" spans="1:5">
      <c r="A692" s="430">
        <v>2400687</v>
      </c>
      <c r="B692" s="430" t="s">
        <v>1157</v>
      </c>
      <c r="C692" s="430" t="s">
        <v>581</v>
      </c>
      <c r="D692" s="430" t="s">
        <v>841</v>
      </c>
      <c r="E692" s="430" t="s">
        <v>1080</v>
      </c>
    </row>
    <row r="693" spans="1:5">
      <c r="A693" s="430">
        <v>2400687</v>
      </c>
      <c r="B693" s="430" t="s">
        <v>1157</v>
      </c>
      <c r="C693" s="430" t="s">
        <v>844</v>
      </c>
      <c r="D693" s="430" t="s">
        <v>845</v>
      </c>
      <c r="E693" s="430" t="s">
        <v>1082</v>
      </c>
    </row>
    <row r="694" spans="1:5">
      <c r="A694" s="430">
        <v>2400695</v>
      </c>
      <c r="B694" s="430" t="s">
        <v>1158</v>
      </c>
      <c r="C694" s="430" t="s">
        <v>581</v>
      </c>
      <c r="D694" s="430" t="s">
        <v>841</v>
      </c>
      <c r="E694" s="430" t="s">
        <v>1080</v>
      </c>
    </row>
    <row r="695" spans="1:5">
      <c r="A695" s="430">
        <v>2400695</v>
      </c>
      <c r="B695" s="430" t="s">
        <v>1158</v>
      </c>
      <c r="C695" s="430" t="s">
        <v>844</v>
      </c>
      <c r="D695" s="430" t="s">
        <v>845</v>
      </c>
      <c r="E695" s="430" t="s">
        <v>1082</v>
      </c>
    </row>
    <row r="696" spans="1:5">
      <c r="A696" s="430">
        <v>2400703</v>
      </c>
      <c r="B696" s="430" t="s">
        <v>1159</v>
      </c>
      <c r="C696" s="430" t="s">
        <v>581</v>
      </c>
      <c r="D696" s="430" t="s">
        <v>841</v>
      </c>
      <c r="E696" s="430" t="s">
        <v>1080</v>
      </c>
    </row>
    <row r="697" spans="1:5">
      <c r="A697" s="430">
        <v>2400703</v>
      </c>
      <c r="B697" s="430" t="s">
        <v>1159</v>
      </c>
      <c r="C697" s="430" t="s">
        <v>844</v>
      </c>
      <c r="D697" s="430" t="s">
        <v>845</v>
      </c>
      <c r="E697" s="430" t="s">
        <v>1082</v>
      </c>
    </row>
    <row r="698" spans="1:5">
      <c r="A698" s="430">
        <v>2400711</v>
      </c>
      <c r="B698" s="430" t="s">
        <v>1160</v>
      </c>
      <c r="C698" s="430" t="s">
        <v>581</v>
      </c>
      <c r="D698" s="430" t="s">
        <v>841</v>
      </c>
      <c r="E698" s="430" t="s">
        <v>1080</v>
      </c>
    </row>
    <row r="699" spans="1:5">
      <c r="A699" s="430">
        <v>2400711</v>
      </c>
      <c r="B699" s="430" t="s">
        <v>1160</v>
      </c>
      <c r="C699" s="430" t="s">
        <v>844</v>
      </c>
      <c r="D699" s="430" t="s">
        <v>845</v>
      </c>
      <c r="E699" s="430" t="s">
        <v>1082</v>
      </c>
    </row>
    <row r="700" spans="1:5">
      <c r="A700" s="430">
        <v>2400729</v>
      </c>
      <c r="B700" s="430" t="s">
        <v>1161</v>
      </c>
      <c r="C700" s="430" t="s">
        <v>581</v>
      </c>
      <c r="D700" s="430" t="s">
        <v>841</v>
      </c>
      <c r="E700" s="430" t="s">
        <v>1080</v>
      </c>
    </row>
    <row r="701" spans="1:5">
      <c r="A701" s="430">
        <v>2400729</v>
      </c>
      <c r="B701" s="430" t="s">
        <v>1162</v>
      </c>
      <c r="C701" s="430" t="s">
        <v>844</v>
      </c>
      <c r="D701" s="430" t="s">
        <v>845</v>
      </c>
      <c r="E701" s="430" t="s">
        <v>1082</v>
      </c>
    </row>
    <row r="702" spans="1:5">
      <c r="A702" s="430">
        <v>2400737</v>
      </c>
      <c r="B702" s="430" t="s">
        <v>1163</v>
      </c>
      <c r="C702" s="430" t="s">
        <v>581</v>
      </c>
      <c r="D702" s="430" t="s">
        <v>841</v>
      </c>
      <c r="E702" s="430" t="s">
        <v>1080</v>
      </c>
    </row>
    <row r="703" spans="1:5">
      <c r="A703" s="430">
        <v>2400737</v>
      </c>
      <c r="B703" s="430" t="s">
        <v>1163</v>
      </c>
      <c r="C703" s="430" t="s">
        <v>844</v>
      </c>
      <c r="D703" s="430" t="s">
        <v>845</v>
      </c>
      <c r="E703" s="430" t="s">
        <v>1082</v>
      </c>
    </row>
    <row r="704" spans="1:5">
      <c r="A704" s="430">
        <v>2400745</v>
      </c>
      <c r="B704" s="430" t="s">
        <v>1164</v>
      </c>
      <c r="C704" s="430" t="s">
        <v>581</v>
      </c>
      <c r="D704" s="430" t="s">
        <v>841</v>
      </c>
      <c r="E704" s="430" t="s">
        <v>1080</v>
      </c>
    </row>
    <row r="705" spans="1:5">
      <c r="A705" s="430">
        <v>2400745</v>
      </c>
      <c r="B705" s="430" t="s">
        <v>1164</v>
      </c>
      <c r="C705" s="430" t="s">
        <v>844</v>
      </c>
      <c r="D705" s="430" t="s">
        <v>845</v>
      </c>
      <c r="E705" s="430" t="s">
        <v>1082</v>
      </c>
    </row>
    <row r="706" spans="1:5">
      <c r="A706" s="430">
        <v>2400752</v>
      </c>
      <c r="B706" s="430" t="s">
        <v>1165</v>
      </c>
      <c r="C706" s="430" t="s">
        <v>581</v>
      </c>
      <c r="D706" s="430" t="s">
        <v>841</v>
      </c>
      <c r="E706" s="430" t="s">
        <v>1080</v>
      </c>
    </row>
    <row r="707" spans="1:5">
      <c r="A707" s="430">
        <v>2400752</v>
      </c>
      <c r="B707" s="430" t="s">
        <v>1165</v>
      </c>
      <c r="C707" s="430" t="s">
        <v>844</v>
      </c>
      <c r="D707" s="430" t="s">
        <v>845</v>
      </c>
      <c r="E707" s="430" t="s">
        <v>1082</v>
      </c>
    </row>
    <row r="708" spans="1:5">
      <c r="A708" s="430">
        <v>2400760</v>
      </c>
      <c r="B708" s="430" t="s">
        <v>1166</v>
      </c>
      <c r="C708" s="430" t="s">
        <v>581</v>
      </c>
      <c r="D708" s="430" t="s">
        <v>841</v>
      </c>
      <c r="E708" s="430" t="s">
        <v>1080</v>
      </c>
    </row>
    <row r="709" spans="1:5">
      <c r="A709" s="430">
        <v>2400760</v>
      </c>
      <c r="B709" s="430" t="s">
        <v>1167</v>
      </c>
      <c r="C709" s="430" t="s">
        <v>844</v>
      </c>
      <c r="D709" s="430" t="s">
        <v>845</v>
      </c>
      <c r="E709" s="430" t="s">
        <v>1082</v>
      </c>
    </row>
    <row r="710" spans="1:5">
      <c r="A710" s="430">
        <v>2400778</v>
      </c>
      <c r="B710" s="430" t="s">
        <v>1168</v>
      </c>
      <c r="C710" s="430" t="s">
        <v>581</v>
      </c>
      <c r="D710" s="430" t="s">
        <v>841</v>
      </c>
      <c r="E710" s="430" t="s">
        <v>1080</v>
      </c>
    </row>
    <row r="711" spans="1:5">
      <c r="A711" s="430">
        <v>2400778</v>
      </c>
      <c r="B711" s="430" t="s">
        <v>1168</v>
      </c>
      <c r="C711" s="430" t="s">
        <v>844</v>
      </c>
      <c r="D711" s="430" t="s">
        <v>845</v>
      </c>
      <c r="E711" s="430" t="s">
        <v>1082</v>
      </c>
    </row>
    <row r="712" spans="1:5">
      <c r="A712" s="430">
        <v>2400786</v>
      </c>
      <c r="B712" s="430" t="s">
        <v>1169</v>
      </c>
      <c r="C712" s="430" t="s">
        <v>581</v>
      </c>
      <c r="D712" s="430" t="s">
        <v>841</v>
      </c>
      <c r="E712" s="430" t="s">
        <v>1080</v>
      </c>
    </row>
    <row r="713" spans="1:5">
      <c r="A713" s="430">
        <v>2400786</v>
      </c>
      <c r="B713" s="430" t="s">
        <v>1169</v>
      </c>
      <c r="C713" s="430" t="s">
        <v>844</v>
      </c>
      <c r="D713" s="430" t="s">
        <v>845</v>
      </c>
      <c r="E713" s="430" t="s">
        <v>1082</v>
      </c>
    </row>
    <row r="714" spans="1:5">
      <c r="A714" s="430">
        <v>2400794</v>
      </c>
      <c r="B714" s="430" t="s">
        <v>1170</v>
      </c>
      <c r="C714" s="430" t="s">
        <v>581</v>
      </c>
      <c r="D714" s="430" t="s">
        <v>841</v>
      </c>
      <c r="E714" s="430" t="s">
        <v>1080</v>
      </c>
    </row>
    <row r="715" spans="1:5">
      <c r="A715" s="430">
        <v>2400794</v>
      </c>
      <c r="B715" s="430" t="s">
        <v>1170</v>
      </c>
      <c r="C715" s="430" t="s">
        <v>844</v>
      </c>
      <c r="D715" s="430" t="s">
        <v>845</v>
      </c>
      <c r="E715" s="430" t="s">
        <v>1082</v>
      </c>
    </row>
    <row r="716" spans="1:5" ht="25.5">
      <c r="A716" s="430">
        <v>2400802</v>
      </c>
      <c r="B716" s="431" t="s">
        <v>1171</v>
      </c>
      <c r="C716" s="430" t="s">
        <v>581</v>
      </c>
      <c r="D716" s="430" t="s">
        <v>841</v>
      </c>
      <c r="E716" s="430" t="s">
        <v>1080</v>
      </c>
    </row>
    <row r="717" spans="1:5" ht="25.5">
      <c r="A717" s="430">
        <v>2400802</v>
      </c>
      <c r="B717" s="431" t="s">
        <v>1172</v>
      </c>
      <c r="C717" s="430" t="s">
        <v>844</v>
      </c>
      <c r="D717" s="430" t="s">
        <v>845</v>
      </c>
      <c r="E717" s="430" t="s">
        <v>1082</v>
      </c>
    </row>
    <row r="718" spans="1:5">
      <c r="A718" s="430">
        <v>2400810</v>
      </c>
      <c r="B718" s="430" t="s">
        <v>1173</v>
      </c>
      <c r="C718" s="430" t="s">
        <v>581</v>
      </c>
      <c r="D718" s="430" t="s">
        <v>841</v>
      </c>
      <c r="E718" s="430" t="s">
        <v>1174</v>
      </c>
    </row>
    <row r="719" spans="1:5">
      <c r="A719" s="430">
        <v>2400810</v>
      </c>
      <c r="B719" s="430" t="s">
        <v>1175</v>
      </c>
      <c r="C719" s="430" t="s">
        <v>844</v>
      </c>
      <c r="D719" s="430" t="s">
        <v>845</v>
      </c>
      <c r="E719" s="430" t="s">
        <v>1082</v>
      </c>
    </row>
    <row r="720" spans="1:5">
      <c r="A720" s="430">
        <v>2400828</v>
      </c>
      <c r="B720" s="430" t="s">
        <v>1176</v>
      </c>
      <c r="C720" s="430" t="s">
        <v>581</v>
      </c>
      <c r="D720" s="430" t="s">
        <v>841</v>
      </c>
      <c r="E720" s="430" t="s">
        <v>1174</v>
      </c>
    </row>
    <row r="721" spans="1:5">
      <c r="A721" s="430">
        <v>2400828</v>
      </c>
      <c r="B721" s="430" t="s">
        <v>1176</v>
      </c>
      <c r="C721" s="430" t="s">
        <v>844</v>
      </c>
      <c r="D721" s="430" t="s">
        <v>845</v>
      </c>
      <c r="E721" s="430" t="s">
        <v>1082</v>
      </c>
    </row>
    <row r="722" spans="1:5">
      <c r="A722" s="430">
        <v>2400836</v>
      </c>
      <c r="B722" s="430" t="s">
        <v>1177</v>
      </c>
      <c r="C722" s="430" t="s">
        <v>581</v>
      </c>
      <c r="D722" s="430" t="s">
        <v>841</v>
      </c>
      <c r="E722" s="430" t="s">
        <v>1174</v>
      </c>
    </row>
    <row r="723" spans="1:5">
      <c r="A723" s="430">
        <v>2400836</v>
      </c>
      <c r="B723" s="430" t="s">
        <v>1177</v>
      </c>
      <c r="C723" s="430" t="s">
        <v>578</v>
      </c>
      <c r="D723" s="430" t="s">
        <v>847</v>
      </c>
      <c r="E723" s="430" t="s">
        <v>1081</v>
      </c>
    </row>
    <row r="724" spans="1:5">
      <c r="A724" s="430">
        <v>2400836</v>
      </c>
      <c r="B724" s="430" t="s">
        <v>1177</v>
      </c>
      <c r="C724" s="430" t="s">
        <v>844</v>
      </c>
      <c r="D724" s="430" t="s">
        <v>845</v>
      </c>
      <c r="E724" s="430" t="s">
        <v>1082</v>
      </c>
    </row>
    <row r="725" spans="1:5">
      <c r="A725" s="430">
        <v>2400844</v>
      </c>
      <c r="B725" s="430" t="s">
        <v>1178</v>
      </c>
      <c r="C725" s="430" t="s">
        <v>581</v>
      </c>
      <c r="D725" s="430" t="s">
        <v>841</v>
      </c>
      <c r="E725" s="430" t="s">
        <v>1174</v>
      </c>
    </row>
    <row r="726" spans="1:5">
      <c r="A726" s="430">
        <v>2400844</v>
      </c>
      <c r="B726" s="430" t="s">
        <v>1178</v>
      </c>
      <c r="C726" s="430" t="s">
        <v>844</v>
      </c>
      <c r="D726" s="430" t="s">
        <v>845</v>
      </c>
      <c r="E726" s="430" t="s">
        <v>1082</v>
      </c>
    </row>
    <row r="727" spans="1:5">
      <c r="A727" s="430">
        <v>2400851</v>
      </c>
      <c r="B727" s="430" t="s">
        <v>1179</v>
      </c>
      <c r="C727" s="430" t="s">
        <v>581</v>
      </c>
      <c r="D727" s="430" t="s">
        <v>841</v>
      </c>
      <c r="E727" s="430" t="s">
        <v>1174</v>
      </c>
    </row>
    <row r="728" spans="1:5">
      <c r="A728" s="430">
        <v>2400851</v>
      </c>
      <c r="B728" s="430" t="s">
        <v>1179</v>
      </c>
      <c r="C728" s="430" t="s">
        <v>844</v>
      </c>
      <c r="D728" s="430" t="s">
        <v>845</v>
      </c>
      <c r="E728" s="430" t="s">
        <v>1082</v>
      </c>
    </row>
    <row r="729" spans="1:5">
      <c r="A729" s="430">
        <v>2400869</v>
      </c>
      <c r="B729" s="430" t="s">
        <v>1180</v>
      </c>
      <c r="C729" s="430" t="s">
        <v>581</v>
      </c>
      <c r="D729" s="430" t="s">
        <v>841</v>
      </c>
      <c r="E729" s="430" t="s">
        <v>1174</v>
      </c>
    </row>
    <row r="730" spans="1:5">
      <c r="A730" s="430">
        <v>2400869</v>
      </c>
      <c r="B730" s="430" t="s">
        <v>1180</v>
      </c>
      <c r="C730" s="430" t="s">
        <v>844</v>
      </c>
      <c r="D730" s="430" t="s">
        <v>845</v>
      </c>
      <c r="E730" s="430" t="s">
        <v>1082</v>
      </c>
    </row>
    <row r="731" spans="1:5">
      <c r="A731" s="430">
        <v>2400877</v>
      </c>
      <c r="B731" s="430" t="s">
        <v>1181</v>
      </c>
      <c r="C731" s="430" t="s">
        <v>581</v>
      </c>
      <c r="D731" s="430" t="s">
        <v>841</v>
      </c>
      <c r="E731" s="430" t="s">
        <v>1174</v>
      </c>
    </row>
    <row r="732" spans="1:5">
      <c r="A732" s="430">
        <v>2400877</v>
      </c>
      <c r="B732" s="430" t="s">
        <v>1181</v>
      </c>
      <c r="C732" s="430" t="s">
        <v>844</v>
      </c>
      <c r="D732" s="430" t="s">
        <v>845</v>
      </c>
      <c r="E732" s="430" t="s">
        <v>1082</v>
      </c>
    </row>
    <row r="733" spans="1:5">
      <c r="A733" s="430">
        <v>2400885</v>
      </c>
      <c r="B733" s="430" t="s">
        <v>1182</v>
      </c>
      <c r="C733" s="430" t="s">
        <v>581</v>
      </c>
      <c r="D733" s="430" t="s">
        <v>841</v>
      </c>
      <c r="E733" s="430" t="s">
        <v>1174</v>
      </c>
    </row>
    <row r="734" spans="1:5">
      <c r="A734" s="430">
        <v>2400885</v>
      </c>
      <c r="B734" s="430" t="s">
        <v>1182</v>
      </c>
      <c r="C734" s="430" t="s">
        <v>844</v>
      </c>
      <c r="D734" s="430" t="s">
        <v>845</v>
      </c>
      <c r="E734" s="430" t="s">
        <v>1082</v>
      </c>
    </row>
    <row r="735" spans="1:5">
      <c r="A735" s="430">
        <v>2400893</v>
      </c>
      <c r="B735" s="430" t="s">
        <v>1183</v>
      </c>
      <c r="C735" s="430" t="s">
        <v>581</v>
      </c>
      <c r="D735" s="430" t="s">
        <v>841</v>
      </c>
      <c r="E735" s="430" t="s">
        <v>1174</v>
      </c>
    </row>
    <row r="736" spans="1:5">
      <c r="A736" s="430">
        <v>2400893</v>
      </c>
      <c r="B736" s="430" t="s">
        <v>1183</v>
      </c>
      <c r="C736" s="430" t="s">
        <v>844</v>
      </c>
      <c r="D736" s="430" t="s">
        <v>845</v>
      </c>
      <c r="E736" s="430" t="s">
        <v>1082</v>
      </c>
    </row>
    <row r="737" spans="1:5">
      <c r="A737" s="430">
        <v>2400901</v>
      </c>
      <c r="B737" s="430" t="s">
        <v>1184</v>
      </c>
      <c r="C737" s="430" t="s">
        <v>581</v>
      </c>
      <c r="D737" s="430" t="s">
        <v>841</v>
      </c>
      <c r="E737" s="430" t="s">
        <v>1174</v>
      </c>
    </row>
    <row r="738" spans="1:5">
      <c r="A738" s="430">
        <v>2400901</v>
      </c>
      <c r="B738" s="430" t="s">
        <v>1184</v>
      </c>
      <c r="C738" s="430" t="s">
        <v>844</v>
      </c>
      <c r="D738" s="430" t="s">
        <v>845</v>
      </c>
      <c r="E738" s="430" t="s">
        <v>1082</v>
      </c>
    </row>
    <row r="739" spans="1:5">
      <c r="A739" s="430">
        <v>2400919</v>
      </c>
      <c r="B739" s="430" t="s">
        <v>1185</v>
      </c>
      <c r="C739" s="430" t="s">
        <v>581</v>
      </c>
      <c r="D739" s="430" t="s">
        <v>841</v>
      </c>
      <c r="E739" s="430" t="s">
        <v>1174</v>
      </c>
    </row>
    <row r="740" spans="1:5">
      <c r="A740" s="430">
        <v>2400919</v>
      </c>
      <c r="B740" s="430" t="s">
        <v>1185</v>
      </c>
      <c r="C740" s="430" t="s">
        <v>844</v>
      </c>
      <c r="D740" s="430" t="s">
        <v>845</v>
      </c>
      <c r="E740" s="430" t="s">
        <v>1082</v>
      </c>
    </row>
    <row r="741" spans="1:5">
      <c r="A741" s="430">
        <v>2400927</v>
      </c>
      <c r="B741" s="430" t="s">
        <v>1186</v>
      </c>
      <c r="C741" s="430" t="s">
        <v>581</v>
      </c>
      <c r="D741" s="430" t="s">
        <v>841</v>
      </c>
      <c r="E741" s="430" t="s">
        <v>1174</v>
      </c>
    </row>
    <row r="742" spans="1:5">
      <c r="A742" s="430">
        <v>2400927</v>
      </c>
      <c r="B742" s="430" t="s">
        <v>1186</v>
      </c>
      <c r="C742" s="430" t="s">
        <v>844</v>
      </c>
      <c r="D742" s="430" t="s">
        <v>845</v>
      </c>
      <c r="E742" s="430" t="s">
        <v>1082</v>
      </c>
    </row>
    <row r="743" spans="1:5">
      <c r="A743" s="430">
        <v>2400935</v>
      </c>
      <c r="B743" s="430" t="s">
        <v>1187</v>
      </c>
      <c r="C743" s="430" t="s">
        <v>581</v>
      </c>
      <c r="D743" s="430" t="s">
        <v>841</v>
      </c>
      <c r="E743" s="430" t="s">
        <v>1174</v>
      </c>
    </row>
    <row r="744" spans="1:5">
      <c r="A744" s="430">
        <v>2400935</v>
      </c>
      <c r="B744" s="430" t="s">
        <v>1187</v>
      </c>
      <c r="C744" s="430" t="s">
        <v>844</v>
      </c>
      <c r="D744" s="430" t="s">
        <v>845</v>
      </c>
      <c r="E744" s="430" t="s">
        <v>1082</v>
      </c>
    </row>
    <row r="745" spans="1:5">
      <c r="A745" s="430">
        <v>2400943</v>
      </c>
      <c r="B745" s="430" t="s">
        <v>1188</v>
      </c>
      <c r="C745" s="430" t="s">
        <v>581</v>
      </c>
      <c r="D745" s="430" t="s">
        <v>841</v>
      </c>
      <c r="E745" s="430" t="s">
        <v>1174</v>
      </c>
    </row>
    <row r="746" spans="1:5">
      <c r="A746" s="430">
        <v>2400943</v>
      </c>
      <c r="B746" s="430" t="s">
        <v>1188</v>
      </c>
      <c r="C746" s="430" t="s">
        <v>844</v>
      </c>
      <c r="D746" s="430" t="s">
        <v>845</v>
      </c>
      <c r="E746" s="430" t="s">
        <v>1082</v>
      </c>
    </row>
    <row r="747" spans="1:5">
      <c r="A747" s="430">
        <v>2400950</v>
      </c>
      <c r="B747" s="430" t="s">
        <v>1189</v>
      </c>
      <c r="C747" s="430" t="s">
        <v>581</v>
      </c>
      <c r="D747" s="430" t="s">
        <v>841</v>
      </c>
      <c r="E747" s="430" t="s">
        <v>1174</v>
      </c>
    </row>
    <row r="748" spans="1:5">
      <c r="A748" s="430">
        <v>2400950</v>
      </c>
      <c r="B748" s="430" t="s">
        <v>1189</v>
      </c>
      <c r="C748" s="430" t="s">
        <v>578</v>
      </c>
      <c r="D748" s="430" t="s">
        <v>847</v>
      </c>
      <c r="E748" s="430" t="s">
        <v>1081</v>
      </c>
    </row>
    <row r="749" spans="1:5">
      <c r="A749" s="430">
        <v>2400950</v>
      </c>
      <c r="B749" s="430" t="s">
        <v>1189</v>
      </c>
      <c r="C749" s="430" t="s">
        <v>844</v>
      </c>
      <c r="D749" s="430" t="s">
        <v>845</v>
      </c>
      <c r="E749" s="430" t="s">
        <v>1082</v>
      </c>
    </row>
    <row r="750" spans="1:5">
      <c r="A750" s="430">
        <v>2400968</v>
      </c>
      <c r="B750" s="430" t="s">
        <v>1190</v>
      </c>
      <c r="C750" s="430" t="s">
        <v>581</v>
      </c>
      <c r="D750" s="430" t="s">
        <v>841</v>
      </c>
      <c r="E750" s="430" t="s">
        <v>1174</v>
      </c>
    </row>
    <row r="751" spans="1:5">
      <c r="A751" s="430">
        <v>2400968</v>
      </c>
      <c r="B751" s="430" t="s">
        <v>1190</v>
      </c>
      <c r="C751" s="430" t="s">
        <v>578</v>
      </c>
      <c r="D751" s="430" t="s">
        <v>847</v>
      </c>
      <c r="E751" s="430" t="s">
        <v>1081</v>
      </c>
    </row>
    <row r="752" spans="1:5">
      <c r="A752" s="430">
        <v>2400968</v>
      </c>
      <c r="B752" s="430" t="s">
        <v>1190</v>
      </c>
      <c r="C752" s="430" t="s">
        <v>844</v>
      </c>
      <c r="D752" s="430" t="s">
        <v>845</v>
      </c>
      <c r="E752" s="430" t="s">
        <v>1082</v>
      </c>
    </row>
    <row r="753" spans="1:5">
      <c r="A753" s="430">
        <v>2400976</v>
      </c>
      <c r="B753" s="430" t="s">
        <v>1191</v>
      </c>
      <c r="C753" s="430" t="s">
        <v>581</v>
      </c>
      <c r="D753" s="430" t="s">
        <v>841</v>
      </c>
      <c r="E753" s="430" t="s">
        <v>1080</v>
      </c>
    </row>
    <row r="754" spans="1:5">
      <c r="A754" s="430">
        <v>2400976</v>
      </c>
      <c r="B754" s="430" t="s">
        <v>1191</v>
      </c>
      <c r="C754" s="430" t="s">
        <v>578</v>
      </c>
      <c r="D754" s="430" t="s">
        <v>847</v>
      </c>
      <c r="E754" s="430" t="s">
        <v>1081</v>
      </c>
    </row>
    <row r="755" spans="1:5">
      <c r="A755" s="430">
        <v>2400976</v>
      </c>
      <c r="B755" s="430" t="s">
        <v>1191</v>
      </c>
      <c r="C755" s="430" t="s">
        <v>844</v>
      </c>
      <c r="D755" s="430" t="s">
        <v>845</v>
      </c>
      <c r="E755" s="430" t="s">
        <v>1082</v>
      </c>
    </row>
    <row r="756" spans="1:5">
      <c r="A756" s="430">
        <v>2400984</v>
      </c>
      <c r="B756" s="430" t="s">
        <v>1192</v>
      </c>
      <c r="C756" s="430" t="s">
        <v>581</v>
      </c>
      <c r="D756" s="430" t="s">
        <v>841</v>
      </c>
      <c r="E756" s="430" t="s">
        <v>1080</v>
      </c>
    </row>
    <row r="757" spans="1:5">
      <c r="A757" s="430">
        <v>2400984</v>
      </c>
      <c r="B757" s="430" t="s">
        <v>1192</v>
      </c>
      <c r="C757" s="430" t="s">
        <v>578</v>
      </c>
      <c r="D757" s="430" t="s">
        <v>847</v>
      </c>
      <c r="E757" s="430" t="s">
        <v>1081</v>
      </c>
    </row>
    <row r="758" spans="1:5">
      <c r="A758" s="430">
        <v>2400984</v>
      </c>
      <c r="B758" s="430" t="s">
        <v>1192</v>
      </c>
      <c r="C758" s="430" t="s">
        <v>844</v>
      </c>
      <c r="D758" s="430" t="s">
        <v>845</v>
      </c>
      <c r="E758" s="430" t="s">
        <v>1082</v>
      </c>
    </row>
    <row r="759" spans="1:5">
      <c r="A759" s="430">
        <v>2400992</v>
      </c>
      <c r="B759" s="430" t="s">
        <v>1193</v>
      </c>
      <c r="C759" s="430" t="s">
        <v>581</v>
      </c>
      <c r="D759" s="430" t="s">
        <v>841</v>
      </c>
      <c r="E759" s="430" t="s">
        <v>1080</v>
      </c>
    </row>
    <row r="760" spans="1:5">
      <c r="A760" s="430">
        <v>2400992</v>
      </c>
      <c r="B760" s="430" t="s">
        <v>1193</v>
      </c>
      <c r="C760" s="430" t="s">
        <v>844</v>
      </c>
      <c r="D760" s="430" t="s">
        <v>845</v>
      </c>
      <c r="E760" s="430" t="s">
        <v>1082</v>
      </c>
    </row>
    <row r="761" spans="1:5">
      <c r="A761" s="430">
        <v>2401008</v>
      </c>
      <c r="B761" s="430" t="s">
        <v>1194</v>
      </c>
      <c r="C761" s="430" t="s">
        <v>581</v>
      </c>
      <c r="D761" s="430" t="s">
        <v>841</v>
      </c>
      <c r="E761" s="430" t="s">
        <v>1080</v>
      </c>
    </row>
    <row r="762" spans="1:5">
      <c r="A762" s="430">
        <v>2401008</v>
      </c>
      <c r="B762" s="430" t="s">
        <v>1194</v>
      </c>
      <c r="C762" s="430" t="s">
        <v>844</v>
      </c>
      <c r="D762" s="430" t="s">
        <v>845</v>
      </c>
      <c r="E762" s="430" t="s">
        <v>1082</v>
      </c>
    </row>
    <row r="763" spans="1:5">
      <c r="A763" s="430">
        <v>2401016</v>
      </c>
      <c r="B763" s="430" t="s">
        <v>1195</v>
      </c>
      <c r="C763" s="430" t="s">
        <v>581</v>
      </c>
      <c r="D763" s="430" t="s">
        <v>841</v>
      </c>
      <c r="E763" s="430" t="s">
        <v>1080</v>
      </c>
    </row>
    <row r="764" spans="1:5">
      <c r="A764" s="430">
        <v>2401016</v>
      </c>
      <c r="B764" s="430" t="s">
        <v>1195</v>
      </c>
      <c r="C764" s="430" t="s">
        <v>844</v>
      </c>
      <c r="D764" s="430" t="s">
        <v>845</v>
      </c>
      <c r="E764" s="430" t="s">
        <v>1082</v>
      </c>
    </row>
    <row r="765" spans="1:5">
      <c r="A765" s="430">
        <v>2401024</v>
      </c>
      <c r="B765" s="430" t="s">
        <v>1196</v>
      </c>
      <c r="C765" s="430" t="s">
        <v>581</v>
      </c>
      <c r="D765" s="430" t="s">
        <v>841</v>
      </c>
      <c r="E765" s="430" t="s">
        <v>1080</v>
      </c>
    </row>
    <row r="766" spans="1:5">
      <c r="A766" s="430">
        <v>2401024</v>
      </c>
      <c r="B766" s="430" t="s">
        <v>1196</v>
      </c>
      <c r="C766" s="430" t="s">
        <v>844</v>
      </c>
      <c r="D766" s="430" t="s">
        <v>845</v>
      </c>
      <c r="E766" s="430" t="s">
        <v>1082</v>
      </c>
    </row>
    <row r="767" spans="1:5">
      <c r="A767" s="430">
        <v>2401032</v>
      </c>
      <c r="B767" s="430" t="s">
        <v>1197</v>
      </c>
      <c r="C767" s="430" t="s">
        <v>581</v>
      </c>
      <c r="D767" s="430" t="s">
        <v>841</v>
      </c>
      <c r="E767" s="430" t="s">
        <v>1080</v>
      </c>
    </row>
    <row r="768" spans="1:5">
      <c r="A768" s="430">
        <v>2401032</v>
      </c>
      <c r="B768" s="430" t="s">
        <v>1197</v>
      </c>
      <c r="C768" s="430" t="s">
        <v>844</v>
      </c>
      <c r="D768" s="430" t="s">
        <v>845</v>
      </c>
      <c r="E768" s="430" t="s">
        <v>1082</v>
      </c>
    </row>
    <row r="769" spans="1:5">
      <c r="A769" s="430">
        <v>2401040</v>
      </c>
      <c r="B769" s="430" t="s">
        <v>1198</v>
      </c>
      <c r="C769" s="430" t="s">
        <v>581</v>
      </c>
      <c r="D769" s="430" t="s">
        <v>841</v>
      </c>
      <c r="E769" s="430" t="s">
        <v>1080</v>
      </c>
    </row>
    <row r="770" spans="1:5">
      <c r="A770" s="430">
        <v>2401040</v>
      </c>
      <c r="B770" s="430" t="s">
        <v>1198</v>
      </c>
      <c r="C770" s="430" t="s">
        <v>844</v>
      </c>
      <c r="D770" s="430" t="s">
        <v>845</v>
      </c>
      <c r="E770" s="430" t="s">
        <v>1082</v>
      </c>
    </row>
    <row r="771" spans="1:5">
      <c r="A771" s="430">
        <v>2401057</v>
      </c>
      <c r="B771" s="430" t="s">
        <v>1199</v>
      </c>
      <c r="C771" s="430" t="s">
        <v>581</v>
      </c>
      <c r="D771" s="430" t="s">
        <v>841</v>
      </c>
      <c r="E771" s="430" t="s">
        <v>1080</v>
      </c>
    </row>
    <row r="772" spans="1:5">
      <c r="A772" s="430">
        <v>2401057</v>
      </c>
      <c r="B772" s="430" t="s">
        <v>1199</v>
      </c>
      <c r="C772" s="430" t="s">
        <v>844</v>
      </c>
      <c r="D772" s="430" t="s">
        <v>845</v>
      </c>
      <c r="E772" s="430" t="s">
        <v>1082</v>
      </c>
    </row>
    <row r="773" spans="1:5">
      <c r="A773" s="430">
        <v>2401065</v>
      </c>
      <c r="B773" s="430" t="s">
        <v>1200</v>
      </c>
      <c r="C773" s="430" t="s">
        <v>581</v>
      </c>
      <c r="D773" s="430" t="s">
        <v>841</v>
      </c>
      <c r="E773" s="430" t="s">
        <v>1080</v>
      </c>
    </row>
    <row r="774" spans="1:5">
      <c r="A774" s="430">
        <v>2401065</v>
      </c>
      <c r="B774" s="430" t="s">
        <v>1200</v>
      </c>
      <c r="C774" s="430" t="s">
        <v>844</v>
      </c>
      <c r="D774" s="430" t="s">
        <v>845</v>
      </c>
      <c r="E774" s="430" t="s">
        <v>1082</v>
      </c>
    </row>
    <row r="775" spans="1:5">
      <c r="A775" s="430">
        <v>2401073</v>
      </c>
      <c r="B775" s="430" t="s">
        <v>1201</v>
      </c>
      <c r="C775" s="430" t="s">
        <v>581</v>
      </c>
      <c r="D775" s="430" t="s">
        <v>841</v>
      </c>
      <c r="E775" s="430" t="s">
        <v>1080</v>
      </c>
    </row>
    <row r="776" spans="1:5">
      <c r="A776" s="430">
        <v>2401073</v>
      </c>
      <c r="B776" s="430" t="s">
        <v>1201</v>
      </c>
      <c r="C776" s="430" t="s">
        <v>844</v>
      </c>
      <c r="D776" s="430" t="s">
        <v>845</v>
      </c>
      <c r="E776" s="430" t="s">
        <v>1082</v>
      </c>
    </row>
    <row r="777" spans="1:5">
      <c r="A777" s="430">
        <v>2401099</v>
      </c>
      <c r="B777" s="430" t="s">
        <v>1202</v>
      </c>
      <c r="C777" s="430" t="s">
        <v>581</v>
      </c>
      <c r="D777" s="430" t="s">
        <v>841</v>
      </c>
      <c r="E777" s="430" t="s">
        <v>1080</v>
      </c>
    </row>
    <row r="778" spans="1:5">
      <c r="A778" s="430">
        <v>2401099</v>
      </c>
      <c r="B778" s="430" t="s">
        <v>1202</v>
      </c>
      <c r="C778" s="430" t="s">
        <v>578</v>
      </c>
      <c r="D778" s="430" t="s">
        <v>847</v>
      </c>
      <c r="E778" s="430" t="s">
        <v>1081</v>
      </c>
    </row>
    <row r="779" spans="1:5">
      <c r="A779" s="430">
        <v>2401099</v>
      </c>
      <c r="B779" s="430" t="s">
        <v>1202</v>
      </c>
      <c r="C779" s="430" t="s">
        <v>844</v>
      </c>
      <c r="D779" s="430" t="s">
        <v>845</v>
      </c>
      <c r="E779" s="430" t="s">
        <v>1082</v>
      </c>
    </row>
    <row r="780" spans="1:5">
      <c r="A780" s="430">
        <v>2401107</v>
      </c>
      <c r="B780" s="430" t="s">
        <v>1203</v>
      </c>
      <c r="C780" s="430" t="s">
        <v>581</v>
      </c>
      <c r="D780" s="430" t="s">
        <v>841</v>
      </c>
      <c r="E780" s="430" t="s">
        <v>1080</v>
      </c>
    </row>
    <row r="781" spans="1:5">
      <c r="A781" s="430">
        <v>2401107</v>
      </c>
      <c r="B781" s="430" t="s">
        <v>1203</v>
      </c>
      <c r="C781" s="430" t="s">
        <v>578</v>
      </c>
      <c r="D781" s="430" t="s">
        <v>847</v>
      </c>
      <c r="E781" s="430" t="s">
        <v>1081</v>
      </c>
    </row>
    <row r="782" spans="1:5">
      <c r="A782" s="430">
        <v>2401107</v>
      </c>
      <c r="B782" s="430" t="s">
        <v>1203</v>
      </c>
      <c r="C782" s="430" t="s">
        <v>844</v>
      </c>
      <c r="D782" s="430" t="s">
        <v>845</v>
      </c>
      <c r="E782" s="430" t="s">
        <v>1082</v>
      </c>
    </row>
    <row r="783" spans="1:5">
      <c r="A783" s="430">
        <v>2401115</v>
      </c>
      <c r="B783" s="430" t="s">
        <v>1204</v>
      </c>
      <c r="C783" s="430" t="s">
        <v>581</v>
      </c>
      <c r="D783" s="430" t="s">
        <v>841</v>
      </c>
      <c r="E783" s="430" t="s">
        <v>1080</v>
      </c>
    </row>
    <row r="784" spans="1:5">
      <c r="A784" s="430">
        <v>2401115</v>
      </c>
      <c r="B784" s="430" t="s">
        <v>1204</v>
      </c>
      <c r="C784" s="430" t="s">
        <v>844</v>
      </c>
      <c r="D784" s="430" t="s">
        <v>845</v>
      </c>
      <c r="E784" s="430" t="s">
        <v>1082</v>
      </c>
    </row>
    <row r="785" spans="1:5">
      <c r="A785" s="430">
        <v>2401123</v>
      </c>
      <c r="B785" s="430" t="s">
        <v>1205</v>
      </c>
      <c r="C785" s="430" t="s">
        <v>581</v>
      </c>
      <c r="D785" s="430" t="s">
        <v>841</v>
      </c>
      <c r="E785" s="430" t="s">
        <v>1080</v>
      </c>
    </row>
    <row r="786" spans="1:5">
      <c r="A786" s="430">
        <v>2401123</v>
      </c>
      <c r="B786" s="430" t="s">
        <v>1205</v>
      </c>
      <c r="C786" s="430" t="s">
        <v>844</v>
      </c>
      <c r="D786" s="430" t="s">
        <v>845</v>
      </c>
      <c r="E786" s="430" t="s">
        <v>1082</v>
      </c>
    </row>
    <row r="787" spans="1:5">
      <c r="A787" s="430">
        <v>2401131</v>
      </c>
      <c r="B787" s="430" t="s">
        <v>1206</v>
      </c>
      <c r="C787" s="430" t="s">
        <v>581</v>
      </c>
      <c r="D787" s="430" t="s">
        <v>841</v>
      </c>
      <c r="E787" s="430" t="s">
        <v>1080</v>
      </c>
    </row>
    <row r="788" spans="1:5">
      <c r="A788" s="430">
        <v>2401131</v>
      </c>
      <c r="B788" s="430" t="s">
        <v>1206</v>
      </c>
      <c r="C788" s="430" t="s">
        <v>844</v>
      </c>
      <c r="D788" s="430" t="s">
        <v>845</v>
      </c>
      <c r="E788" s="430" t="s">
        <v>1082</v>
      </c>
    </row>
    <row r="789" spans="1:5">
      <c r="A789" s="430">
        <v>2401149</v>
      </c>
      <c r="B789" s="430" t="s">
        <v>1207</v>
      </c>
      <c r="C789" s="430" t="s">
        <v>581</v>
      </c>
      <c r="D789" s="430" t="s">
        <v>841</v>
      </c>
      <c r="E789" s="430" t="s">
        <v>1080</v>
      </c>
    </row>
    <row r="790" spans="1:5">
      <c r="A790" s="430">
        <v>2401149</v>
      </c>
      <c r="B790" s="430" t="s">
        <v>1207</v>
      </c>
      <c r="C790" s="430" t="s">
        <v>844</v>
      </c>
      <c r="D790" s="430" t="s">
        <v>845</v>
      </c>
      <c r="E790" s="430" t="s">
        <v>1082</v>
      </c>
    </row>
    <row r="791" spans="1:5">
      <c r="A791" s="430">
        <v>2401156</v>
      </c>
      <c r="B791" s="430" t="s">
        <v>1208</v>
      </c>
      <c r="C791" s="430" t="s">
        <v>581</v>
      </c>
      <c r="D791" s="430" t="s">
        <v>841</v>
      </c>
      <c r="E791" s="430" t="s">
        <v>1080</v>
      </c>
    </row>
    <row r="792" spans="1:5">
      <c r="A792" s="430">
        <v>2401156</v>
      </c>
      <c r="B792" s="430" t="s">
        <v>1208</v>
      </c>
      <c r="C792" s="430" t="s">
        <v>844</v>
      </c>
      <c r="D792" s="430" t="s">
        <v>845</v>
      </c>
      <c r="E792" s="430" t="s">
        <v>1082</v>
      </c>
    </row>
    <row r="793" spans="1:5">
      <c r="A793" s="430">
        <v>2401164</v>
      </c>
      <c r="B793" s="430" t="s">
        <v>1209</v>
      </c>
      <c r="C793" s="430" t="s">
        <v>581</v>
      </c>
      <c r="D793" s="430" t="s">
        <v>841</v>
      </c>
      <c r="E793" s="430" t="s">
        <v>1080</v>
      </c>
    </row>
    <row r="794" spans="1:5">
      <c r="A794" s="430">
        <v>2401164</v>
      </c>
      <c r="B794" s="430" t="s">
        <v>1209</v>
      </c>
      <c r="C794" s="430" t="s">
        <v>844</v>
      </c>
      <c r="D794" s="430" t="s">
        <v>845</v>
      </c>
      <c r="E794" s="430" t="s">
        <v>1082</v>
      </c>
    </row>
    <row r="795" spans="1:5">
      <c r="A795" s="430">
        <v>2401172</v>
      </c>
      <c r="B795" s="430" t="s">
        <v>1210</v>
      </c>
      <c r="C795" s="430" t="s">
        <v>581</v>
      </c>
      <c r="D795" s="430" t="s">
        <v>841</v>
      </c>
      <c r="E795" s="430" t="s">
        <v>1080</v>
      </c>
    </row>
    <row r="796" spans="1:5">
      <c r="A796" s="430">
        <v>2401172</v>
      </c>
      <c r="B796" s="430" t="s">
        <v>1210</v>
      </c>
      <c r="C796" s="430" t="s">
        <v>844</v>
      </c>
      <c r="D796" s="430" t="s">
        <v>845</v>
      </c>
      <c r="E796" s="430" t="s">
        <v>1082</v>
      </c>
    </row>
    <row r="797" spans="1:5">
      <c r="A797" s="430">
        <v>2401180</v>
      </c>
      <c r="B797" s="430" t="s">
        <v>1211</v>
      </c>
      <c r="C797" s="430" t="s">
        <v>581</v>
      </c>
      <c r="D797" s="430" t="s">
        <v>841</v>
      </c>
      <c r="E797" s="430" t="s">
        <v>1080</v>
      </c>
    </row>
    <row r="798" spans="1:5">
      <c r="A798" s="430">
        <v>2401180</v>
      </c>
      <c r="B798" s="430" t="s">
        <v>1211</v>
      </c>
      <c r="C798" s="430" t="s">
        <v>844</v>
      </c>
      <c r="D798" s="430" t="s">
        <v>845</v>
      </c>
      <c r="E798" s="430" t="s">
        <v>1082</v>
      </c>
    </row>
    <row r="799" spans="1:5">
      <c r="A799" s="430">
        <v>2401198</v>
      </c>
      <c r="B799" s="430" t="s">
        <v>1212</v>
      </c>
      <c r="C799" s="430" t="s">
        <v>581</v>
      </c>
      <c r="D799" s="430" t="s">
        <v>841</v>
      </c>
      <c r="E799" s="430" t="s">
        <v>1080</v>
      </c>
    </row>
    <row r="800" spans="1:5">
      <c r="A800" s="430">
        <v>2401198</v>
      </c>
      <c r="B800" s="430" t="s">
        <v>1212</v>
      </c>
      <c r="C800" s="430" t="s">
        <v>844</v>
      </c>
      <c r="D800" s="430" t="s">
        <v>845</v>
      </c>
      <c r="E800" s="430" t="s">
        <v>1082</v>
      </c>
    </row>
    <row r="801" spans="1:5">
      <c r="A801" s="430">
        <v>2401206</v>
      </c>
      <c r="B801" s="430" t="s">
        <v>1213</v>
      </c>
      <c r="C801" s="430" t="s">
        <v>581</v>
      </c>
      <c r="D801" s="430" t="s">
        <v>841</v>
      </c>
      <c r="E801" s="430" t="s">
        <v>1080</v>
      </c>
    </row>
    <row r="802" spans="1:5">
      <c r="A802" s="430">
        <v>2401206</v>
      </c>
      <c r="B802" s="430" t="s">
        <v>1213</v>
      </c>
      <c r="C802" s="430" t="s">
        <v>844</v>
      </c>
      <c r="D802" s="430" t="s">
        <v>845</v>
      </c>
      <c r="E802" s="430" t="s">
        <v>1082</v>
      </c>
    </row>
    <row r="803" spans="1:5">
      <c r="A803" s="430">
        <v>2401214</v>
      </c>
      <c r="B803" s="430" t="s">
        <v>1214</v>
      </c>
      <c r="C803" s="430" t="s">
        <v>581</v>
      </c>
      <c r="D803" s="430" t="s">
        <v>841</v>
      </c>
      <c r="E803" s="430" t="s">
        <v>1080</v>
      </c>
    </row>
    <row r="804" spans="1:5">
      <c r="A804" s="430">
        <v>2401214</v>
      </c>
      <c r="B804" s="430" t="s">
        <v>1214</v>
      </c>
      <c r="C804" s="430" t="s">
        <v>844</v>
      </c>
      <c r="D804" s="430" t="s">
        <v>845</v>
      </c>
      <c r="E804" s="430" t="s">
        <v>1082</v>
      </c>
    </row>
    <row r="805" spans="1:5">
      <c r="A805" s="430">
        <v>2401222</v>
      </c>
      <c r="B805" s="430" t="s">
        <v>1215</v>
      </c>
      <c r="C805" s="430" t="s">
        <v>581</v>
      </c>
      <c r="D805" s="430" t="s">
        <v>841</v>
      </c>
      <c r="E805" s="430" t="s">
        <v>1080</v>
      </c>
    </row>
    <row r="806" spans="1:5">
      <c r="A806" s="430">
        <v>2401222</v>
      </c>
      <c r="B806" s="430" t="s">
        <v>1215</v>
      </c>
      <c r="C806" s="430" t="s">
        <v>844</v>
      </c>
      <c r="D806" s="430" t="s">
        <v>845</v>
      </c>
      <c r="E806" s="430" t="s">
        <v>1082</v>
      </c>
    </row>
    <row r="807" spans="1:5">
      <c r="A807" s="430">
        <v>2401230</v>
      </c>
      <c r="B807" s="430" t="s">
        <v>1216</v>
      </c>
      <c r="C807" s="430" t="s">
        <v>581</v>
      </c>
      <c r="D807" s="430" t="s">
        <v>841</v>
      </c>
      <c r="E807" s="430" t="s">
        <v>1080</v>
      </c>
    </row>
    <row r="808" spans="1:5">
      <c r="A808" s="430">
        <v>2401230</v>
      </c>
      <c r="B808" s="430" t="s">
        <v>1216</v>
      </c>
      <c r="C808" s="430" t="s">
        <v>844</v>
      </c>
      <c r="D808" s="430" t="s">
        <v>845</v>
      </c>
      <c r="E808" s="430" t="s">
        <v>1082</v>
      </c>
    </row>
    <row r="809" spans="1:5">
      <c r="A809" s="430">
        <v>2401248</v>
      </c>
      <c r="B809" s="430" t="s">
        <v>1217</v>
      </c>
      <c r="C809" s="430" t="s">
        <v>581</v>
      </c>
      <c r="D809" s="430" t="s">
        <v>841</v>
      </c>
      <c r="E809" s="430" t="s">
        <v>1080</v>
      </c>
    </row>
    <row r="810" spans="1:5">
      <c r="A810" s="430">
        <v>2401248</v>
      </c>
      <c r="B810" s="430" t="s">
        <v>1217</v>
      </c>
      <c r="C810" s="430" t="s">
        <v>844</v>
      </c>
      <c r="D810" s="430" t="s">
        <v>845</v>
      </c>
      <c r="E810" s="430" t="s">
        <v>1082</v>
      </c>
    </row>
    <row r="811" spans="1:5">
      <c r="A811" s="430">
        <v>2401255</v>
      </c>
      <c r="B811" s="430" t="s">
        <v>1218</v>
      </c>
      <c r="C811" s="430" t="s">
        <v>581</v>
      </c>
      <c r="D811" s="430" t="s">
        <v>841</v>
      </c>
      <c r="E811" s="430" t="s">
        <v>1080</v>
      </c>
    </row>
    <row r="812" spans="1:5">
      <c r="A812" s="430">
        <v>2401255</v>
      </c>
      <c r="B812" s="430" t="s">
        <v>1218</v>
      </c>
      <c r="C812" s="430" t="s">
        <v>844</v>
      </c>
      <c r="D812" s="430" t="s">
        <v>845</v>
      </c>
      <c r="E812" s="430" t="s">
        <v>1082</v>
      </c>
    </row>
    <row r="813" spans="1:5">
      <c r="A813" s="430">
        <v>2401263</v>
      </c>
      <c r="B813" s="430" t="s">
        <v>1219</v>
      </c>
      <c r="C813" s="430" t="s">
        <v>581</v>
      </c>
      <c r="D813" s="430" t="s">
        <v>841</v>
      </c>
      <c r="E813" s="430" t="s">
        <v>1080</v>
      </c>
    </row>
    <row r="814" spans="1:5">
      <c r="A814" s="430">
        <v>2401263</v>
      </c>
      <c r="B814" s="430" t="s">
        <v>1219</v>
      </c>
      <c r="C814" s="430" t="s">
        <v>844</v>
      </c>
      <c r="D814" s="430" t="s">
        <v>845</v>
      </c>
      <c r="E814" s="430" t="s">
        <v>1082</v>
      </c>
    </row>
    <row r="815" spans="1:5">
      <c r="A815" s="430">
        <v>2401271</v>
      </c>
      <c r="B815" s="430" t="s">
        <v>1220</v>
      </c>
      <c r="C815" s="430" t="s">
        <v>581</v>
      </c>
      <c r="D815" s="430" t="s">
        <v>841</v>
      </c>
      <c r="E815" s="430" t="s">
        <v>1080</v>
      </c>
    </row>
    <row r="816" spans="1:5">
      <c r="A816" s="430">
        <v>2401271</v>
      </c>
      <c r="B816" s="430" t="s">
        <v>1220</v>
      </c>
      <c r="C816" s="430" t="s">
        <v>844</v>
      </c>
      <c r="D816" s="430" t="s">
        <v>845</v>
      </c>
      <c r="E816" s="430" t="s">
        <v>1082</v>
      </c>
    </row>
    <row r="817" spans="1:5">
      <c r="A817" s="430">
        <v>2401289</v>
      </c>
      <c r="B817" s="430" t="s">
        <v>1221</v>
      </c>
      <c r="C817" s="430" t="s">
        <v>581</v>
      </c>
      <c r="D817" s="430" t="s">
        <v>841</v>
      </c>
      <c r="E817" s="430" t="s">
        <v>1080</v>
      </c>
    </row>
    <row r="818" spans="1:5">
      <c r="A818" s="430">
        <v>2401289</v>
      </c>
      <c r="B818" s="430" t="s">
        <v>1221</v>
      </c>
      <c r="C818" s="430" t="s">
        <v>844</v>
      </c>
      <c r="D818" s="430" t="s">
        <v>845</v>
      </c>
      <c r="E818" s="430" t="s">
        <v>1082</v>
      </c>
    </row>
    <row r="819" spans="1:5">
      <c r="A819" s="430">
        <v>2401297</v>
      </c>
      <c r="B819" s="430" t="s">
        <v>1222</v>
      </c>
      <c r="C819" s="430" t="s">
        <v>581</v>
      </c>
      <c r="D819" s="430" t="s">
        <v>841</v>
      </c>
      <c r="E819" s="430" t="s">
        <v>1080</v>
      </c>
    </row>
    <row r="820" spans="1:5">
      <c r="A820" s="430">
        <v>2401297</v>
      </c>
      <c r="B820" s="430" t="s">
        <v>1222</v>
      </c>
      <c r="C820" s="430" t="s">
        <v>844</v>
      </c>
      <c r="D820" s="430" t="s">
        <v>845</v>
      </c>
      <c r="E820" s="430" t="s">
        <v>1082</v>
      </c>
    </row>
    <row r="821" spans="1:5">
      <c r="A821" s="430">
        <v>2401305</v>
      </c>
      <c r="B821" s="430" t="s">
        <v>1223</v>
      </c>
      <c r="C821" s="430" t="s">
        <v>581</v>
      </c>
      <c r="D821" s="430" t="s">
        <v>841</v>
      </c>
      <c r="E821" s="430" t="s">
        <v>1080</v>
      </c>
    </row>
    <row r="822" spans="1:5">
      <c r="A822" s="430">
        <v>2401305</v>
      </c>
      <c r="B822" s="430" t="s">
        <v>1223</v>
      </c>
      <c r="C822" s="430" t="s">
        <v>844</v>
      </c>
      <c r="D822" s="430" t="s">
        <v>845</v>
      </c>
      <c r="E822" s="430" t="s">
        <v>1082</v>
      </c>
    </row>
    <row r="823" spans="1:5">
      <c r="A823" s="430">
        <v>2401321</v>
      </c>
      <c r="B823" s="430" t="s">
        <v>1224</v>
      </c>
      <c r="C823" s="430" t="s">
        <v>581</v>
      </c>
      <c r="D823" s="430" t="s">
        <v>841</v>
      </c>
      <c r="E823" s="430" t="s">
        <v>1080</v>
      </c>
    </row>
    <row r="824" spans="1:5">
      <c r="A824" s="430">
        <v>2401321</v>
      </c>
      <c r="B824" s="430" t="s">
        <v>1224</v>
      </c>
      <c r="C824" s="430" t="s">
        <v>844</v>
      </c>
      <c r="D824" s="430" t="s">
        <v>845</v>
      </c>
      <c r="E824" s="430" t="s">
        <v>1082</v>
      </c>
    </row>
    <row r="825" spans="1:5">
      <c r="A825" s="430">
        <v>2401339</v>
      </c>
      <c r="B825" s="430" t="s">
        <v>1225</v>
      </c>
      <c r="C825" s="430" t="s">
        <v>581</v>
      </c>
      <c r="D825" s="430" t="s">
        <v>841</v>
      </c>
      <c r="E825" s="430" t="s">
        <v>1080</v>
      </c>
    </row>
    <row r="826" spans="1:5">
      <c r="A826" s="430">
        <v>2401339</v>
      </c>
      <c r="B826" s="430" t="s">
        <v>1225</v>
      </c>
      <c r="C826" s="430" t="s">
        <v>578</v>
      </c>
      <c r="D826" s="430" t="s">
        <v>847</v>
      </c>
      <c r="E826" s="430" t="s">
        <v>1081</v>
      </c>
    </row>
    <row r="827" spans="1:5">
      <c r="A827" s="430">
        <v>2401339</v>
      </c>
      <c r="B827" s="430" t="s">
        <v>1225</v>
      </c>
      <c r="C827" s="430" t="s">
        <v>844</v>
      </c>
      <c r="D827" s="430" t="s">
        <v>845</v>
      </c>
      <c r="E827" s="430" t="s">
        <v>1082</v>
      </c>
    </row>
    <row r="828" spans="1:5">
      <c r="A828" s="430">
        <v>2401347</v>
      </c>
      <c r="B828" s="430" t="s">
        <v>1226</v>
      </c>
      <c r="C828" s="430" t="s">
        <v>581</v>
      </c>
      <c r="D828" s="430" t="s">
        <v>841</v>
      </c>
      <c r="E828" s="430" t="s">
        <v>1174</v>
      </c>
    </row>
    <row r="829" spans="1:5">
      <c r="A829" s="430">
        <v>2401347</v>
      </c>
      <c r="B829" s="430" t="s">
        <v>1226</v>
      </c>
      <c r="C829" s="430" t="s">
        <v>844</v>
      </c>
      <c r="D829" s="430" t="s">
        <v>845</v>
      </c>
      <c r="E829" s="430" t="s">
        <v>1082</v>
      </c>
    </row>
    <row r="830" spans="1:5">
      <c r="A830" s="430">
        <v>2401461</v>
      </c>
      <c r="B830" s="430" t="s">
        <v>1227</v>
      </c>
      <c r="C830" s="430" t="s">
        <v>581</v>
      </c>
      <c r="D830" s="430" t="s">
        <v>841</v>
      </c>
      <c r="E830" s="430" t="s">
        <v>1174</v>
      </c>
    </row>
    <row r="831" spans="1:5">
      <c r="A831" s="430">
        <v>2401461</v>
      </c>
      <c r="B831" s="430" t="s">
        <v>1227</v>
      </c>
      <c r="C831" s="430" t="s">
        <v>844</v>
      </c>
      <c r="D831" s="430" t="s">
        <v>845</v>
      </c>
      <c r="E831" s="430" t="s">
        <v>1082</v>
      </c>
    </row>
    <row r="832" spans="1:5">
      <c r="A832" s="430">
        <v>2401479</v>
      </c>
      <c r="B832" s="430" t="s">
        <v>1228</v>
      </c>
      <c r="C832" s="430" t="s">
        <v>581</v>
      </c>
      <c r="D832" s="430" t="s">
        <v>841</v>
      </c>
      <c r="E832" s="430" t="s">
        <v>1174</v>
      </c>
    </row>
    <row r="833" spans="1:5">
      <c r="A833" s="430">
        <v>2401479</v>
      </c>
      <c r="B833" s="430" t="s">
        <v>1228</v>
      </c>
      <c r="C833" s="430" t="s">
        <v>844</v>
      </c>
      <c r="D833" s="430" t="s">
        <v>845</v>
      </c>
      <c r="E833" s="430" t="s">
        <v>1082</v>
      </c>
    </row>
    <row r="834" spans="1:5">
      <c r="A834" s="430">
        <v>2401487</v>
      </c>
      <c r="B834" s="430" t="s">
        <v>1229</v>
      </c>
      <c r="C834" s="430" t="s">
        <v>581</v>
      </c>
      <c r="D834" s="430" t="s">
        <v>841</v>
      </c>
      <c r="E834" s="430" t="s">
        <v>1080</v>
      </c>
    </row>
    <row r="835" spans="1:5">
      <c r="A835" s="430">
        <v>2401487</v>
      </c>
      <c r="B835" s="430" t="s">
        <v>1229</v>
      </c>
      <c r="C835" s="430" t="s">
        <v>844</v>
      </c>
      <c r="D835" s="430" t="s">
        <v>845</v>
      </c>
      <c r="E835" s="430" t="s">
        <v>1082</v>
      </c>
    </row>
    <row r="836" spans="1:5">
      <c r="A836" s="430">
        <v>2401503</v>
      </c>
      <c r="B836" s="430" t="s">
        <v>1230</v>
      </c>
      <c r="C836" s="430" t="s">
        <v>581</v>
      </c>
      <c r="D836" s="430" t="s">
        <v>841</v>
      </c>
      <c r="E836" s="430" t="s">
        <v>1080</v>
      </c>
    </row>
    <row r="837" spans="1:5">
      <c r="A837" s="430">
        <v>2401503</v>
      </c>
      <c r="B837" s="430" t="s">
        <v>1230</v>
      </c>
      <c r="C837" s="430" t="s">
        <v>844</v>
      </c>
      <c r="D837" s="430" t="s">
        <v>845</v>
      </c>
      <c r="E837" s="430" t="s">
        <v>1082</v>
      </c>
    </row>
    <row r="838" spans="1:5">
      <c r="A838" s="430">
        <v>2401545</v>
      </c>
      <c r="B838" s="430" t="s">
        <v>1231</v>
      </c>
      <c r="C838" s="430" t="s">
        <v>581</v>
      </c>
      <c r="D838" s="430" t="s">
        <v>841</v>
      </c>
      <c r="E838" s="430" t="s">
        <v>1080</v>
      </c>
    </row>
    <row r="839" spans="1:5">
      <c r="A839" s="430">
        <v>2401545</v>
      </c>
      <c r="B839" s="430" t="s">
        <v>1231</v>
      </c>
      <c r="C839" s="430" t="s">
        <v>844</v>
      </c>
      <c r="D839" s="430" t="s">
        <v>845</v>
      </c>
      <c r="E839" s="430" t="s">
        <v>1082</v>
      </c>
    </row>
    <row r="840" spans="1:5">
      <c r="A840" s="430">
        <v>2401552</v>
      </c>
      <c r="B840" s="430" t="s">
        <v>1232</v>
      </c>
      <c r="C840" s="430" t="s">
        <v>581</v>
      </c>
      <c r="D840" s="430" t="s">
        <v>841</v>
      </c>
      <c r="E840" s="430" t="s">
        <v>1080</v>
      </c>
    </row>
    <row r="841" spans="1:5">
      <c r="A841" s="430">
        <v>2401552</v>
      </c>
      <c r="B841" s="430" t="s">
        <v>1232</v>
      </c>
      <c r="C841" s="430" t="s">
        <v>844</v>
      </c>
      <c r="D841" s="430" t="s">
        <v>845</v>
      </c>
      <c r="E841" s="430" t="s">
        <v>1082</v>
      </c>
    </row>
    <row r="842" spans="1:5">
      <c r="A842" s="430">
        <v>2401560</v>
      </c>
      <c r="B842" s="430" t="s">
        <v>1233</v>
      </c>
      <c r="C842" s="430" t="s">
        <v>581</v>
      </c>
      <c r="D842" s="430" t="s">
        <v>841</v>
      </c>
      <c r="E842" s="430" t="s">
        <v>1080</v>
      </c>
    </row>
    <row r="843" spans="1:5">
      <c r="A843" s="430">
        <v>2401560</v>
      </c>
      <c r="B843" s="430" t="s">
        <v>1233</v>
      </c>
      <c r="C843" s="430" t="s">
        <v>844</v>
      </c>
      <c r="D843" s="430" t="s">
        <v>845</v>
      </c>
      <c r="E843" s="430" t="s">
        <v>1082</v>
      </c>
    </row>
    <row r="844" spans="1:5">
      <c r="A844" s="430">
        <v>2401578</v>
      </c>
      <c r="B844" s="430" t="s">
        <v>1234</v>
      </c>
      <c r="C844" s="430" t="s">
        <v>581</v>
      </c>
      <c r="D844" s="430" t="s">
        <v>841</v>
      </c>
      <c r="E844" s="430" t="s">
        <v>1080</v>
      </c>
    </row>
    <row r="845" spans="1:5">
      <c r="A845" s="430">
        <v>2401578</v>
      </c>
      <c r="B845" s="430" t="s">
        <v>1234</v>
      </c>
      <c r="C845" s="430" t="s">
        <v>844</v>
      </c>
      <c r="D845" s="430" t="s">
        <v>845</v>
      </c>
      <c r="E845" s="430" t="s">
        <v>1082</v>
      </c>
    </row>
    <row r="846" spans="1:5">
      <c r="A846" s="430">
        <v>2401586</v>
      </c>
      <c r="B846" s="430" t="s">
        <v>1235</v>
      </c>
      <c r="C846" s="430" t="s">
        <v>581</v>
      </c>
      <c r="D846" s="430" t="s">
        <v>841</v>
      </c>
      <c r="E846" s="430" t="s">
        <v>1080</v>
      </c>
    </row>
    <row r="847" spans="1:5">
      <c r="A847" s="430">
        <v>2401586</v>
      </c>
      <c r="B847" s="430" t="s">
        <v>1235</v>
      </c>
      <c r="C847" s="430" t="s">
        <v>844</v>
      </c>
      <c r="D847" s="430" t="s">
        <v>845</v>
      </c>
      <c r="E847" s="430" t="s">
        <v>1082</v>
      </c>
    </row>
    <row r="848" spans="1:5">
      <c r="A848" s="430">
        <v>2401594</v>
      </c>
      <c r="B848" s="430" t="s">
        <v>1236</v>
      </c>
      <c r="C848" s="430" t="s">
        <v>581</v>
      </c>
      <c r="D848" s="430" t="s">
        <v>841</v>
      </c>
      <c r="E848" s="430" t="s">
        <v>1080</v>
      </c>
    </row>
    <row r="849" spans="1:5">
      <c r="A849" s="430">
        <v>2401594</v>
      </c>
      <c r="B849" s="430" t="s">
        <v>1236</v>
      </c>
      <c r="C849" s="430" t="s">
        <v>844</v>
      </c>
      <c r="D849" s="430" t="s">
        <v>845</v>
      </c>
      <c r="E849" s="430" t="s">
        <v>1082</v>
      </c>
    </row>
    <row r="850" spans="1:5">
      <c r="A850" s="430">
        <v>2401602</v>
      </c>
      <c r="B850" s="430" t="s">
        <v>1237</v>
      </c>
      <c r="C850" s="430" t="s">
        <v>581</v>
      </c>
      <c r="D850" s="430" t="s">
        <v>841</v>
      </c>
      <c r="E850" s="430" t="s">
        <v>1080</v>
      </c>
    </row>
    <row r="851" spans="1:5">
      <c r="A851" s="430">
        <v>2401602</v>
      </c>
      <c r="B851" s="430" t="s">
        <v>1238</v>
      </c>
      <c r="C851" s="430" t="s">
        <v>844</v>
      </c>
      <c r="D851" s="430" t="s">
        <v>845</v>
      </c>
      <c r="E851" s="430" t="s">
        <v>1082</v>
      </c>
    </row>
    <row r="852" spans="1:5">
      <c r="A852" s="430">
        <v>2401610</v>
      </c>
      <c r="B852" s="430" t="s">
        <v>1239</v>
      </c>
      <c r="C852" s="430" t="s">
        <v>581</v>
      </c>
      <c r="D852" s="430" t="s">
        <v>841</v>
      </c>
      <c r="E852" s="430" t="s">
        <v>1080</v>
      </c>
    </row>
    <row r="853" spans="1:5">
      <c r="A853" s="430">
        <v>2401610</v>
      </c>
      <c r="B853" s="430" t="s">
        <v>1239</v>
      </c>
      <c r="C853" s="430" t="s">
        <v>844</v>
      </c>
      <c r="D853" s="430" t="s">
        <v>845</v>
      </c>
      <c r="E853" s="430" t="s">
        <v>1082</v>
      </c>
    </row>
    <row r="854" spans="1:5">
      <c r="A854" s="430">
        <v>2401628</v>
      </c>
      <c r="B854" s="430" t="s">
        <v>1240</v>
      </c>
      <c r="C854" s="430" t="s">
        <v>581</v>
      </c>
      <c r="D854" s="430" t="s">
        <v>841</v>
      </c>
      <c r="E854" s="430" t="s">
        <v>1080</v>
      </c>
    </row>
    <row r="855" spans="1:5">
      <c r="A855" s="430">
        <v>2401628</v>
      </c>
      <c r="B855" s="430" t="s">
        <v>1241</v>
      </c>
      <c r="C855" s="430" t="s">
        <v>844</v>
      </c>
      <c r="D855" s="430" t="s">
        <v>845</v>
      </c>
      <c r="E855" s="430" t="s">
        <v>1082</v>
      </c>
    </row>
    <row r="856" spans="1:5">
      <c r="A856" s="430">
        <v>2401636</v>
      </c>
      <c r="B856" s="430" t="s">
        <v>1242</v>
      </c>
      <c r="C856" s="430" t="s">
        <v>581</v>
      </c>
      <c r="D856" s="430" t="s">
        <v>841</v>
      </c>
      <c r="E856" s="430" t="s">
        <v>1080</v>
      </c>
    </row>
    <row r="857" spans="1:5">
      <c r="A857" s="430">
        <v>2401636</v>
      </c>
      <c r="B857" s="430" t="s">
        <v>1242</v>
      </c>
      <c r="C857" s="430" t="s">
        <v>844</v>
      </c>
      <c r="D857" s="430" t="s">
        <v>845</v>
      </c>
      <c r="E857" s="430" t="s">
        <v>1082</v>
      </c>
    </row>
    <row r="858" spans="1:5">
      <c r="A858" s="430">
        <v>2401644</v>
      </c>
      <c r="B858" s="430" t="s">
        <v>1243</v>
      </c>
      <c r="C858" s="430" t="s">
        <v>581</v>
      </c>
      <c r="D858" s="430" t="s">
        <v>841</v>
      </c>
      <c r="E858" s="430" t="s">
        <v>1080</v>
      </c>
    </row>
    <row r="859" spans="1:5">
      <c r="A859" s="430">
        <v>2401644</v>
      </c>
      <c r="B859" s="430" t="s">
        <v>1243</v>
      </c>
      <c r="C859" s="430" t="s">
        <v>844</v>
      </c>
      <c r="D859" s="430" t="s">
        <v>845</v>
      </c>
      <c r="E859" s="430" t="s">
        <v>1082</v>
      </c>
    </row>
    <row r="860" spans="1:5">
      <c r="A860" s="430">
        <v>2401651</v>
      </c>
      <c r="B860" s="430" t="s">
        <v>1244</v>
      </c>
      <c r="C860" s="430" t="s">
        <v>581</v>
      </c>
      <c r="D860" s="430" t="s">
        <v>841</v>
      </c>
      <c r="E860" s="430" t="s">
        <v>1174</v>
      </c>
    </row>
    <row r="861" spans="1:5">
      <c r="A861" s="430">
        <v>2401651</v>
      </c>
      <c r="B861" s="430" t="s">
        <v>1244</v>
      </c>
      <c r="C861" s="430" t="s">
        <v>844</v>
      </c>
      <c r="D861" s="430" t="s">
        <v>845</v>
      </c>
      <c r="E861" s="430" t="s">
        <v>1082</v>
      </c>
    </row>
    <row r="862" spans="1:5">
      <c r="A862" s="430">
        <v>2401669</v>
      </c>
      <c r="B862" s="430" t="s">
        <v>1245</v>
      </c>
      <c r="C862" s="430" t="s">
        <v>581</v>
      </c>
      <c r="D862" s="430" t="s">
        <v>841</v>
      </c>
      <c r="E862" s="430" t="s">
        <v>1174</v>
      </c>
    </row>
    <row r="863" spans="1:5">
      <c r="A863" s="430">
        <v>2401669</v>
      </c>
      <c r="B863" s="430" t="s">
        <v>1245</v>
      </c>
      <c r="C863" s="430" t="s">
        <v>844</v>
      </c>
      <c r="D863" s="430" t="s">
        <v>845</v>
      </c>
      <c r="E863" s="430" t="s">
        <v>1082</v>
      </c>
    </row>
    <row r="864" spans="1:5">
      <c r="A864" s="430">
        <v>2401677</v>
      </c>
      <c r="B864" s="430" t="s">
        <v>1246</v>
      </c>
      <c r="C864" s="430" t="s">
        <v>581</v>
      </c>
      <c r="D864" s="430" t="s">
        <v>841</v>
      </c>
      <c r="E864" s="430" t="s">
        <v>1108</v>
      </c>
    </row>
    <row r="865" spans="1:5">
      <c r="A865" s="430">
        <v>2401677</v>
      </c>
      <c r="B865" s="430" t="s">
        <v>1246</v>
      </c>
      <c r="C865" s="430" t="s">
        <v>844</v>
      </c>
      <c r="D865" s="430" t="s">
        <v>845</v>
      </c>
      <c r="E865" s="430" t="s">
        <v>1082</v>
      </c>
    </row>
    <row r="866" spans="1:5">
      <c r="A866" s="430" t="s">
        <v>1</v>
      </c>
      <c r="B866" s="430" t="s">
        <v>1247</v>
      </c>
      <c r="C866" s="430" t="s">
        <v>581</v>
      </c>
      <c r="D866" s="430" t="s">
        <v>841</v>
      </c>
      <c r="E866" s="430" t="s">
        <v>1248</v>
      </c>
    </row>
    <row r="867" spans="1:5">
      <c r="A867" s="430" t="s">
        <v>1</v>
      </c>
      <c r="B867" s="430" t="s">
        <v>1247</v>
      </c>
      <c r="C867" s="430" t="s">
        <v>579</v>
      </c>
      <c r="D867" s="430" t="s">
        <v>843</v>
      </c>
      <c r="E867" s="430" t="s">
        <v>1248</v>
      </c>
    </row>
    <row r="868" spans="1:5">
      <c r="A868" s="430" t="s">
        <v>1</v>
      </c>
      <c r="B868" s="430" t="s">
        <v>1247</v>
      </c>
      <c r="C868" s="430" t="s">
        <v>578</v>
      </c>
      <c r="D868" s="430" t="s">
        <v>847</v>
      </c>
      <c r="E868" s="430" t="s">
        <v>1248</v>
      </c>
    </row>
    <row r="869" spans="1:5">
      <c r="A869" s="430" t="s">
        <v>1</v>
      </c>
      <c r="B869" s="430" t="s">
        <v>1247</v>
      </c>
      <c r="C869" s="430" t="s">
        <v>844</v>
      </c>
      <c r="D869" s="430" t="s">
        <v>845</v>
      </c>
      <c r="E869" s="430" t="s">
        <v>1248</v>
      </c>
    </row>
    <row r="870" spans="1:5">
      <c r="A870" s="430" t="s">
        <v>3</v>
      </c>
      <c r="B870" s="430" t="s">
        <v>1249</v>
      </c>
      <c r="C870" s="430" t="s">
        <v>581</v>
      </c>
      <c r="D870" s="430" t="s">
        <v>841</v>
      </c>
      <c r="E870" s="430" t="s">
        <v>1248</v>
      </c>
    </row>
    <row r="871" spans="1:5">
      <c r="A871" s="430" t="s">
        <v>3</v>
      </c>
      <c r="B871" s="430" t="s">
        <v>1249</v>
      </c>
      <c r="C871" s="430" t="s">
        <v>579</v>
      </c>
      <c r="D871" s="430" t="s">
        <v>843</v>
      </c>
      <c r="E871" s="430" t="s">
        <v>1248</v>
      </c>
    </row>
    <row r="872" spans="1:5">
      <c r="A872" s="430" t="s">
        <v>3</v>
      </c>
      <c r="B872" s="430" t="s">
        <v>1249</v>
      </c>
      <c r="C872" s="430" t="s">
        <v>578</v>
      </c>
      <c r="D872" s="430" t="s">
        <v>847</v>
      </c>
      <c r="E872" s="430" t="s">
        <v>1248</v>
      </c>
    </row>
    <row r="873" spans="1:5">
      <c r="A873" s="430" t="s">
        <v>3</v>
      </c>
      <c r="B873" s="430" t="s">
        <v>1249</v>
      </c>
      <c r="C873" s="430" t="s">
        <v>844</v>
      </c>
      <c r="D873" s="430" t="s">
        <v>845</v>
      </c>
      <c r="E873" s="430" t="s">
        <v>1248</v>
      </c>
    </row>
    <row r="874" spans="1:5">
      <c r="A874" s="430" t="s">
        <v>5</v>
      </c>
      <c r="B874" s="430" t="s">
        <v>1250</v>
      </c>
      <c r="C874" s="430" t="s">
        <v>581</v>
      </c>
      <c r="D874" s="430" t="s">
        <v>841</v>
      </c>
      <c r="E874" s="430" t="s">
        <v>1248</v>
      </c>
    </row>
    <row r="875" spans="1:5">
      <c r="A875" s="430" t="s">
        <v>5</v>
      </c>
      <c r="B875" s="430" t="s">
        <v>1250</v>
      </c>
      <c r="C875" s="430" t="s">
        <v>579</v>
      </c>
      <c r="D875" s="430" t="s">
        <v>843</v>
      </c>
      <c r="E875" s="430" t="s">
        <v>1248</v>
      </c>
    </row>
    <row r="876" spans="1:5">
      <c r="A876" s="430" t="s">
        <v>5</v>
      </c>
      <c r="B876" s="430" t="s">
        <v>1250</v>
      </c>
      <c r="C876" s="430" t="s">
        <v>578</v>
      </c>
      <c r="D876" s="430" t="s">
        <v>847</v>
      </c>
      <c r="E876" s="430" t="s">
        <v>1248</v>
      </c>
    </row>
    <row r="877" spans="1:5">
      <c r="A877" s="430" t="s">
        <v>5</v>
      </c>
      <c r="B877" s="430" t="s">
        <v>1250</v>
      </c>
      <c r="C877" s="430" t="s">
        <v>844</v>
      </c>
      <c r="D877" s="430" t="s">
        <v>845</v>
      </c>
      <c r="E877" s="430" t="s">
        <v>1248</v>
      </c>
    </row>
    <row r="878" spans="1:5">
      <c r="A878" s="430" t="s">
        <v>1251</v>
      </c>
      <c r="B878" s="430" t="s">
        <v>1252</v>
      </c>
      <c r="C878" s="430" t="s">
        <v>581</v>
      </c>
      <c r="D878" s="430" t="s">
        <v>841</v>
      </c>
      <c r="E878" s="430" t="s">
        <v>1248</v>
      </c>
    </row>
    <row r="879" spans="1:5">
      <c r="A879" s="430" t="s">
        <v>1251</v>
      </c>
      <c r="B879" s="430" t="s">
        <v>1252</v>
      </c>
      <c r="C879" s="430" t="s">
        <v>579</v>
      </c>
      <c r="D879" s="430" t="s">
        <v>843</v>
      </c>
      <c r="E879" s="430" t="s">
        <v>1248</v>
      </c>
    </row>
    <row r="880" spans="1:5">
      <c r="A880" s="430" t="s">
        <v>1251</v>
      </c>
      <c r="B880" s="430" t="s">
        <v>1252</v>
      </c>
      <c r="C880" s="430" t="s">
        <v>578</v>
      </c>
      <c r="D880" s="430" t="s">
        <v>847</v>
      </c>
      <c r="E880" s="430" t="s">
        <v>1248</v>
      </c>
    </row>
    <row r="881" spans="1:5">
      <c r="A881" s="430" t="s">
        <v>1251</v>
      </c>
      <c r="B881" s="430" t="s">
        <v>1252</v>
      </c>
      <c r="C881" s="430" t="s">
        <v>844</v>
      </c>
      <c r="D881" s="430" t="s">
        <v>845</v>
      </c>
      <c r="E881" s="430" t="s">
        <v>1248</v>
      </c>
    </row>
    <row r="882" spans="1:5">
      <c r="A882" s="430" t="s">
        <v>90</v>
      </c>
      <c r="B882" s="430" t="s">
        <v>1253</v>
      </c>
      <c r="C882" s="430" t="s">
        <v>581</v>
      </c>
      <c r="D882" s="430" t="s">
        <v>841</v>
      </c>
      <c r="E882" s="430" t="s">
        <v>1254</v>
      </c>
    </row>
    <row r="883" spans="1:5">
      <c r="A883" s="430" t="s">
        <v>90</v>
      </c>
      <c r="B883" s="430" t="s">
        <v>1253</v>
      </c>
      <c r="C883" s="430" t="s">
        <v>579</v>
      </c>
      <c r="D883" s="430" t="s">
        <v>843</v>
      </c>
      <c r="E883" s="430" t="s">
        <v>1254</v>
      </c>
    </row>
    <row r="884" spans="1:5">
      <c r="A884" s="430" t="s">
        <v>90</v>
      </c>
      <c r="B884" s="430" t="s">
        <v>1253</v>
      </c>
      <c r="C884" s="430" t="s">
        <v>578</v>
      </c>
      <c r="D884" s="430" t="s">
        <v>847</v>
      </c>
      <c r="E884" s="430" t="s">
        <v>1254</v>
      </c>
    </row>
    <row r="885" spans="1:5">
      <c r="A885" s="430" t="s">
        <v>90</v>
      </c>
      <c r="B885" s="430" t="s">
        <v>1253</v>
      </c>
      <c r="C885" s="430" t="s">
        <v>844</v>
      </c>
      <c r="D885" s="430" t="s">
        <v>845</v>
      </c>
      <c r="E885" s="430" t="s">
        <v>1254</v>
      </c>
    </row>
    <row r="886" spans="1:5">
      <c r="A886" s="430" t="s">
        <v>96</v>
      </c>
      <c r="B886" s="430" t="s">
        <v>1255</v>
      </c>
      <c r="C886" s="430" t="s">
        <v>581</v>
      </c>
      <c r="D886" s="430" t="s">
        <v>841</v>
      </c>
      <c r="E886" s="430" t="s">
        <v>1248</v>
      </c>
    </row>
    <row r="887" spans="1:5">
      <c r="A887" s="430" t="s">
        <v>96</v>
      </c>
      <c r="B887" s="430" t="s">
        <v>1255</v>
      </c>
      <c r="C887" s="430" t="s">
        <v>579</v>
      </c>
      <c r="D887" s="430" t="s">
        <v>843</v>
      </c>
      <c r="E887" s="430" t="s">
        <v>1248</v>
      </c>
    </row>
    <row r="888" spans="1:5">
      <c r="A888" s="430" t="s">
        <v>96</v>
      </c>
      <c r="B888" s="430" t="s">
        <v>1255</v>
      </c>
      <c r="C888" s="430" t="s">
        <v>578</v>
      </c>
      <c r="D888" s="430" t="s">
        <v>847</v>
      </c>
      <c r="E888" s="430" t="s">
        <v>1248</v>
      </c>
    </row>
    <row r="889" spans="1:5">
      <c r="A889" s="430" t="s">
        <v>96</v>
      </c>
      <c r="B889" s="430" t="s">
        <v>1255</v>
      </c>
      <c r="C889" s="430" t="s">
        <v>844</v>
      </c>
      <c r="D889" s="430" t="s">
        <v>845</v>
      </c>
      <c r="E889" s="430" t="s">
        <v>1248</v>
      </c>
    </row>
    <row r="890" spans="1:5">
      <c r="A890" s="430" t="s">
        <v>77</v>
      </c>
      <c r="B890" s="430" t="s">
        <v>1256</v>
      </c>
      <c r="C890" s="430" t="s">
        <v>581</v>
      </c>
      <c r="D890" s="430" t="s">
        <v>841</v>
      </c>
      <c r="E890" s="430" t="s">
        <v>1248</v>
      </c>
    </row>
    <row r="891" spans="1:5">
      <c r="A891" s="430" t="s">
        <v>77</v>
      </c>
      <c r="B891" s="430" t="s">
        <v>1256</v>
      </c>
      <c r="C891" s="430" t="s">
        <v>579</v>
      </c>
      <c r="D891" s="430" t="s">
        <v>843</v>
      </c>
      <c r="E891" s="430" t="s">
        <v>1248</v>
      </c>
    </row>
    <row r="892" spans="1:5">
      <c r="A892" s="430" t="s">
        <v>77</v>
      </c>
      <c r="B892" s="430" t="s">
        <v>1256</v>
      </c>
      <c r="C892" s="430" t="s">
        <v>578</v>
      </c>
      <c r="D892" s="430" t="s">
        <v>847</v>
      </c>
      <c r="E892" s="430" t="s">
        <v>1248</v>
      </c>
    </row>
    <row r="893" spans="1:5">
      <c r="A893" s="430" t="s">
        <v>77</v>
      </c>
      <c r="B893" s="430" t="s">
        <v>1256</v>
      </c>
      <c r="C893" s="430" t="s">
        <v>844</v>
      </c>
      <c r="D893" s="430" t="s">
        <v>845</v>
      </c>
      <c r="E893" s="430" t="s">
        <v>1248</v>
      </c>
    </row>
    <row r="894" spans="1:5">
      <c r="A894" s="430" t="s">
        <v>100</v>
      </c>
      <c r="B894" s="430" t="s">
        <v>1257</v>
      </c>
      <c r="C894" s="430" t="s">
        <v>581</v>
      </c>
      <c r="D894" s="430" t="s">
        <v>841</v>
      </c>
      <c r="E894" s="430" t="s">
        <v>1248</v>
      </c>
    </row>
    <row r="895" spans="1:5">
      <c r="A895" s="430" t="s">
        <v>100</v>
      </c>
      <c r="B895" s="430" t="s">
        <v>1257</v>
      </c>
      <c r="C895" s="430" t="s">
        <v>579</v>
      </c>
      <c r="D895" s="430" t="s">
        <v>843</v>
      </c>
      <c r="E895" s="430" t="s">
        <v>1248</v>
      </c>
    </row>
    <row r="896" spans="1:5">
      <c r="A896" s="430" t="s">
        <v>100</v>
      </c>
      <c r="B896" s="430" t="s">
        <v>1257</v>
      </c>
      <c r="C896" s="430" t="s">
        <v>578</v>
      </c>
      <c r="D896" s="430" t="s">
        <v>847</v>
      </c>
      <c r="E896" s="430" t="s">
        <v>1248</v>
      </c>
    </row>
    <row r="897" spans="1:5">
      <c r="A897" s="430" t="s">
        <v>100</v>
      </c>
      <c r="B897" s="430" t="s">
        <v>1257</v>
      </c>
      <c r="C897" s="430" t="s">
        <v>844</v>
      </c>
      <c r="D897" s="430" t="s">
        <v>845</v>
      </c>
      <c r="E897" s="430" t="s">
        <v>1248</v>
      </c>
    </row>
    <row r="898" spans="1:5">
      <c r="A898" s="430" t="s">
        <v>135</v>
      </c>
      <c r="B898" s="430" t="s">
        <v>1258</v>
      </c>
      <c r="C898" s="430" t="s">
        <v>581</v>
      </c>
      <c r="D898" s="430" t="s">
        <v>841</v>
      </c>
      <c r="E898" s="430" t="s">
        <v>1248</v>
      </c>
    </row>
    <row r="899" spans="1:5">
      <c r="A899" s="430" t="s">
        <v>135</v>
      </c>
      <c r="B899" s="430" t="s">
        <v>1258</v>
      </c>
      <c r="C899" s="430" t="s">
        <v>579</v>
      </c>
      <c r="D899" s="430" t="s">
        <v>843</v>
      </c>
      <c r="E899" s="430" t="s">
        <v>1248</v>
      </c>
    </row>
    <row r="900" spans="1:5">
      <c r="A900" s="430" t="s">
        <v>135</v>
      </c>
      <c r="B900" s="430" t="s">
        <v>1258</v>
      </c>
      <c r="C900" s="430" t="s">
        <v>578</v>
      </c>
      <c r="D900" s="430" t="s">
        <v>847</v>
      </c>
      <c r="E900" s="430" t="s">
        <v>1248</v>
      </c>
    </row>
    <row r="901" spans="1:5">
      <c r="A901" s="430" t="s">
        <v>135</v>
      </c>
      <c r="B901" s="430" t="s">
        <v>1258</v>
      </c>
      <c r="C901" s="430" t="s">
        <v>844</v>
      </c>
      <c r="D901" s="430" t="s">
        <v>845</v>
      </c>
      <c r="E901" s="430" t="s">
        <v>1248</v>
      </c>
    </row>
    <row r="902" spans="1:5">
      <c r="A902" s="430" t="s">
        <v>137</v>
      </c>
      <c r="B902" s="430" t="s">
        <v>1259</v>
      </c>
      <c r="C902" s="430" t="s">
        <v>581</v>
      </c>
      <c r="D902" s="430" t="s">
        <v>841</v>
      </c>
      <c r="E902" s="430" t="s">
        <v>1248</v>
      </c>
    </row>
    <row r="903" spans="1:5">
      <c r="A903" s="430" t="s">
        <v>137</v>
      </c>
      <c r="B903" s="430" t="s">
        <v>1259</v>
      </c>
      <c r="C903" s="430" t="s">
        <v>579</v>
      </c>
      <c r="D903" s="430" t="s">
        <v>843</v>
      </c>
      <c r="E903" s="430" t="s">
        <v>1248</v>
      </c>
    </row>
    <row r="904" spans="1:5">
      <c r="A904" s="430" t="s">
        <v>137</v>
      </c>
      <c r="B904" s="430" t="s">
        <v>1259</v>
      </c>
      <c r="C904" s="430" t="s">
        <v>578</v>
      </c>
      <c r="D904" s="430" t="s">
        <v>847</v>
      </c>
      <c r="E904" s="430" t="s">
        <v>1248</v>
      </c>
    </row>
    <row r="905" spans="1:5">
      <c r="A905" s="430" t="s">
        <v>137</v>
      </c>
      <c r="B905" s="430" t="s">
        <v>1259</v>
      </c>
      <c r="C905" s="430" t="s">
        <v>844</v>
      </c>
      <c r="D905" s="430" t="s">
        <v>845</v>
      </c>
      <c r="E905" s="430" t="s">
        <v>1248</v>
      </c>
    </row>
    <row r="906" spans="1:5">
      <c r="A906" s="430" t="s">
        <v>141</v>
      </c>
      <c r="B906" s="430" t="s">
        <v>1260</v>
      </c>
      <c r="C906" s="430" t="s">
        <v>581</v>
      </c>
      <c r="D906" s="430" t="s">
        <v>841</v>
      </c>
      <c r="E906" s="430" t="s">
        <v>1248</v>
      </c>
    </row>
    <row r="907" spans="1:5">
      <c r="A907" s="430" t="s">
        <v>141</v>
      </c>
      <c r="B907" s="430" t="s">
        <v>1260</v>
      </c>
      <c r="C907" s="430" t="s">
        <v>579</v>
      </c>
      <c r="D907" s="430" t="s">
        <v>843</v>
      </c>
      <c r="E907" s="430" t="s">
        <v>1248</v>
      </c>
    </row>
    <row r="908" spans="1:5">
      <c r="A908" s="430" t="s">
        <v>141</v>
      </c>
      <c r="B908" s="430" t="s">
        <v>1260</v>
      </c>
      <c r="C908" s="430" t="s">
        <v>578</v>
      </c>
      <c r="D908" s="430" t="s">
        <v>847</v>
      </c>
      <c r="E908" s="430" t="s">
        <v>1248</v>
      </c>
    </row>
    <row r="909" spans="1:5">
      <c r="A909" s="430" t="s">
        <v>141</v>
      </c>
      <c r="B909" s="430" t="s">
        <v>1260</v>
      </c>
      <c r="C909" s="430" t="s">
        <v>844</v>
      </c>
      <c r="D909" s="430" t="s">
        <v>845</v>
      </c>
      <c r="E909" s="430" t="s">
        <v>1248</v>
      </c>
    </row>
    <row r="910" spans="1:5">
      <c r="A910" s="430" t="s">
        <v>145</v>
      </c>
      <c r="B910" s="430" t="s">
        <v>1261</v>
      </c>
      <c r="C910" s="430" t="s">
        <v>581</v>
      </c>
      <c r="D910" s="430" t="s">
        <v>841</v>
      </c>
      <c r="E910" s="430" t="s">
        <v>1248</v>
      </c>
    </row>
    <row r="911" spans="1:5">
      <c r="A911" s="430" t="s">
        <v>145</v>
      </c>
      <c r="B911" s="430" t="s">
        <v>1261</v>
      </c>
      <c r="C911" s="430" t="s">
        <v>579</v>
      </c>
      <c r="D911" s="430" t="s">
        <v>843</v>
      </c>
      <c r="E911" s="430" t="s">
        <v>1248</v>
      </c>
    </row>
    <row r="912" spans="1:5">
      <c r="A912" s="430" t="s">
        <v>145</v>
      </c>
      <c r="B912" s="430" t="s">
        <v>1261</v>
      </c>
      <c r="C912" s="430" t="s">
        <v>578</v>
      </c>
      <c r="D912" s="430" t="s">
        <v>847</v>
      </c>
      <c r="E912" s="430" t="s">
        <v>1248</v>
      </c>
    </row>
    <row r="913" spans="1:5">
      <c r="A913" s="430" t="s">
        <v>145</v>
      </c>
      <c r="B913" s="430" t="s">
        <v>1261</v>
      </c>
      <c r="C913" s="430" t="s">
        <v>844</v>
      </c>
      <c r="D913" s="430" t="s">
        <v>845</v>
      </c>
      <c r="E913" s="430" t="s">
        <v>1248</v>
      </c>
    </row>
    <row r="914" spans="1:5">
      <c r="A914" s="430" t="s">
        <v>149</v>
      </c>
      <c r="B914" s="430" t="s">
        <v>1262</v>
      </c>
      <c r="C914" s="430" t="s">
        <v>581</v>
      </c>
      <c r="D914" s="430" t="s">
        <v>841</v>
      </c>
      <c r="E914" s="430" t="s">
        <v>1248</v>
      </c>
    </row>
    <row r="915" spans="1:5">
      <c r="A915" s="430" t="s">
        <v>149</v>
      </c>
      <c r="B915" s="430" t="s">
        <v>1262</v>
      </c>
      <c r="C915" s="430" t="s">
        <v>579</v>
      </c>
      <c r="D915" s="430" t="s">
        <v>843</v>
      </c>
      <c r="E915" s="430" t="s">
        <v>1248</v>
      </c>
    </row>
    <row r="916" spans="1:5">
      <c r="A916" s="430" t="s">
        <v>149</v>
      </c>
      <c r="B916" s="430" t="s">
        <v>1262</v>
      </c>
      <c r="C916" s="430" t="s">
        <v>578</v>
      </c>
      <c r="D916" s="430" t="s">
        <v>847</v>
      </c>
      <c r="E916" s="430" t="s">
        <v>1248</v>
      </c>
    </row>
    <row r="917" spans="1:5">
      <c r="A917" s="430" t="s">
        <v>149</v>
      </c>
      <c r="B917" s="430" t="s">
        <v>1262</v>
      </c>
      <c r="C917" s="430" t="s">
        <v>844</v>
      </c>
      <c r="D917" s="430" t="s">
        <v>845</v>
      </c>
      <c r="E917" s="430" t="s">
        <v>1248</v>
      </c>
    </row>
    <row r="918" spans="1:5">
      <c r="A918" s="430" t="s">
        <v>153</v>
      </c>
      <c r="B918" s="430" t="s">
        <v>1263</v>
      </c>
      <c r="C918" s="430" t="s">
        <v>581</v>
      </c>
      <c r="D918" s="430" t="s">
        <v>841</v>
      </c>
      <c r="E918" s="430" t="s">
        <v>1248</v>
      </c>
    </row>
    <row r="919" spans="1:5">
      <c r="A919" s="430" t="s">
        <v>153</v>
      </c>
      <c r="B919" s="430" t="s">
        <v>1263</v>
      </c>
      <c r="C919" s="430" t="s">
        <v>579</v>
      </c>
      <c r="D919" s="430" t="s">
        <v>843</v>
      </c>
      <c r="E919" s="430" t="s">
        <v>1248</v>
      </c>
    </row>
    <row r="920" spans="1:5">
      <c r="A920" s="430" t="s">
        <v>153</v>
      </c>
      <c r="B920" s="430" t="s">
        <v>1263</v>
      </c>
      <c r="C920" s="430" t="s">
        <v>578</v>
      </c>
      <c r="D920" s="430" t="s">
        <v>847</v>
      </c>
      <c r="E920" s="430" t="s">
        <v>1248</v>
      </c>
    </row>
    <row r="921" spans="1:5">
      <c r="A921" s="430" t="s">
        <v>153</v>
      </c>
      <c r="B921" s="430" t="s">
        <v>1263</v>
      </c>
      <c r="C921" s="430" t="s">
        <v>844</v>
      </c>
      <c r="D921" s="430" t="s">
        <v>845</v>
      </c>
      <c r="E921" s="430" t="s">
        <v>1248</v>
      </c>
    </row>
    <row r="922" spans="1:5">
      <c r="A922" s="430" t="s">
        <v>157</v>
      </c>
      <c r="B922" s="430" t="s">
        <v>1264</v>
      </c>
      <c r="C922" s="430" t="s">
        <v>581</v>
      </c>
      <c r="D922" s="430" t="s">
        <v>841</v>
      </c>
      <c r="E922" s="430" t="s">
        <v>1248</v>
      </c>
    </row>
    <row r="923" spans="1:5">
      <c r="A923" s="430" t="s">
        <v>157</v>
      </c>
      <c r="B923" s="430" t="s">
        <v>1264</v>
      </c>
      <c r="C923" s="430" t="s">
        <v>579</v>
      </c>
      <c r="D923" s="430" t="s">
        <v>843</v>
      </c>
      <c r="E923" s="430" t="s">
        <v>1248</v>
      </c>
    </row>
    <row r="924" spans="1:5">
      <c r="A924" s="430" t="s">
        <v>157</v>
      </c>
      <c r="B924" s="430" t="s">
        <v>1264</v>
      </c>
      <c r="C924" s="430" t="s">
        <v>578</v>
      </c>
      <c r="D924" s="430" t="s">
        <v>847</v>
      </c>
      <c r="E924" s="430" t="s">
        <v>1248</v>
      </c>
    </row>
    <row r="925" spans="1:5">
      <c r="A925" s="430" t="s">
        <v>157</v>
      </c>
      <c r="B925" s="430" t="s">
        <v>1264</v>
      </c>
      <c r="C925" s="430" t="s">
        <v>844</v>
      </c>
      <c r="D925" s="430" t="s">
        <v>845</v>
      </c>
      <c r="E925" s="430" t="s">
        <v>1248</v>
      </c>
    </row>
    <row r="926" spans="1:5">
      <c r="A926" s="430" t="s">
        <v>159</v>
      </c>
      <c r="B926" s="430" t="s">
        <v>1265</v>
      </c>
      <c r="C926" s="430" t="s">
        <v>581</v>
      </c>
      <c r="D926" s="430" t="s">
        <v>841</v>
      </c>
      <c r="E926" s="430" t="s">
        <v>1248</v>
      </c>
    </row>
    <row r="927" spans="1:5">
      <c r="A927" s="430" t="s">
        <v>159</v>
      </c>
      <c r="B927" s="430" t="s">
        <v>1265</v>
      </c>
      <c r="C927" s="430" t="s">
        <v>579</v>
      </c>
      <c r="D927" s="430" t="s">
        <v>843</v>
      </c>
      <c r="E927" s="430" t="s">
        <v>1248</v>
      </c>
    </row>
    <row r="928" spans="1:5">
      <c r="A928" s="430" t="s">
        <v>159</v>
      </c>
      <c r="B928" s="430" t="s">
        <v>1265</v>
      </c>
      <c r="C928" s="430" t="s">
        <v>578</v>
      </c>
      <c r="D928" s="430" t="s">
        <v>847</v>
      </c>
      <c r="E928" s="430" t="s">
        <v>1248</v>
      </c>
    </row>
    <row r="929" spans="1:5">
      <c r="A929" s="430" t="s">
        <v>159</v>
      </c>
      <c r="B929" s="430" t="s">
        <v>1265</v>
      </c>
      <c r="C929" s="430" t="s">
        <v>844</v>
      </c>
      <c r="D929" s="430" t="s">
        <v>845</v>
      </c>
      <c r="E929" s="430" t="s">
        <v>1248</v>
      </c>
    </row>
    <row r="930" spans="1:5">
      <c r="A930" s="430" t="s">
        <v>163</v>
      </c>
      <c r="B930" s="430" t="s">
        <v>1266</v>
      </c>
      <c r="C930" s="430" t="s">
        <v>581</v>
      </c>
      <c r="D930" s="430" t="s">
        <v>841</v>
      </c>
      <c r="E930" s="430" t="s">
        <v>1248</v>
      </c>
    </row>
    <row r="931" spans="1:5">
      <c r="A931" s="430" t="s">
        <v>163</v>
      </c>
      <c r="B931" s="430" t="s">
        <v>1266</v>
      </c>
      <c r="C931" s="430" t="s">
        <v>579</v>
      </c>
      <c r="D931" s="430" t="s">
        <v>843</v>
      </c>
      <c r="E931" s="430" t="s">
        <v>1248</v>
      </c>
    </row>
    <row r="932" spans="1:5">
      <c r="A932" s="430" t="s">
        <v>163</v>
      </c>
      <c r="B932" s="430" t="s">
        <v>1266</v>
      </c>
      <c r="C932" s="430" t="s">
        <v>578</v>
      </c>
      <c r="D932" s="430" t="s">
        <v>847</v>
      </c>
      <c r="E932" s="430" t="s">
        <v>1248</v>
      </c>
    </row>
    <row r="933" spans="1:5">
      <c r="A933" s="430" t="s">
        <v>163</v>
      </c>
      <c r="B933" s="430" t="s">
        <v>1266</v>
      </c>
      <c r="C933" s="430" t="s">
        <v>844</v>
      </c>
      <c r="D933" s="430" t="s">
        <v>845</v>
      </c>
      <c r="E933" s="430" t="s">
        <v>1248</v>
      </c>
    </row>
    <row r="934" spans="1:5">
      <c r="A934" s="430" t="s">
        <v>169</v>
      </c>
      <c r="B934" s="430" t="s">
        <v>1267</v>
      </c>
      <c r="C934" s="430" t="s">
        <v>581</v>
      </c>
      <c r="D934" s="430" t="s">
        <v>841</v>
      </c>
      <c r="E934" s="430" t="s">
        <v>1248</v>
      </c>
    </row>
    <row r="935" spans="1:5">
      <c r="A935" s="430" t="s">
        <v>169</v>
      </c>
      <c r="B935" s="430" t="s">
        <v>1267</v>
      </c>
      <c r="C935" s="430" t="s">
        <v>579</v>
      </c>
      <c r="D935" s="430" t="s">
        <v>843</v>
      </c>
      <c r="E935" s="430" t="s">
        <v>1248</v>
      </c>
    </row>
    <row r="936" spans="1:5">
      <c r="A936" s="430" t="s">
        <v>169</v>
      </c>
      <c r="B936" s="430" t="s">
        <v>1267</v>
      </c>
      <c r="C936" s="430" t="s">
        <v>578</v>
      </c>
      <c r="D936" s="430" t="s">
        <v>847</v>
      </c>
      <c r="E936" s="430" t="s">
        <v>1248</v>
      </c>
    </row>
    <row r="937" spans="1:5">
      <c r="A937" s="430" t="s">
        <v>169</v>
      </c>
      <c r="B937" s="430" t="s">
        <v>1267</v>
      </c>
      <c r="C937" s="430" t="s">
        <v>844</v>
      </c>
      <c r="D937" s="430" t="s">
        <v>845</v>
      </c>
      <c r="E937" s="430" t="s">
        <v>1248</v>
      </c>
    </row>
    <row r="938" spans="1:5">
      <c r="A938" s="430" t="s">
        <v>173</v>
      </c>
      <c r="B938" s="430" t="s">
        <v>1268</v>
      </c>
      <c r="C938" s="430" t="s">
        <v>581</v>
      </c>
      <c r="D938" s="430" t="s">
        <v>841</v>
      </c>
      <c r="E938" s="430" t="s">
        <v>1248</v>
      </c>
    </row>
    <row r="939" spans="1:5">
      <c r="A939" s="430" t="s">
        <v>173</v>
      </c>
      <c r="B939" s="430" t="s">
        <v>1268</v>
      </c>
      <c r="C939" s="430" t="s">
        <v>579</v>
      </c>
      <c r="D939" s="430" t="s">
        <v>843</v>
      </c>
      <c r="E939" s="430" t="s">
        <v>1248</v>
      </c>
    </row>
    <row r="940" spans="1:5">
      <c r="A940" s="430" t="s">
        <v>173</v>
      </c>
      <c r="B940" s="430" t="s">
        <v>1268</v>
      </c>
      <c r="C940" s="430" t="s">
        <v>578</v>
      </c>
      <c r="D940" s="430" t="s">
        <v>847</v>
      </c>
      <c r="E940" s="430" t="s">
        <v>1248</v>
      </c>
    </row>
    <row r="941" spans="1:5">
      <c r="A941" s="430" t="s">
        <v>173</v>
      </c>
      <c r="B941" s="430" t="s">
        <v>1268</v>
      </c>
      <c r="C941" s="430" t="s">
        <v>844</v>
      </c>
      <c r="D941" s="430" t="s">
        <v>845</v>
      </c>
      <c r="E941" s="430" t="s">
        <v>1248</v>
      </c>
    </row>
    <row r="942" spans="1:5">
      <c r="A942" s="430" t="s">
        <v>175</v>
      </c>
      <c r="B942" s="430" t="s">
        <v>1269</v>
      </c>
      <c r="C942" s="430" t="s">
        <v>581</v>
      </c>
      <c r="D942" s="430" t="s">
        <v>841</v>
      </c>
      <c r="E942" s="430" t="s">
        <v>1248</v>
      </c>
    </row>
    <row r="943" spans="1:5">
      <c r="A943" s="430" t="s">
        <v>175</v>
      </c>
      <c r="B943" s="430" t="s">
        <v>1269</v>
      </c>
      <c r="C943" s="430" t="s">
        <v>579</v>
      </c>
      <c r="D943" s="430" t="s">
        <v>843</v>
      </c>
      <c r="E943" s="430" t="s">
        <v>1248</v>
      </c>
    </row>
    <row r="944" spans="1:5">
      <c r="A944" s="430" t="s">
        <v>175</v>
      </c>
      <c r="B944" s="430" t="s">
        <v>1269</v>
      </c>
      <c r="C944" s="430" t="s">
        <v>578</v>
      </c>
      <c r="D944" s="430" t="s">
        <v>847</v>
      </c>
      <c r="E944" s="430" t="s">
        <v>1248</v>
      </c>
    </row>
    <row r="945" spans="1:5">
      <c r="A945" s="430" t="s">
        <v>175</v>
      </c>
      <c r="B945" s="430" t="s">
        <v>1269</v>
      </c>
      <c r="C945" s="430" t="s">
        <v>844</v>
      </c>
      <c r="D945" s="430" t="s">
        <v>845</v>
      </c>
      <c r="E945" s="430" t="s">
        <v>1248</v>
      </c>
    </row>
    <row r="946" spans="1:5">
      <c r="A946" s="430" t="s">
        <v>177</v>
      </c>
      <c r="B946" s="430" t="s">
        <v>1270</v>
      </c>
      <c r="C946" s="430" t="s">
        <v>581</v>
      </c>
      <c r="D946" s="430" t="s">
        <v>841</v>
      </c>
      <c r="E946" s="430" t="s">
        <v>1248</v>
      </c>
    </row>
    <row r="947" spans="1:5">
      <c r="A947" s="430" t="s">
        <v>177</v>
      </c>
      <c r="B947" s="430" t="s">
        <v>1270</v>
      </c>
      <c r="C947" s="430" t="s">
        <v>579</v>
      </c>
      <c r="D947" s="430" t="s">
        <v>843</v>
      </c>
      <c r="E947" s="430" t="s">
        <v>1248</v>
      </c>
    </row>
    <row r="948" spans="1:5">
      <c r="A948" s="430" t="s">
        <v>177</v>
      </c>
      <c r="B948" s="430" t="s">
        <v>1270</v>
      </c>
      <c r="C948" s="430" t="s">
        <v>578</v>
      </c>
      <c r="D948" s="430" t="s">
        <v>847</v>
      </c>
      <c r="E948" s="430" t="s">
        <v>1248</v>
      </c>
    </row>
    <row r="949" spans="1:5">
      <c r="A949" s="430" t="s">
        <v>177</v>
      </c>
      <c r="B949" s="430" t="s">
        <v>1270</v>
      </c>
      <c r="C949" s="430" t="s">
        <v>844</v>
      </c>
      <c r="D949" s="430" t="s">
        <v>845</v>
      </c>
      <c r="E949" s="430" t="s">
        <v>1248</v>
      </c>
    </row>
    <row r="950" spans="1:5">
      <c r="A950" s="430" t="s">
        <v>183</v>
      </c>
      <c r="B950" s="430" t="s">
        <v>1271</v>
      </c>
      <c r="C950" s="430" t="s">
        <v>581</v>
      </c>
      <c r="D950" s="430" t="s">
        <v>841</v>
      </c>
      <c r="E950" s="430" t="s">
        <v>1248</v>
      </c>
    </row>
    <row r="951" spans="1:5">
      <c r="A951" s="430" t="s">
        <v>183</v>
      </c>
      <c r="B951" s="430" t="s">
        <v>1271</v>
      </c>
      <c r="C951" s="430" t="s">
        <v>579</v>
      </c>
      <c r="D951" s="430" t="s">
        <v>843</v>
      </c>
      <c r="E951" s="430" t="s">
        <v>1248</v>
      </c>
    </row>
    <row r="952" spans="1:5">
      <c r="A952" s="430" t="s">
        <v>183</v>
      </c>
      <c r="B952" s="430" t="s">
        <v>1271</v>
      </c>
      <c r="C952" s="430" t="s">
        <v>578</v>
      </c>
      <c r="D952" s="430" t="s">
        <v>847</v>
      </c>
      <c r="E952" s="430" t="s">
        <v>1248</v>
      </c>
    </row>
    <row r="953" spans="1:5">
      <c r="A953" s="430" t="s">
        <v>183</v>
      </c>
      <c r="B953" s="430" t="s">
        <v>1271</v>
      </c>
      <c r="C953" s="430" t="s">
        <v>844</v>
      </c>
      <c r="D953" s="430" t="s">
        <v>845</v>
      </c>
      <c r="E953" s="430" t="s">
        <v>1248</v>
      </c>
    </row>
    <row r="954" spans="1:5">
      <c r="A954" s="430" t="s">
        <v>187</v>
      </c>
      <c r="B954" s="430" t="s">
        <v>1272</v>
      </c>
      <c r="C954" s="430" t="s">
        <v>581</v>
      </c>
      <c r="D954" s="430" t="s">
        <v>841</v>
      </c>
      <c r="E954" s="430" t="s">
        <v>1248</v>
      </c>
    </row>
    <row r="955" spans="1:5">
      <c r="A955" s="430" t="s">
        <v>187</v>
      </c>
      <c r="B955" s="430" t="s">
        <v>1272</v>
      </c>
      <c r="C955" s="430" t="s">
        <v>579</v>
      </c>
      <c r="D955" s="430" t="s">
        <v>843</v>
      </c>
      <c r="E955" s="430" t="s">
        <v>1248</v>
      </c>
    </row>
    <row r="956" spans="1:5">
      <c r="A956" s="430" t="s">
        <v>187</v>
      </c>
      <c r="B956" s="430" t="s">
        <v>1272</v>
      </c>
      <c r="C956" s="430" t="s">
        <v>578</v>
      </c>
      <c r="D956" s="430" t="s">
        <v>847</v>
      </c>
      <c r="E956" s="430" t="s">
        <v>1248</v>
      </c>
    </row>
    <row r="957" spans="1:5">
      <c r="A957" s="430" t="s">
        <v>187</v>
      </c>
      <c r="B957" s="430" t="s">
        <v>1272</v>
      </c>
      <c r="C957" s="430" t="s">
        <v>844</v>
      </c>
      <c r="D957" s="430" t="s">
        <v>845</v>
      </c>
      <c r="E957" s="430" t="s">
        <v>1248</v>
      </c>
    </row>
    <row r="958" spans="1:5">
      <c r="A958" s="430" t="s">
        <v>189</v>
      </c>
      <c r="B958" s="430" t="s">
        <v>1273</v>
      </c>
      <c r="C958" s="430" t="s">
        <v>581</v>
      </c>
      <c r="D958" s="430" t="s">
        <v>841</v>
      </c>
      <c r="E958" s="430" t="s">
        <v>1248</v>
      </c>
    </row>
    <row r="959" spans="1:5">
      <c r="A959" s="430" t="s">
        <v>189</v>
      </c>
      <c r="B959" s="430" t="s">
        <v>1273</v>
      </c>
      <c r="C959" s="430" t="s">
        <v>579</v>
      </c>
      <c r="D959" s="430" t="s">
        <v>843</v>
      </c>
      <c r="E959" s="430" t="s">
        <v>1248</v>
      </c>
    </row>
    <row r="960" spans="1:5">
      <c r="A960" s="430" t="s">
        <v>189</v>
      </c>
      <c r="B960" s="430" t="s">
        <v>1273</v>
      </c>
      <c r="C960" s="430" t="s">
        <v>578</v>
      </c>
      <c r="D960" s="430" t="s">
        <v>847</v>
      </c>
      <c r="E960" s="430" t="s">
        <v>1248</v>
      </c>
    </row>
    <row r="961" spans="1:5">
      <c r="A961" s="430" t="s">
        <v>189</v>
      </c>
      <c r="B961" s="430" t="s">
        <v>1273</v>
      </c>
      <c r="C961" s="430" t="s">
        <v>844</v>
      </c>
      <c r="D961" s="430" t="s">
        <v>845</v>
      </c>
      <c r="E961" s="430" t="s">
        <v>1248</v>
      </c>
    </row>
    <row r="962" spans="1:5">
      <c r="A962" s="430" t="s">
        <v>193</v>
      </c>
      <c r="B962" s="430" t="s">
        <v>1274</v>
      </c>
      <c r="C962" s="430" t="s">
        <v>581</v>
      </c>
      <c r="D962" s="430" t="s">
        <v>841</v>
      </c>
      <c r="E962" s="430" t="s">
        <v>1248</v>
      </c>
    </row>
    <row r="963" spans="1:5">
      <c r="A963" s="430" t="s">
        <v>193</v>
      </c>
      <c r="B963" s="430" t="s">
        <v>1274</v>
      </c>
      <c r="C963" s="430" t="s">
        <v>579</v>
      </c>
      <c r="D963" s="430" t="s">
        <v>843</v>
      </c>
      <c r="E963" s="430" t="s">
        <v>1248</v>
      </c>
    </row>
    <row r="964" spans="1:5">
      <c r="A964" s="430" t="s">
        <v>193</v>
      </c>
      <c r="B964" s="430" t="s">
        <v>1274</v>
      </c>
      <c r="C964" s="430" t="s">
        <v>578</v>
      </c>
      <c r="D964" s="430" t="s">
        <v>847</v>
      </c>
      <c r="E964" s="430" t="s">
        <v>1248</v>
      </c>
    </row>
    <row r="965" spans="1:5">
      <c r="A965" s="430" t="s">
        <v>193</v>
      </c>
      <c r="B965" s="430" t="s">
        <v>1274</v>
      </c>
      <c r="C965" s="430" t="s">
        <v>844</v>
      </c>
      <c r="D965" s="430" t="s">
        <v>845</v>
      </c>
      <c r="E965" s="430" t="s">
        <v>1248</v>
      </c>
    </row>
    <row r="966" spans="1:5">
      <c r="A966" s="430" t="s">
        <v>197</v>
      </c>
      <c r="B966" s="430" t="s">
        <v>1275</v>
      </c>
      <c r="C966" s="430" t="s">
        <v>581</v>
      </c>
      <c r="D966" s="430" t="s">
        <v>841</v>
      </c>
      <c r="E966" s="430" t="s">
        <v>1248</v>
      </c>
    </row>
    <row r="967" spans="1:5">
      <c r="A967" s="430" t="s">
        <v>197</v>
      </c>
      <c r="B967" s="430" t="s">
        <v>1275</v>
      </c>
      <c r="C967" s="430" t="s">
        <v>579</v>
      </c>
      <c r="D967" s="430" t="s">
        <v>843</v>
      </c>
      <c r="E967" s="430" t="s">
        <v>1248</v>
      </c>
    </row>
    <row r="968" spans="1:5">
      <c r="A968" s="430" t="s">
        <v>197</v>
      </c>
      <c r="B968" s="430" t="s">
        <v>1275</v>
      </c>
      <c r="C968" s="430" t="s">
        <v>578</v>
      </c>
      <c r="D968" s="430" t="s">
        <v>847</v>
      </c>
      <c r="E968" s="430" t="s">
        <v>1248</v>
      </c>
    </row>
    <row r="969" spans="1:5">
      <c r="A969" s="430" t="s">
        <v>197</v>
      </c>
      <c r="B969" s="430" t="s">
        <v>1275</v>
      </c>
      <c r="C969" s="430" t="s">
        <v>844</v>
      </c>
      <c r="D969" s="430" t="s">
        <v>845</v>
      </c>
      <c r="E969" s="430" t="s">
        <v>1248</v>
      </c>
    </row>
    <row r="970" spans="1:5">
      <c r="A970" s="430" t="s">
        <v>199</v>
      </c>
      <c r="B970" s="430" t="s">
        <v>1276</v>
      </c>
      <c r="C970" s="430" t="s">
        <v>581</v>
      </c>
      <c r="D970" s="430" t="s">
        <v>841</v>
      </c>
      <c r="E970" s="430" t="s">
        <v>1248</v>
      </c>
    </row>
    <row r="971" spans="1:5">
      <c r="A971" s="430" t="s">
        <v>199</v>
      </c>
      <c r="B971" s="430" t="s">
        <v>1276</v>
      </c>
      <c r="C971" s="430" t="s">
        <v>579</v>
      </c>
      <c r="D971" s="430" t="s">
        <v>843</v>
      </c>
      <c r="E971" s="430" t="s">
        <v>1248</v>
      </c>
    </row>
    <row r="972" spans="1:5">
      <c r="A972" s="430" t="s">
        <v>199</v>
      </c>
      <c r="B972" s="430" t="s">
        <v>1276</v>
      </c>
      <c r="C972" s="430" t="s">
        <v>578</v>
      </c>
      <c r="D972" s="430" t="s">
        <v>847</v>
      </c>
      <c r="E972" s="430" t="s">
        <v>1248</v>
      </c>
    </row>
    <row r="973" spans="1:5">
      <c r="A973" s="430" t="s">
        <v>199</v>
      </c>
      <c r="B973" s="430" t="s">
        <v>1276</v>
      </c>
      <c r="C973" s="430" t="s">
        <v>844</v>
      </c>
      <c r="D973" s="430" t="s">
        <v>845</v>
      </c>
      <c r="E973" s="430" t="s">
        <v>1248</v>
      </c>
    </row>
    <row r="974" spans="1:5">
      <c r="A974" s="430" t="s">
        <v>201</v>
      </c>
      <c r="B974" s="430" t="s">
        <v>1277</v>
      </c>
      <c r="C974" s="430" t="s">
        <v>581</v>
      </c>
      <c r="D974" s="430" t="s">
        <v>841</v>
      </c>
      <c r="E974" s="430" t="s">
        <v>1248</v>
      </c>
    </row>
    <row r="975" spans="1:5">
      <c r="A975" s="430" t="s">
        <v>201</v>
      </c>
      <c r="B975" s="430" t="s">
        <v>1277</v>
      </c>
      <c r="C975" s="430" t="s">
        <v>579</v>
      </c>
      <c r="D975" s="430" t="s">
        <v>843</v>
      </c>
      <c r="E975" s="430" t="s">
        <v>1248</v>
      </c>
    </row>
    <row r="976" spans="1:5">
      <c r="A976" s="430" t="s">
        <v>201</v>
      </c>
      <c r="B976" s="430" t="s">
        <v>1277</v>
      </c>
      <c r="C976" s="430" t="s">
        <v>578</v>
      </c>
      <c r="D976" s="430" t="s">
        <v>847</v>
      </c>
      <c r="E976" s="430" t="s">
        <v>1248</v>
      </c>
    </row>
    <row r="977" spans="1:5">
      <c r="A977" s="430" t="s">
        <v>201</v>
      </c>
      <c r="B977" s="430" t="s">
        <v>1277</v>
      </c>
      <c r="C977" s="430" t="s">
        <v>844</v>
      </c>
      <c r="D977" s="430" t="s">
        <v>845</v>
      </c>
      <c r="E977" s="430" t="s">
        <v>1248</v>
      </c>
    </row>
    <row r="978" spans="1:5">
      <c r="A978" s="430" t="s">
        <v>203</v>
      </c>
      <c r="B978" s="430" t="s">
        <v>1278</v>
      </c>
      <c r="C978" s="430" t="s">
        <v>581</v>
      </c>
      <c r="D978" s="430" t="s">
        <v>841</v>
      </c>
      <c r="E978" s="430" t="s">
        <v>1254</v>
      </c>
    </row>
    <row r="979" spans="1:5">
      <c r="A979" s="430" t="s">
        <v>203</v>
      </c>
      <c r="B979" s="430" t="s">
        <v>1278</v>
      </c>
      <c r="C979" s="430" t="s">
        <v>579</v>
      </c>
      <c r="D979" s="430" t="s">
        <v>843</v>
      </c>
      <c r="E979" s="430" t="s">
        <v>1254</v>
      </c>
    </row>
    <row r="980" spans="1:5">
      <c r="A980" s="430" t="s">
        <v>203</v>
      </c>
      <c r="B980" s="430" t="s">
        <v>1278</v>
      </c>
      <c r="C980" s="430" t="s">
        <v>578</v>
      </c>
      <c r="D980" s="430" t="s">
        <v>847</v>
      </c>
      <c r="E980" s="430" t="s">
        <v>1254</v>
      </c>
    </row>
    <row r="981" spans="1:5">
      <c r="A981" s="430" t="s">
        <v>203</v>
      </c>
      <c r="B981" s="430" t="s">
        <v>1278</v>
      </c>
      <c r="C981" s="430" t="s">
        <v>844</v>
      </c>
      <c r="D981" s="430" t="s">
        <v>845</v>
      </c>
      <c r="E981" s="430" t="s">
        <v>1254</v>
      </c>
    </row>
    <row r="982" spans="1:5">
      <c r="A982" s="430" t="s">
        <v>205</v>
      </c>
      <c r="B982" s="430" t="s">
        <v>1279</v>
      </c>
      <c r="C982" s="430" t="s">
        <v>581</v>
      </c>
      <c r="D982" s="430" t="s">
        <v>841</v>
      </c>
      <c r="E982" s="430" t="s">
        <v>1248</v>
      </c>
    </row>
    <row r="983" spans="1:5">
      <c r="A983" s="430" t="s">
        <v>205</v>
      </c>
      <c r="B983" s="430" t="s">
        <v>1279</v>
      </c>
      <c r="C983" s="430" t="s">
        <v>579</v>
      </c>
      <c r="D983" s="430" t="s">
        <v>843</v>
      </c>
      <c r="E983" s="430" t="s">
        <v>1248</v>
      </c>
    </row>
    <row r="984" spans="1:5">
      <c r="A984" s="430" t="s">
        <v>205</v>
      </c>
      <c r="B984" s="430" t="s">
        <v>1279</v>
      </c>
      <c r="C984" s="430" t="s">
        <v>578</v>
      </c>
      <c r="D984" s="430" t="s">
        <v>847</v>
      </c>
      <c r="E984" s="430" t="s">
        <v>1248</v>
      </c>
    </row>
    <row r="985" spans="1:5">
      <c r="A985" s="430" t="s">
        <v>205</v>
      </c>
      <c r="B985" s="430" t="s">
        <v>1279</v>
      </c>
      <c r="C985" s="430" t="s">
        <v>844</v>
      </c>
      <c r="D985" s="430" t="s">
        <v>845</v>
      </c>
      <c r="E985" s="430" t="s">
        <v>1248</v>
      </c>
    </row>
    <row r="986" spans="1:5">
      <c r="A986" s="430" t="s">
        <v>207</v>
      </c>
      <c r="B986" s="430" t="s">
        <v>1280</v>
      </c>
      <c r="C986" s="430" t="s">
        <v>581</v>
      </c>
      <c r="D986" s="430" t="s">
        <v>841</v>
      </c>
      <c r="E986" s="430" t="s">
        <v>1248</v>
      </c>
    </row>
    <row r="987" spans="1:5">
      <c r="A987" s="430" t="s">
        <v>207</v>
      </c>
      <c r="B987" s="430" t="s">
        <v>1280</v>
      </c>
      <c r="C987" s="430" t="s">
        <v>579</v>
      </c>
      <c r="D987" s="430" t="s">
        <v>843</v>
      </c>
      <c r="E987" s="430" t="s">
        <v>1248</v>
      </c>
    </row>
    <row r="988" spans="1:5">
      <c r="A988" s="430" t="s">
        <v>207</v>
      </c>
      <c r="B988" s="430" t="s">
        <v>1280</v>
      </c>
      <c r="C988" s="430" t="s">
        <v>578</v>
      </c>
      <c r="D988" s="430" t="s">
        <v>847</v>
      </c>
      <c r="E988" s="430" t="s">
        <v>1248</v>
      </c>
    </row>
    <row r="989" spans="1:5">
      <c r="A989" s="430" t="s">
        <v>207</v>
      </c>
      <c r="B989" s="430" t="s">
        <v>1280</v>
      </c>
      <c r="C989" s="430" t="s">
        <v>844</v>
      </c>
      <c r="D989" s="430" t="s">
        <v>845</v>
      </c>
      <c r="E989" s="430" t="s">
        <v>1248</v>
      </c>
    </row>
    <row r="990" spans="1:5">
      <c r="A990" s="430" t="s">
        <v>211</v>
      </c>
      <c r="B990" s="430" t="s">
        <v>1281</v>
      </c>
      <c r="C990" s="430" t="s">
        <v>581</v>
      </c>
      <c r="D990" s="430" t="s">
        <v>841</v>
      </c>
      <c r="E990" s="430" t="s">
        <v>1248</v>
      </c>
    </row>
    <row r="991" spans="1:5">
      <c r="A991" s="430" t="s">
        <v>211</v>
      </c>
      <c r="B991" s="430" t="s">
        <v>1281</v>
      </c>
      <c r="C991" s="430" t="s">
        <v>579</v>
      </c>
      <c r="D991" s="430" t="s">
        <v>843</v>
      </c>
      <c r="E991" s="430" t="s">
        <v>1248</v>
      </c>
    </row>
    <row r="992" spans="1:5">
      <c r="A992" s="430" t="s">
        <v>211</v>
      </c>
      <c r="B992" s="430" t="s">
        <v>1281</v>
      </c>
      <c r="C992" s="430" t="s">
        <v>578</v>
      </c>
      <c r="D992" s="430" t="s">
        <v>847</v>
      </c>
      <c r="E992" s="430" t="s">
        <v>1248</v>
      </c>
    </row>
    <row r="993" spans="1:5">
      <c r="A993" s="430" t="s">
        <v>211</v>
      </c>
      <c r="B993" s="430" t="s">
        <v>1281</v>
      </c>
      <c r="C993" s="430" t="s">
        <v>844</v>
      </c>
      <c r="D993" s="430" t="s">
        <v>845</v>
      </c>
      <c r="E993" s="430" t="s">
        <v>1248</v>
      </c>
    </row>
    <row r="994" spans="1:5">
      <c r="A994" s="430" t="s">
        <v>215</v>
      </c>
      <c r="B994" s="430" t="s">
        <v>1282</v>
      </c>
      <c r="C994" s="430" t="s">
        <v>581</v>
      </c>
      <c r="D994" s="430" t="s">
        <v>841</v>
      </c>
      <c r="E994" s="430" t="s">
        <v>1248</v>
      </c>
    </row>
    <row r="995" spans="1:5">
      <c r="A995" s="430" t="s">
        <v>215</v>
      </c>
      <c r="B995" s="430" t="s">
        <v>1282</v>
      </c>
      <c r="C995" s="430" t="s">
        <v>579</v>
      </c>
      <c r="D995" s="430" t="s">
        <v>843</v>
      </c>
      <c r="E995" s="430" t="s">
        <v>1248</v>
      </c>
    </row>
    <row r="996" spans="1:5">
      <c r="A996" s="430" t="s">
        <v>215</v>
      </c>
      <c r="B996" s="430" t="s">
        <v>1282</v>
      </c>
      <c r="C996" s="430" t="s">
        <v>578</v>
      </c>
      <c r="D996" s="430" t="s">
        <v>847</v>
      </c>
      <c r="E996" s="430" t="s">
        <v>1248</v>
      </c>
    </row>
    <row r="997" spans="1:5">
      <c r="A997" s="430" t="s">
        <v>215</v>
      </c>
      <c r="B997" s="430" t="s">
        <v>1282</v>
      </c>
      <c r="C997" s="430" t="s">
        <v>844</v>
      </c>
      <c r="D997" s="430" t="s">
        <v>845</v>
      </c>
      <c r="E997" s="430" t="s">
        <v>1248</v>
      </c>
    </row>
    <row r="998" spans="1:5">
      <c r="A998" s="430" t="s">
        <v>217</v>
      </c>
      <c r="B998" s="430" t="s">
        <v>1283</v>
      </c>
      <c r="C998" s="430" t="s">
        <v>581</v>
      </c>
      <c r="D998" s="430" t="s">
        <v>841</v>
      </c>
      <c r="E998" s="430" t="s">
        <v>1248</v>
      </c>
    </row>
    <row r="999" spans="1:5">
      <c r="A999" s="430" t="s">
        <v>217</v>
      </c>
      <c r="B999" s="430" t="s">
        <v>1283</v>
      </c>
      <c r="C999" s="430" t="s">
        <v>579</v>
      </c>
      <c r="D999" s="430" t="s">
        <v>843</v>
      </c>
      <c r="E999" s="430" t="s">
        <v>1248</v>
      </c>
    </row>
    <row r="1000" spans="1:5">
      <c r="A1000" s="430" t="s">
        <v>217</v>
      </c>
      <c r="B1000" s="430" t="s">
        <v>1283</v>
      </c>
      <c r="C1000" s="430" t="s">
        <v>578</v>
      </c>
      <c r="D1000" s="430" t="s">
        <v>847</v>
      </c>
      <c r="E1000" s="430" t="s">
        <v>1248</v>
      </c>
    </row>
    <row r="1001" spans="1:5">
      <c r="A1001" s="430" t="s">
        <v>217</v>
      </c>
      <c r="B1001" s="430" t="s">
        <v>1283</v>
      </c>
      <c r="C1001" s="430" t="s">
        <v>844</v>
      </c>
      <c r="D1001" s="430" t="s">
        <v>845</v>
      </c>
      <c r="E1001" s="430" t="s">
        <v>1248</v>
      </c>
    </row>
    <row r="1002" spans="1:5">
      <c r="A1002" s="430" t="s">
        <v>223</v>
      </c>
      <c r="B1002" s="430" t="s">
        <v>1284</v>
      </c>
      <c r="C1002" s="430" t="s">
        <v>581</v>
      </c>
      <c r="D1002" s="430" t="s">
        <v>841</v>
      </c>
      <c r="E1002" s="430" t="s">
        <v>1248</v>
      </c>
    </row>
    <row r="1003" spans="1:5">
      <c r="A1003" s="430" t="s">
        <v>223</v>
      </c>
      <c r="B1003" s="430" t="s">
        <v>1284</v>
      </c>
      <c r="C1003" s="430" t="s">
        <v>579</v>
      </c>
      <c r="D1003" s="430" t="s">
        <v>843</v>
      </c>
      <c r="E1003" s="430" t="s">
        <v>1248</v>
      </c>
    </row>
    <row r="1004" spans="1:5">
      <c r="A1004" s="430" t="s">
        <v>223</v>
      </c>
      <c r="B1004" s="430" t="s">
        <v>1284</v>
      </c>
      <c r="C1004" s="430" t="s">
        <v>578</v>
      </c>
      <c r="D1004" s="430" t="s">
        <v>847</v>
      </c>
      <c r="E1004" s="430" t="s">
        <v>1248</v>
      </c>
    </row>
    <row r="1005" spans="1:5">
      <c r="A1005" s="430" t="s">
        <v>223</v>
      </c>
      <c r="B1005" s="430" t="s">
        <v>1284</v>
      </c>
      <c r="C1005" s="430" t="s">
        <v>844</v>
      </c>
      <c r="D1005" s="430" t="s">
        <v>845</v>
      </c>
      <c r="E1005" s="430" t="s">
        <v>1248</v>
      </c>
    </row>
    <row r="1006" spans="1:5">
      <c r="A1006" s="430" t="s">
        <v>225</v>
      </c>
      <c r="B1006" s="430" t="s">
        <v>1285</v>
      </c>
      <c r="C1006" s="430" t="s">
        <v>581</v>
      </c>
      <c r="D1006" s="430" t="s">
        <v>841</v>
      </c>
      <c r="E1006" s="430" t="s">
        <v>1248</v>
      </c>
    </row>
    <row r="1007" spans="1:5">
      <c r="A1007" s="430" t="s">
        <v>225</v>
      </c>
      <c r="B1007" s="430" t="s">
        <v>1285</v>
      </c>
      <c r="C1007" s="430" t="s">
        <v>579</v>
      </c>
      <c r="D1007" s="430" t="s">
        <v>843</v>
      </c>
      <c r="E1007" s="430" t="s">
        <v>1248</v>
      </c>
    </row>
    <row r="1008" spans="1:5">
      <c r="A1008" s="430" t="s">
        <v>225</v>
      </c>
      <c r="B1008" s="430" t="s">
        <v>1285</v>
      </c>
      <c r="C1008" s="430" t="s">
        <v>578</v>
      </c>
      <c r="D1008" s="430" t="s">
        <v>847</v>
      </c>
      <c r="E1008" s="430" t="s">
        <v>1248</v>
      </c>
    </row>
    <row r="1009" spans="1:5">
      <c r="A1009" s="430" t="s">
        <v>225</v>
      </c>
      <c r="B1009" s="430" t="s">
        <v>1285</v>
      </c>
      <c r="C1009" s="430" t="s">
        <v>844</v>
      </c>
      <c r="D1009" s="430" t="s">
        <v>845</v>
      </c>
      <c r="E1009" s="430" t="s">
        <v>1248</v>
      </c>
    </row>
    <row r="1010" spans="1:5">
      <c r="A1010" s="430" t="s">
        <v>227</v>
      </c>
      <c r="B1010" s="430" t="s">
        <v>1286</v>
      </c>
      <c r="C1010" s="430" t="s">
        <v>581</v>
      </c>
      <c r="D1010" s="430" t="s">
        <v>841</v>
      </c>
      <c r="E1010" s="430" t="s">
        <v>1254</v>
      </c>
    </row>
    <row r="1011" spans="1:5">
      <c r="A1011" s="430" t="s">
        <v>227</v>
      </c>
      <c r="B1011" s="430" t="s">
        <v>1286</v>
      </c>
      <c r="C1011" s="430" t="s">
        <v>579</v>
      </c>
      <c r="D1011" s="430" t="s">
        <v>843</v>
      </c>
      <c r="E1011" s="430" t="s">
        <v>1254</v>
      </c>
    </row>
    <row r="1012" spans="1:5">
      <c r="A1012" s="430" t="s">
        <v>227</v>
      </c>
      <c r="B1012" s="430" t="s">
        <v>1286</v>
      </c>
      <c r="C1012" s="430" t="s">
        <v>578</v>
      </c>
      <c r="D1012" s="430" t="s">
        <v>847</v>
      </c>
      <c r="E1012" s="430" t="s">
        <v>1254</v>
      </c>
    </row>
    <row r="1013" spans="1:5">
      <c r="A1013" s="430" t="s">
        <v>227</v>
      </c>
      <c r="B1013" s="430" t="s">
        <v>1286</v>
      </c>
      <c r="C1013" s="430" t="s">
        <v>844</v>
      </c>
      <c r="D1013" s="430" t="s">
        <v>845</v>
      </c>
      <c r="E1013" s="430" t="s">
        <v>1254</v>
      </c>
    </row>
    <row r="1014" spans="1:5">
      <c r="A1014" s="430" t="s">
        <v>229</v>
      </c>
      <c r="B1014" s="430" t="s">
        <v>1287</v>
      </c>
      <c r="C1014" s="430" t="s">
        <v>581</v>
      </c>
      <c r="D1014" s="430" t="s">
        <v>841</v>
      </c>
      <c r="E1014" s="430" t="s">
        <v>1248</v>
      </c>
    </row>
    <row r="1015" spans="1:5">
      <c r="A1015" s="430" t="s">
        <v>229</v>
      </c>
      <c r="B1015" s="430" t="s">
        <v>1287</v>
      </c>
      <c r="C1015" s="430" t="s">
        <v>579</v>
      </c>
      <c r="D1015" s="430" t="s">
        <v>843</v>
      </c>
      <c r="E1015" s="430" t="s">
        <v>1248</v>
      </c>
    </row>
    <row r="1016" spans="1:5">
      <c r="A1016" s="430" t="s">
        <v>229</v>
      </c>
      <c r="B1016" s="430" t="s">
        <v>1287</v>
      </c>
      <c r="C1016" s="430" t="s">
        <v>578</v>
      </c>
      <c r="D1016" s="430" t="s">
        <v>847</v>
      </c>
      <c r="E1016" s="430" t="s">
        <v>1248</v>
      </c>
    </row>
    <row r="1017" spans="1:5">
      <c r="A1017" s="430" t="s">
        <v>229</v>
      </c>
      <c r="B1017" s="430" t="s">
        <v>1287</v>
      </c>
      <c r="C1017" s="430" t="s">
        <v>844</v>
      </c>
      <c r="D1017" s="430" t="s">
        <v>845</v>
      </c>
      <c r="E1017" s="430" t="s">
        <v>1248</v>
      </c>
    </row>
    <row r="1018" spans="1:5">
      <c r="A1018" s="430" t="s">
        <v>231</v>
      </c>
      <c r="B1018" s="430" t="s">
        <v>1288</v>
      </c>
      <c r="C1018" s="430" t="s">
        <v>581</v>
      </c>
      <c r="D1018" s="430" t="s">
        <v>841</v>
      </c>
      <c r="E1018" s="430" t="s">
        <v>1248</v>
      </c>
    </row>
    <row r="1019" spans="1:5">
      <c r="A1019" s="430" t="s">
        <v>231</v>
      </c>
      <c r="B1019" s="430" t="s">
        <v>1288</v>
      </c>
      <c r="C1019" s="430" t="s">
        <v>579</v>
      </c>
      <c r="D1019" s="430" t="s">
        <v>843</v>
      </c>
      <c r="E1019" s="430" t="s">
        <v>1248</v>
      </c>
    </row>
    <row r="1020" spans="1:5">
      <c r="A1020" s="430" t="s">
        <v>231</v>
      </c>
      <c r="B1020" s="430" t="s">
        <v>1288</v>
      </c>
      <c r="C1020" s="430" t="s">
        <v>578</v>
      </c>
      <c r="D1020" s="430" t="s">
        <v>847</v>
      </c>
      <c r="E1020" s="430" t="s">
        <v>1248</v>
      </c>
    </row>
    <row r="1021" spans="1:5">
      <c r="A1021" s="430" t="s">
        <v>231</v>
      </c>
      <c r="B1021" s="430" t="s">
        <v>1288</v>
      </c>
      <c r="C1021" s="430" t="s">
        <v>844</v>
      </c>
      <c r="D1021" s="430" t="s">
        <v>845</v>
      </c>
      <c r="E1021" s="430" t="s">
        <v>1248</v>
      </c>
    </row>
    <row r="1022" spans="1:5">
      <c r="A1022" s="430" t="s">
        <v>233</v>
      </c>
      <c r="B1022" s="430" t="s">
        <v>1289</v>
      </c>
      <c r="C1022" s="430" t="s">
        <v>581</v>
      </c>
      <c r="D1022" s="430" t="s">
        <v>841</v>
      </c>
      <c r="E1022" s="430" t="s">
        <v>1248</v>
      </c>
    </row>
    <row r="1023" spans="1:5">
      <c r="A1023" s="430" t="s">
        <v>233</v>
      </c>
      <c r="B1023" s="430" t="s">
        <v>1289</v>
      </c>
      <c r="C1023" s="430" t="s">
        <v>579</v>
      </c>
      <c r="D1023" s="430" t="s">
        <v>843</v>
      </c>
      <c r="E1023" s="430" t="s">
        <v>1248</v>
      </c>
    </row>
    <row r="1024" spans="1:5">
      <c r="A1024" s="430" t="s">
        <v>233</v>
      </c>
      <c r="B1024" s="430" t="s">
        <v>1289</v>
      </c>
      <c r="C1024" s="430" t="s">
        <v>578</v>
      </c>
      <c r="D1024" s="430" t="s">
        <v>847</v>
      </c>
      <c r="E1024" s="430" t="s">
        <v>1248</v>
      </c>
    </row>
    <row r="1025" spans="1:5">
      <c r="A1025" s="430" t="s">
        <v>233</v>
      </c>
      <c r="B1025" s="430" t="s">
        <v>1289</v>
      </c>
      <c r="C1025" s="430" t="s">
        <v>844</v>
      </c>
      <c r="D1025" s="430" t="s">
        <v>845</v>
      </c>
      <c r="E1025" s="430" t="s">
        <v>1248</v>
      </c>
    </row>
    <row r="1026" spans="1:5">
      <c r="A1026" s="430" t="s">
        <v>237</v>
      </c>
      <c r="B1026" s="430" t="s">
        <v>1290</v>
      </c>
      <c r="C1026" s="430" t="s">
        <v>581</v>
      </c>
      <c r="D1026" s="430" t="s">
        <v>841</v>
      </c>
      <c r="E1026" s="430" t="s">
        <v>1248</v>
      </c>
    </row>
    <row r="1027" spans="1:5">
      <c r="A1027" s="430" t="s">
        <v>237</v>
      </c>
      <c r="B1027" s="430" t="s">
        <v>1290</v>
      </c>
      <c r="C1027" s="430" t="s">
        <v>579</v>
      </c>
      <c r="D1027" s="430" t="s">
        <v>843</v>
      </c>
      <c r="E1027" s="430" t="s">
        <v>1248</v>
      </c>
    </row>
    <row r="1028" spans="1:5">
      <c r="A1028" s="430" t="s">
        <v>237</v>
      </c>
      <c r="B1028" s="430" t="s">
        <v>1290</v>
      </c>
      <c r="C1028" s="430" t="s">
        <v>578</v>
      </c>
      <c r="D1028" s="430" t="s">
        <v>847</v>
      </c>
      <c r="E1028" s="430" t="s">
        <v>1248</v>
      </c>
    </row>
    <row r="1029" spans="1:5">
      <c r="A1029" s="430" t="s">
        <v>237</v>
      </c>
      <c r="B1029" s="430" t="s">
        <v>1290</v>
      </c>
      <c r="C1029" s="430" t="s">
        <v>844</v>
      </c>
      <c r="D1029" s="430" t="s">
        <v>845</v>
      </c>
      <c r="E1029" s="430" t="s">
        <v>1248</v>
      </c>
    </row>
    <row r="1030" spans="1:5">
      <c r="A1030" s="430" t="s">
        <v>239</v>
      </c>
      <c r="B1030" s="430" t="s">
        <v>1291</v>
      </c>
      <c r="C1030" s="430" t="s">
        <v>581</v>
      </c>
      <c r="D1030" s="430" t="s">
        <v>841</v>
      </c>
      <c r="E1030" s="430" t="s">
        <v>1248</v>
      </c>
    </row>
    <row r="1031" spans="1:5">
      <c r="A1031" s="430" t="s">
        <v>239</v>
      </c>
      <c r="B1031" s="430" t="s">
        <v>1291</v>
      </c>
      <c r="C1031" s="430" t="s">
        <v>579</v>
      </c>
      <c r="D1031" s="430" t="s">
        <v>843</v>
      </c>
      <c r="E1031" s="430" t="s">
        <v>1248</v>
      </c>
    </row>
    <row r="1032" spans="1:5">
      <c r="A1032" s="430" t="s">
        <v>239</v>
      </c>
      <c r="B1032" s="430" t="s">
        <v>1291</v>
      </c>
      <c r="C1032" s="430" t="s">
        <v>578</v>
      </c>
      <c r="D1032" s="430" t="s">
        <v>847</v>
      </c>
      <c r="E1032" s="430" t="s">
        <v>1248</v>
      </c>
    </row>
    <row r="1033" spans="1:5">
      <c r="A1033" s="430" t="s">
        <v>239</v>
      </c>
      <c r="B1033" s="430" t="s">
        <v>1291</v>
      </c>
      <c r="C1033" s="430" t="s">
        <v>844</v>
      </c>
      <c r="D1033" s="430" t="s">
        <v>845</v>
      </c>
      <c r="E1033" s="430" t="s">
        <v>1248</v>
      </c>
    </row>
    <row r="1034" spans="1:5">
      <c r="A1034" s="430" t="s">
        <v>241</v>
      </c>
      <c r="B1034" s="430" t="s">
        <v>1292</v>
      </c>
      <c r="C1034" s="430" t="s">
        <v>581</v>
      </c>
      <c r="D1034" s="430" t="s">
        <v>841</v>
      </c>
      <c r="E1034" s="430" t="s">
        <v>1248</v>
      </c>
    </row>
    <row r="1035" spans="1:5">
      <c r="A1035" s="430" t="s">
        <v>241</v>
      </c>
      <c r="B1035" s="430" t="s">
        <v>1292</v>
      </c>
      <c r="C1035" s="430" t="s">
        <v>579</v>
      </c>
      <c r="D1035" s="430" t="s">
        <v>843</v>
      </c>
      <c r="E1035" s="430" t="s">
        <v>1248</v>
      </c>
    </row>
    <row r="1036" spans="1:5">
      <c r="A1036" s="430" t="s">
        <v>241</v>
      </c>
      <c r="B1036" s="430" t="s">
        <v>1292</v>
      </c>
      <c r="C1036" s="430" t="s">
        <v>578</v>
      </c>
      <c r="D1036" s="430" t="s">
        <v>847</v>
      </c>
      <c r="E1036" s="430" t="s">
        <v>1248</v>
      </c>
    </row>
    <row r="1037" spans="1:5">
      <c r="A1037" s="430" t="s">
        <v>241</v>
      </c>
      <c r="B1037" s="430" t="s">
        <v>1292</v>
      </c>
      <c r="C1037" s="430" t="s">
        <v>844</v>
      </c>
      <c r="D1037" s="430" t="s">
        <v>845</v>
      </c>
      <c r="E1037" s="430" t="s">
        <v>1248</v>
      </c>
    </row>
    <row r="1038" spans="1:5">
      <c r="A1038" s="430" t="s">
        <v>48</v>
      </c>
      <c r="B1038" s="430" t="s">
        <v>1293</v>
      </c>
      <c r="C1038" s="430" t="s">
        <v>581</v>
      </c>
      <c r="D1038" s="430" t="s">
        <v>841</v>
      </c>
      <c r="E1038" s="430" t="s">
        <v>1248</v>
      </c>
    </row>
    <row r="1039" spans="1:5">
      <c r="A1039" s="430" t="s">
        <v>48</v>
      </c>
      <c r="B1039" s="430" t="s">
        <v>1293</v>
      </c>
      <c r="C1039" s="430" t="s">
        <v>579</v>
      </c>
      <c r="D1039" s="430" t="s">
        <v>843</v>
      </c>
      <c r="E1039" s="430" t="s">
        <v>1248</v>
      </c>
    </row>
    <row r="1040" spans="1:5">
      <c r="A1040" s="430" t="s">
        <v>48</v>
      </c>
      <c r="B1040" s="430" t="s">
        <v>1293</v>
      </c>
      <c r="C1040" s="430" t="s">
        <v>578</v>
      </c>
      <c r="D1040" s="430" t="s">
        <v>847</v>
      </c>
      <c r="E1040" s="430" t="s">
        <v>1248</v>
      </c>
    </row>
    <row r="1041" spans="1:5">
      <c r="A1041" s="430" t="s">
        <v>48</v>
      </c>
      <c r="B1041" s="430" t="s">
        <v>1293</v>
      </c>
      <c r="C1041" s="430" t="s">
        <v>844</v>
      </c>
      <c r="D1041" s="430" t="s">
        <v>845</v>
      </c>
      <c r="E1041" s="430" t="s">
        <v>1248</v>
      </c>
    </row>
    <row r="1042" spans="1:5">
      <c r="A1042" s="430" t="s">
        <v>50</v>
      </c>
      <c r="B1042" s="430" t="s">
        <v>1294</v>
      </c>
      <c r="C1042" s="430" t="s">
        <v>581</v>
      </c>
      <c r="D1042" s="430" t="s">
        <v>841</v>
      </c>
      <c r="E1042" s="430" t="s">
        <v>1248</v>
      </c>
    </row>
    <row r="1043" spans="1:5">
      <c r="A1043" s="430" t="s">
        <v>50</v>
      </c>
      <c r="B1043" s="430" t="s">
        <v>1294</v>
      </c>
      <c r="C1043" s="430" t="s">
        <v>579</v>
      </c>
      <c r="D1043" s="430" t="s">
        <v>843</v>
      </c>
      <c r="E1043" s="430" t="s">
        <v>1248</v>
      </c>
    </row>
    <row r="1044" spans="1:5">
      <c r="A1044" s="430" t="s">
        <v>50</v>
      </c>
      <c r="B1044" s="430" t="s">
        <v>1294</v>
      </c>
      <c r="C1044" s="430" t="s">
        <v>578</v>
      </c>
      <c r="D1044" s="430" t="s">
        <v>847</v>
      </c>
      <c r="E1044" s="430" t="s">
        <v>1248</v>
      </c>
    </row>
    <row r="1045" spans="1:5">
      <c r="A1045" s="430" t="s">
        <v>50</v>
      </c>
      <c r="B1045" s="430" t="s">
        <v>1294</v>
      </c>
      <c r="C1045" s="430" t="s">
        <v>844</v>
      </c>
      <c r="D1045" s="430" t="s">
        <v>845</v>
      </c>
      <c r="E1045" s="430" t="s">
        <v>1248</v>
      </c>
    </row>
    <row r="1046" spans="1:5" ht="25.5">
      <c r="A1046" s="430" t="s">
        <v>51</v>
      </c>
      <c r="B1046" s="431" t="s">
        <v>1295</v>
      </c>
      <c r="C1046" s="430" t="s">
        <v>581</v>
      </c>
      <c r="D1046" s="430" t="s">
        <v>841</v>
      </c>
      <c r="E1046" s="430" t="s">
        <v>1248</v>
      </c>
    </row>
    <row r="1047" spans="1:5" ht="25.5">
      <c r="A1047" s="430" t="s">
        <v>51</v>
      </c>
      <c r="B1047" s="431" t="s">
        <v>1295</v>
      </c>
      <c r="C1047" s="430" t="s">
        <v>579</v>
      </c>
      <c r="D1047" s="430" t="s">
        <v>843</v>
      </c>
      <c r="E1047" s="430" t="s">
        <v>1248</v>
      </c>
    </row>
    <row r="1048" spans="1:5" ht="25.5">
      <c r="A1048" s="430" t="s">
        <v>51</v>
      </c>
      <c r="B1048" s="431" t="s">
        <v>1295</v>
      </c>
      <c r="C1048" s="430" t="s">
        <v>578</v>
      </c>
      <c r="D1048" s="430" t="s">
        <v>847</v>
      </c>
      <c r="E1048" s="430" t="s">
        <v>1248</v>
      </c>
    </row>
    <row r="1049" spans="1:5" ht="25.5">
      <c r="A1049" s="430" t="s">
        <v>51</v>
      </c>
      <c r="B1049" s="431" t="s">
        <v>1295</v>
      </c>
      <c r="C1049" s="430" t="s">
        <v>844</v>
      </c>
      <c r="D1049" s="430" t="s">
        <v>845</v>
      </c>
      <c r="E1049" s="430" t="s">
        <v>1248</v>
      </c>
    </row>
    <row r="1050" spans="1:5">
      <c r="A1050" s="430" t="s">
        <v>53</v>
      </c>
      <c r="B1050" s="430" t="s">
        <v>1296</v>
      </c>
      <c r="C1050" s="430" t="s">
        <v>581</v>
      </c>
      <c r="D1050" s="430" t="s">
        <v>841</v>
      </c>
      <c r="E1050" s="430" t="s">
        <v>1248</v>
      </c>
    </row>
    <row r="1051" spans="1:5">
      <c r="A1051" s="430" t="s">
        <v>53</v>
      </c>
      <c r="B1051" s="430" t="s">
        <v>1296</v>
      </c>
      <c r="C1051" s="430" t="s">
        <v>579</v>
      </c>
      <c r="D1051" s="430" t="s">
        <v>843</v>
      </c>
      <c r="E1051" s="430" t="s">
        <v>1248</v>
      </c>
    </row>
    <row r="1052" spans="1:5">
      <c r="A1052" s="430" t="s">
        <v>53</v>
      </c>
      <c r="B1052" s="430" t="s">
        <v>1296</v>
      </c>
      <c r="C1052" s="430" t="s">
        <v>578</v>
      </c>
      <c r="D1052" s="430" t="s">
        <v>847</v>
      </c>
      <c r="E1052" s="430" t="s">
        <v>1248</v>
      </c>
    </row>
    <row r="1053" spans="1:5">
      <c r="A1053" s="430" t="s">
        <v>53</v>
      </c>
      <c r="B1053" s="430" t="s">
        <v>1296</v>
      </c>
      <c r="C1053" s="430" t="s">
        <v>844</v>
      </c>
      <c r="D1053" s="430" t="s">
        <v>845</v>
      </c>
      <c r="E1053" s="430" t="s">
        <v>1248</v>
      </c>
    </row>
    <row r="1054" spans="1:5">
      <c r="A1054" s="430" t="s">
        <v>55</v>
      </c>
      <c r="B1054" s="430" t="s">
        <v>1297</v>
      </c>
      <c r="C1054" s="430" t="s">
        <v>581</v>
      </c>
      <c r="D1054" s="430" t="s">
        <v>841</v>
      </c>
      <c r="E1054" s="430" t="s">
        <v>1248</v>
      </c>
    </row>
    <row r="1055" spans="1:5">
      <c r="A1055" s="430" t="s">
        <v>55</v>
      </c>
      <c r="B1055" s="430" t="s">
        <v>1297</v>
      </c>
      <c r="C1055" s="430" t="s">
        <v>579</v>
      </c>
      <c r="D1055" s="430" t="s">
        <v>843</v>
      </c>
      <c r="E1055" s="430" t="s">
        <v>1248</v>
      </c>
    </row>
    <row r="1056" spans="1:5">
      <c r="A1056" s="430" t="s">
        <v>55</v>
      </c>
      <c r="B1056" s="430" t="s">
        <v>1297</v>
      </c>
      <c r="C1056" s="430" t="s">
        <v>578</v>
      </c>
      <c r="D1056" s="430" t="s">
        <v>847</v>
      </c>
      <c r="E1056" s="430" t="s">
        <v>1248</v>
      </c>
    </row>
    <row r="1057" spans="1:5">
      <c r="A1057" s="430" t="s">
        <v>55</v>
      </c>
      <c r="B1057" s="430" t="s">
        <v>1297</v>
      </c>
      <c r="C1057" s="430" t="s">
        <v>844</v>
      </c>
      <c r="D1057" s="430" t="s">
        <v>845</v>
      </c>
      <c r="E1057" s="430" t="s">
        <v>1248</v>
      </c>
    </row>
    <row r="1058" spans="1:5">
      <c r="A1058" s="430" t="s">
        <v>57</v>
      </c>
      <c r="B1058" s="430" t="s">
        <v>1298</v>
      </c>
      <c r="C1058" s="430" t="s">
        <v>581</v>
      </c>
      <c r="D1058" s="430" t="s">
        <v>841</v>
      </c>
      <c r="E1058" s="430" t="s">
        <v>1248</v>
      </c>
    </row>
    <row r="1059" spans="1:5">
      <c r="A1059" s="430" t="s">
        <v>57</v>
      </c>
      <c r="B1059" s="430" t="s">
        <v>1298</v>
      </c>
      <c r="C1059" s="430" t="s">
        <v>579</v>
      </c>
      <c r="D1059" s="430" t="s">
        <v>843</v>
      </c>
      <c r="E1059" s="430" t="s">
        <v>1248</v>
      </c>
    </row>
    <row r="1060" spans="1:5">
      <c r="A1060" s="430" t="s">
        <v>57</v>
      </c>
      <c r="B1060" s="430" t="s">
        <v>1298</v>
      </c>
      <c r="C1060" s="430" t="s">
        <v>578</v>
      </c>
      <c r="D1060" s="430" t="s">
        <v>847</v>
      </c>
      <c r="E1060" s="430" t="s">
        <v>1248</v>
      </c>
    </row>
    <row r="1061" spans="1:5">
      <c r="A1061" s="430" t="s">
        <v>57</v>
      </c>
      <c r="B1061" s="430" t="s">
        <v>1298</v>
      </c>
      <c r="C1061" s="430" t="s">
        <v>844</v>
      </c>
      <c r="D1061" s="430" t="s">
        <v>845</v>
      </c>
      <c r="E1061" s="430" t="s">
        <v>1248</v>
      </c>
    </row>
    <row r="1062" spans="1:5">
      <c r="A1062" s="430" t="s">
        <v>59</v>
      </c>
      <c r="B1062" s="430" t="s">
        <v>1299</v>
      </c>
      <c r="C1062" s="430" t="s">
        <v>581</v>
      </c>
      <c r="D1062" s="430" t="s">
        <v>841</v>
      </c>
      <c r="E1062" s="430" t="s">
        <v>1248</v>
      </c>
    </row>
    <row r="1063" spans="1:5">
      <c r="A1063" s="430" t="s">
        <v>59</v>
      </c>
      <c r="B1063" s="430" t="s">
        <v>1299</v>
      </c>
      <c r="C1063" s="430" t="s">
        <v>579</v>
      </c>
      <c r="D1063" s="430" t="s">
        <v>843</v>
      </c>
      <c r="E1063" s="430" t="s">
        <v>1248</v>
      </c>
    </row>
    <row r="1064" spans="1:5">
      <c r="A1064" s="430" t="s">
        <v>59</v>
      </c>
      <c r="B1064" s="430" t="s">
        <v>1299</v>
      </c>
      <c r="C1064" s="430" t="s">
        <v>578</v>
      </c>
      <c r="D1064" s="430" t="s">
        <v>847</v>
      </c>
      <c r="E1064" s="430" t="s">
        <v>1248</v>
      </c>
    </row>
    <row r="1065" spans="1:5">
      <c r="A1065" s="430" t="s">
        <v>59</v>
      </c>
      <c r="B1065" s="430" t="s">
        <v>1299</v>
      </c>
      <c r="C1065" s="430" t="s">
        <v>844</v>
      </c>
      <c r="D1065" s="430" t="s">
        <v>845</v>
      </c>
      <c r="E1065" s="430" t="s">
        <v>1248</v>
      </c>
    </row>
    <row r="1066" spans="1:5">
      <c r="A1066" s="430" t="s">
        <v>61</v>
      </c>
      <c r="B1066" s="430" t="s">
        <v>1300</v>
      </c>
      <c r="C1066" s="430" t="s">
        <v>581</v>
      </c>
      <c r="D1066" s="430" t="s">
        <v>841</v>
      </c>
      <c r="E1066" s="430" t="s">
        <v>1248</v>
      </c>
    </row>
    <row r="1067" spans="1:5">
      <c r="A1067" s="430" t="s">
        <v>61</v>
      </c>
      <c r="B1067" s="430" t="s">
        <v>1300</v>
      </c>
      <c r="C1067" s="430" t="s">
        <v>579</v>
      </c>
      <c r="D1067" s="430" t="s">
        <v>843</v>
      </c>
      <c r="E1067" s="430" t="s">
        <v>1248</v>
      </c>
    </row>
    <row r="1068" spans="1:5">
      <c r="A1068" s="430" t="s">
        <v>61</v>
      </c>
      <c r="B1068" s="430" t="s">
        <v>1300</v>
      </c>
      <c r="C1068" s="430" t="s">
        <v>578</v>
      </c>
      <c r="D1068" s="430" t="s">
        <v>847</v>
      </c>
      <c r="E1068" s="430" t="s">
        <v>1248</v>
      </c>
    </row>
    <row r="1069" spans="1:5">
      <c r="A1069" s="430" t="s">
        <v>61</v>
      </c>
      <c r="B1069" s="430" t="s">
        <v>1300</v>
      </c>
      <c r="C1069" s="430" t="s">
        <v>844</v>
      </c>
      <c r="D1069" s="430" t="s">
        <v>845</v>
      </c>
      <c r="E1069" s="430" t="s">
        <v>1248</v>
      </c>
    </row>
    <row r="1070" spans="1:5">
      <c r="A1070" s="430" t="s">
        <v>63</v>
      </c>
      <c r="B1070" s="430" t="s">
        <v>1301</v>
      </c>
      <c r="C1070" s="430" t="s">
        <v>581</v>
      </c>
      <c r="D1070" s="430" t="s">
        <v>841</v>
      </c>
      <c r="E1070" s="430" t="s">
        <v>1248</v>
      </c>
    </row>
    <row r="1071" spans="1:5">
      <c r="A1071" s="430" t="s">
        <v>63</v>
      </c>
      <c r="B1071" s="430" t="s">
        <v>1301</v>
      </c>
      <c r="C1071" s="430" t="s">
        <v>579</v>
      </c>
      <c r="D1071" s="430" t="s">
        <v>843</v>
      </c>
      <c r="E1071" s="430" t="s">
        <v>1248</v>
      </c>
    </row>
    <row r="1072" spans="1:5">
      <c r="A1072" s="430" t="s">
        <v>63</v>
      </c>
      <c r="B1072" s="430" t="s">
        <v>1301</v>
      </c>
      <c r="C1072" s="430" t="s">
        <v>578</v>
      </c>
      <c r="D1072" s="430" t="s">
        <v>847</v>
      </c>
      <c r="E1072" s="430" t="s">
        <v>1248</v>
      </c>
    </row>
    <row r="1073" spans="1:5">
      <c r="A1073" s="430" t="s">
        <v>63</v>
      </c>
      <c r="B1073" s="430" t="s">
        <v>1301</v>
      </c>
      <c r="C1073" s="430" t="s">
        <v>844</v>
      </c>
      <c r="D1073" s="430" t="s">
        <v>845</v>
      </c>
      <c r="E1073" s="430" t="s">
        <v>1248</v>
      </c>
    </row>
    <row r="1074" spans="1:5">
      <c r="A1074" s="430" t="s">
        <v>65</v>
      </c>
      <c r="B1074" s="430" t="s">
        <v>1302</v>
      </c>
      <c r="C1074" s="430" t="s">
        <v>581</v>
      </c>
      <c r="D1074" s="430" t="s">
        <v>841</v>
      </c>
      <c r="E1074" s="430" t="s">
        <v>1248</v>
      </c>
    </row>
    <row r="1075" spans="1:5">
      <c r="A1075" s="430" t="s">
        <v>65</v>
      </c>
      <c r="B1075" s="430" t="s">
        <v>1302</v>
      </c>
      <c r="C1075" s="430" t="s">
        <v>579</v>
      </c>
      <c r="D1075" s="430" t="s">
        <v>843</v>
      </c>
      <c r="E1075" s="430" t="s">
        <v>1248</v>
      </c>
    </row>
    <row r="1076" spans="1:5">
      <c r="A1076" s="430" t="s">
        <v>65</v>
      </c>
      <c r="B1076" s="430" t="s">
        <v>1302</v>
      </c>
      <c r="C1076" s="430" t="s">
        <v>578</v>
      </c>
      <c r="D1076" s="430" t="s">
        <v>847</v>
      </c>
      <c r="E1076" s="430" t="s">
        <v>1248</v>
      </c>
    </row>
    <row r="1077" spans="1:5">
      <c r="A1077" s="430" t="s">
        <v>65</v>
      </c>
      <c r="B1077" s="430" t="s">
        <v>1302</v>
      </c>
      <c r="C1077" s="430" t="s">
        <v>844</v>
      </c>
      <c r="D1077" s="430" t="s">
        <v>845</v>
      </c>
      <c r="E1077" s="430" t="s">
        <v>1248</v>
      </c>
    </row>
    <row r="1078" spans="1:5">
      <c r="A1078" s="430" t="s">
        <v>67</v>
      </c>
      <c r="B1078" s="430" t="s">
        <v>1303</v>
      </c>
      <c r="C1078" s="430" t="s">
        <v>581</v>
      </c>
      <c r="D1078" s="430" t="s">
        <v>841</v>
      </c>
      <c r="E1078" s="430" t="s">
        <v>1248</v>
      </c>
    </row>
    <row r="1079" spans="1:5">
      <c r="A1079" s="430" t="s">
        <v>67</v>
      </c>
      <c r="B1079" s="430" t="s">
        <v>1303</v>
      </c>
      <c r="C1079" s="430" t="s">
        <v>579</v>
      </c>
      <c r="D1079" s="430" t="s">
        <v>843</v>
      </c>
      <c r="E1079" s="430" t="s">
        <v>1248</v>
      </c>
    </row>
    <row r="1080" spans="1:5">
      <c r="A1080" s="430" t="s">
        <v>67</v>
      </c>
      <c r="B1080" s="430" t="s">
        <v>1303</v>
      </c>
      <c r="C1080" s="430" t="s">
        <v>578</v>
      </c>
      <c r="D1080" s="430" t="s">
        <v>847</v>
      </c>
      <c r="E1080" s="430" t="s">
        <v>1248</v>
      </c>
    </row>
    <row r="1081" spans="1:5">
      <c r="A1081" s="430" t="s">
        <v>67</v>
      </c>
      <c r="B1081" s="430" t="s">
        <v>1303</v>
      </c>
      <c r="C1081" s="430" t="s">
        <v>844</v>
      </c>
      <c r="D1081" s="430" t="s">
        <v>845</v>
      </c>
      <c r="E1081" s="430" t="s">
        <v>1248</v>
      </c>
    </row>
    <row r="1082" spans="1:5">
      <c r="A1082" s="430" t="s">
        <v>68</v>
      </c>
      <c r="B1082" s="430" t="s">
        <v>1304</v>
      </c>
      <c r="C1082" s="430" t="s">
        <v>581</v>
      </c>
      <c r="D1082" s="430" t="s">
        <v>841</v>
      </c>
      <c r="E1082" s="430" t="s">
        <v>1248</v>
      </c>
    </row>
    <row r="1083" spans="1:5">
      <c r="A1083" s="430" t="s">
        <v>68</v>
      </c>
      <c r="B1083" s="430" t="s">
        <v>1304</v>
      </c>
      <c r="C1083" s="430" t="s">
        <v>579</v>
      </c>
      <c r="D1083" s="430" t="s">
        <v>843</v>
      </c>
      <c r="E1083" s="430" t="s">
        <v>1248</v>
      </c>
    </row>
    <row r="1084" spans="1:5">
      <c r="A1084" s="430" t="s">
        <v>68</v>
      </c>
      <c r="B1084" s="430" t="s">
        <v>1304</v>
      </c>
      <c r="C1084" s="430" t="s">
        <v>578</v>
      </c>
      <c r="D1084" s="430" t="s">
        <v>847</v>
      </c>
      <c r="E1084" s="430" t="s">
        <v>1248</v>
      </c>
    </row>
    <row r="1085" spans="1:5">
      <c r="A1085" s="430" t="s">
        <v>68</v>
      </c>
      <c r="B1085" s="430" t="s">
        <v>1304</v>
      </c>
      <c r="C1085" s="430" t="s">
        <v>844</v>
      </c>
      <c r="D1085" s="430" t="s">
        <v>845</v>
      </c>
      <c r="E1085" s="430" t="s">
        <v>1248</v>
      </c>
    </row>
    <row r="1086" spans="1:5">
      <c r="A1086" s="430" t="s">
        <v>70</v>
      </c>
      <c r="B1086" s="430" t="s">
        <v>1305</v>
      </c>
      <c r="C1086" s="430" t="s">
        <v>581</v>
      </c>
      <c r="D1086" s="430" t="s">
        <v>841</v>
      </c>
      <c r="E1086" s="430" t="s">
        <v>1248</v>
      </c>
    </row>
    <row r="1087" spans="1:5">
      <c r="A1087" s="430" t="s">
        <v>70</v>
      </c>
      <c r="B1087" s="430" t="s">
        <v>1305</v>
      </c>
      <c r="C1087" s="430" t="s">
        <v>579</v>
      </c>
      <c r="D1087" s="430" t="s">
        <v>843</v>
      </c>
      <c r="E1087" s="430" t="s">
        <v>1248</v>
      </c>
    </row>
    <row r="1088" spans="1:5">
      <c r="A1088" s="430" t="s">
        <v>70</v>
      </c>
      <c r="B1088" s="430" t="s">
        <v>1305</v>
      </c>
      <c r="C1088" s="430" t="s">
        <v>578</v>
      </c>
      <c r="D1088" s="430" t="s">
        <v>847</v>
      </c>
      <c r="E1088" s="430" t="s">
        <v>1248</v>
      </c>
    </row>
    <row r="1089" spans="1:5">
      <c r="A1089" s="430" t="s">
        <v>70</v>
      </c>
      <c r="B1089" s="430" t="s">
        <v>1305</v>
      </c>
      <c r="C1089" s="430" t="s">
        <v>844</v>
      </c>
      <c r="D1089" s="430" t="s">
        <v>845</v>
      </c>
      <c r="E1089" s="430" t="s">
        <v>1248</v>
      </c>
    </row>
    <row r="1090" spans="1:5">
      <c r="A1090" s="430" t="s">
        <v>72</v>
      </c>
      <c r="B1090" s="430" t="s">
        <v>1306</v>
      </c>
      <c r="C1090" s="430" t="s">
        <v>581</v>
      </c>
      <c r="D1090" s="430" t="s">
        <v>841</v>
      </c>
      <c r="E1090" s="430" t="s">
        <v>1248</v>
      </c>
    </row>
    <row r="1091" spans="1:5">
      <c r="A1091" s="430" t="s">
        <v>72</v>
      </c>
      <c r="B1091" s="430" t="s">
        <v>1306</v>
      </c>
      <c r="C1091" s="430" t="s">
        <v>579</v>
      </c>
      <c r="D1091" s="430" t="s">
        <v>843</v>
      </c>
      <c r="E1091" s="430" t="s">
        <v>1248</v>
      </c>
    </row>
    <row r="1092" spans="1:5">
      <c r="A1092" s="430" t="s">
        <v>72</v>
      </c>
      <c r="B1092" s="430" t="s">
        <v>1306</v>
      </c>
      <c r="C1092" s="430" t="s">
        <v>578</v>
      </c>
      <c r="D1092" s="430" t="s">
        <v>847</v>
      </c>
      <c r="E1092" s="430" t="s">
        <v>1248</v>
      </c>
    </row>
    <row r="1093" spans="1:5">
      <c r="A1093" s="430" t="s">
        <v>72</v>
      </c>
      <c r="B1093" s="430" t="s">
        <v>1306</v>
      </c>
      <c r="C1093" s="430" t="s">
        <v>844</v>
      </c>
      <c r="D1093" s="430" t="s">
        <v>845</v>
      </c>
      <c r="E1093" s="430" t="s">
        <v>1248</v>
      </c>
    </row>
    <row r="1094" spans="1:5">
      <c r="A1094" s="430" t="s">
        <v>74</v>
      </c>
      <c r="B1094" s="430" t="s">
        <v>1307</v>
      </c>
      <c r="C1094" s="430" t="s">
        <v>581</v>
      </c>
      <c r="D1094" s="430" t="s">
        <v>841</v>
      </c>
      <c r="E1094" s="430" t="s">
        <v>1248</v>
      </c>
    </row>
    <row r="1095" spans="1:5">
      <c r="A1095" s="430" t="s">
        <v>74</v>
      </c>
      <c r="B1095" s="430" t="s">
        <v>1307</v>
      </c>
      <c r="C1095" s="430" t="s">
        <v>579</v>
      </c>
      <c r="D1095" s="430" t="s">
        <v>843</v>
      </c>
      <c r="E1095" s="430" t="s">
        <v>1248</v>
      </c>
    </row>
    <row r="1096" spans="1:5">
      <c r="A1096" s="430" t="s">
        <v>74</v>
      </c>
      <c r="B1096" s="430" t="s">
        <v>1307</v>
      </c>
      <c r="C1096" s="430" t="s">
        <v>578</v>
      </c>
      <c r="D1096" s="430" t="s">
        <v>847</v>
      </c>
      <c r="E1096" s="430" t="s">
        <v>1248</v>
      </c>
    </row>
    <row r="1097" spans="1:5">
      <c r="A1097" s="430" t="s">
        <v>74</v>
      </c>
      <c r="B1097" s="430" t="s">
        <v>1307</v>
      </c>
      <c r="C1097" s="430" t="s">
        <v>844</v>
      </c>
      <c r="D1097" s="430" t="s">
        <v>845</v>
      </c>
      <c r="E1097" s="430" t="s">
        <v>1248</v>
      </c>
    </row>
    <row r="1098" spans="1:5">
      <c r="A1098" s="430" t="s">
        <v>1308</v>
      </c>
      <c r="B1098" s="430" t="s">
        <v>1309</v>
      </c>
      <c r="C1098" s="430" t="s">
        <v>581</v>
      </c>
      <c r="D1098" s="430" t="s">
        <v>841</v>
      </c>
      <c r="E1098" s="430" t="s">
        <v>1248</v>
      </c>
    </row>
    <row r="1099" spans="1:5">
      <c r="A1099" s="430" t="s">
        <v>1308</v>
      </c>
      <c r="B1099" s="430" t="s">
        <v>1309</v>
      </c>
      <c r="C1099" s="430" t="s">
        <v>579</v>
      </c>
      <c r="D1099" s="430" t="s">
        <v>843</v>
      </c>
      <c r="E1099" s="430" t="s">
        <v>1248</v>
      </c>
    </row>
    <row r="1100" spans="1:5">
      <c r="A1100" s="430" t="s">
        <v>1308</v>
      </c>
      <c r="B1100" s="430" t="s">
        <v>1309</v>
      </c>
      <c r="C1100" s="430" t="s">
        <v>578</v>
      </c>
      <c r="D1100" s="430" t="s">
        <v>847</v>
      </c>
      <c r="E1100" s="430" t="s">
        <v>1248</v>
      </c>
    </row>
    <row r="1101" spans="1:5">
      <c r="A1101" s="430" t="s">
        <v>1308</v>
      </c>
      <c r="B1101" s="430" t="s">
        <v>1309</v>
      </c>
      <c r="C1101" s="430" t="s">
        <v>844</v>
      </c>
      <c r="D1101" s="430" t="s">
        <v>845</v>
      </c>
      <c r="E1101" s="430" t="s">
        <v>1248</v>
      </c>
    </row>
    <row r="1102" spans="1:5">
      <c r="A1102" s="430" t="s">
        <v>1308</v>
      </c>
      <c r="B1102" s="430" t="s">
        <v>1309</v>
      </c>
      <c r="C1102" s="430" t="s">
        <v>277</v>
      </c>
      <c r="D1102" s="430" t="s">
        <v>913</v>
      </c>
      <c r="E1102" s="430" t="s">
        <v>914</v>
      </c>
    </row>
    <row r="1103" spans="1:5">
      <c r="A1103" s="430" t="s">
        <v>1310</v>
      </c>
      <c r="B1103" s="430" t="s">
        <v>1311</v>
      </c>
      <c r="C1103" s="430" t="s">
        <v>581</v>
      </c>
      <c r="D1103" s="430" t="s">
        <v>841</v>
      </c>
      <c r="E1103" s="430" t="s">
        <v>1248</v>
      </c>
    </row>
    <row r="1104" spans="1:5">
      <c r="A1104" s="430" t="s">
        <v>1310</v>
      </c>
      <c r="B1104" s="430" t="s">
        <v>1311</v>
      </c>
      <c r="C1104" s="430" t="s">
        <v>579</v>
      </c>
      <c r="D1104" s="430" t="s">
        <v>843</v>
      </c>
      <c r="E1104" s="430" t="s">
        <v>1248</v>
      </c>
    </row>
    <row r="1105" spans="1:5">
      <c r="A1105" s="430" t="s">
        <v>1310</v>
      </c>
      <c r="B1105" s="430" t="s">
        <v>1311</v>
      </c>
      <c r="C1105" s="430" t="s">
        <v>578</v>
      </c>
      <c r="D1105" s="430" t="s">
        <v>847</v>
      </c>
      <c r="E1105" s="430" t="s">
        <v>1248</v>
      </c>
    </row>
    <row r="1106" spans="1:5">
      <c r="A1106" s="430" t="s">
        <v>1310</v>
      </c>
      <c r="B1106" s="430" t="s">
        <v>1311</v>
      </c>
      <c r="C1106" s="430" t="s">
        <v>844</v>
      </c>
      <c r="D1106" s="430" t="s">
        <v>845</v>
      </c>
      <c r="E1106" s="430" t="s">
        <v>1248</v>
      </c>
    </row>
    <row r="1107" spans="1:5">
      <c r="A1107" s="430" t="s">
        <v>42</v>
      </c>
      <c r="B1107" s="430" t="s">
        <v>1312</v>
      </c>
      <c r="C1107" s="430" t="s">
        <v>581</v>
      </c>
      <c r="D1107" s="430" t="s">
        <v>841</v>
      </c>
      <c r="E1107" s="430" t="s">
        <v>1248</v>
      </c>
    </row>
    <row r="1108" spans="1:5">
      <c r="A1108" s="430" t="s">
        <v>42</v>
      </c>
      <c r="B1108" s="430" t="s">
        <v>1312</v>
      </c>
      <c r="C1108" s="430" t="s">
        <v>579</v>
      </c>
      <c r="D1108" s="430" t="s">
        <v>843</v>
      </c>
      <c r="E1108" s="430" t="s">
        <v>1248</v>
      </c>
    </row>
    <row r="1109" spans="1:5">
      <c r="A1109" s="430" t="s">
        <v>42</v>
      </c>
      <c r="B1109" s="430" t="s">
        <v>1312</v>
      </c>
      <c r="C1109" s="430" t="s">
        <v>578</v>
      </c>
      <c r="D1109" s="430" t="s">
        <v>847</v>
      </c>
      <c r="E1109" s="430" t="s">
        <v>1248</v>
      </c>
    </row>
    <row r="1110" spans="1:5">
      <c r="A1110" s="430" t="s">
        <v>42</v>
      </c>
      <c r="B1110" s="430" t="s">
        <v>1312</v>
      </c>
      <c r="C1110" s="430" t="s">
        <v>844</v>
      </c>
      <c r="D1110" s="430" t="s">
        <v>845</v>
      </c>
      <c r="E1110" s="430" t="s">
        <v>1248</v>
      </c>
    </row>
    <row r="1111" spans="1:5">
      <c r="A1111" s="430" t="s">
        <v>44</v>
      </c>
      <c r="B1111" s="430" t="s">
        <v>1313</v>
      </c>
      <c r="C1111" s="430" t="s">
        <v>581</v>
      </c>
      <c r="D1111" s="430" t="s">
        <v>841</v>
      </c>
      <c r="E1111" s="430" t="s">
        <v>1248</v>
      </c>
    </row>
    <row r="1112" spans="1:5">
      <c r="A1112" s="430" t="s">
        <v>44</v>
      </c>
      <c r="B1112" s="430" t="s">
        <v>1313</v>
      </c>
      <c r="C1112" s="430" t="s">
        <v>579</v>
      </c>
      <c r="D1112" s="430" t="s">
        <v>843</v>
      </c>
      <c r="E1112" s="430" t="s">
        <v>1248</v>
      </c>
    </row>
    <row r="1113" spans="1:5">
      <c r="A1113" s="430" t="s">
        <v>44</v>
      </c>
      <c r="B1113" s="430" t="s">
        <v>1313</v>
      </c>
      <c r="C1113" s="430" t="s">
        <v>578</v>
      </c>
      <c r="D1113" s="430" t="s">
        <v>847</v>
      </c>
      <c r="E1113" s="430" t="s">
        <v>1248</v>
      </c>
    </row>
    <row r="1114" spans="1:5">
      <c r="A1114" s="430" t="s">
        <v>44</v>
      </c>
      <c r="B1114" s="430" t="s">
        <v>1313</v>
      </c>
      <c r="C1114" s="430" t="s">
        <v>844</v>
      </c>
      <c r="D1114" s="430" t="s">
        <v>845</v>
      </c>
      <c r="E1114" s="430" t="s">
        <v>1248</v>
      </c>
    </row>
    <row r="1115" spans="1:5">
      <c r="A1115" s="430" t="s">
        <v>46</v>
      </c>
      <c r="B1115" s="430" t="s">
        <v>1314</v>
      </c>
      <c r="C1115" s="430" t="s">
        <v>581</v>
      </c>
      <c r="D1115" s="430" t="s">
        <v>841</v>
      </c>
      <c r="E1115" s="430" t="s">
        <v>1248</v>
      </c>
    </row>
    <row r="1116" spans="1:5">
      <c r="A1116" s="430" t="s">
        <v>46</v>
      </c>
      <c r="B1116" s="430" t="s">
        <v>1314</v>
      </c>
      <c r="C1116" s="430" t="s">
        <v>579</v>
      </c>
      <c r="D1116" s="430" t="s">
        <v>843</v>
      </c>
      <c r="E1116" s="430" t="s">
        <v>1248</v>
      </c>
    </row>
    <row r="1117" spans="1:5">
      <c r="A1117" s="430" t="s">
        <v>46</v>
      </c>
      <c r="B1117" s="430" t="s">
        <v>1314</v>
      </c>
      <c r="C1117" s="430" t="s">
        <v>578</v>
      </c>
      <c r="D1117" s="430" t="s">
        <v>847</v>
      </c>
      <c r="E1117" s="430" t="s">
        <v>1248</v>
      </c>
    </row>
    <row r="1118" spans="1:5">
      <c r="A1118" s="430" t="s">
        <v>46</v>
      </c>
      <c r="B1118" s="430" t="s">
        <v>1314</v>
      </c>
      <c r="C1118" s="430" t="s">
        <v>844</v>
      </c>
      <c r="D1118" s="430" t="s">
        <v>845</v>
      </c>
      <c r="E1118" s="430" t="s">
        <v>1248</v>
      </c>
    </row>
    <row r="1119" spans="1:5">
      <c r="A1119" s="430" t="s">
        <v>8</v>
      </c>
      <c r="B1119" s="430" t="s">
        <v>1315</v>
      </c>
      <c r="C1119" s="430" t="s">
        <v>581</v>
      </c>
      <c r="D1119" s="430" t="s">
        <v>841</v>
      </c>
      <c r="E1119" s="430" t="s">
        <v>1248</v>
      </c>
    </row>
    <row r="1120" spans="1:5">
      <c r="A1120" s="430" t="s">
        <v>8</v>
      </c>
      <c r="B1120" s="430" t="s">
        <v>1315</v>
      </c>
      <c r="C1120" s="430" t="s">
        <v>579</v>
      </c>
      <c r="D1120" s="430" t="s">
        <v>843</v>
      </c>
      <c r="E1120" s="430" t="s">
        <v>1248</v>
      </c>
    </row>
    <row r="1121" spans="1:5">
      <c r="A1121" s="430" t="s">
        <v>8</v>
      </c>
      <c r="B1121" s="430" t="s">
        <v>1315</v>
      </c>
      <c r="C1121" s="430" t="s">
        <v>578</v>
      </c>
      <c r="D1121" s="430" t="s">
        <v>847</v>
      </c>
      <c r="E1121" s="430" t="s">
        <v>1248</v>
      </c>
    </row>
    <row r="1122" spans="1:5">
      <c r="A1122" s="430" t="s">
        <v>8</v>
      </c>
      <c r="B1122" s="430" t="s">
        <v>1315</v>
      </c>
      <c r="C1122" s="430" t="s">
        <v>844</v>
      </c>
      <c r="D1122" s="430" t="s">
        <v>845</v>
      </c>
      <c r="E1122" s="430" t="s">
        <v>1248</v>
      </c>
    </row>
    <row r="1123" spans="1:5">
      <c r="A1123" s="430" t="s">
        <v>10</v>
      </c>
      <c r="B1123" s="430" t="s">
        <v>1316</v>
      </c>
      <c r="C1123" s="430" t="s">
        <v>581</v>
      </c>
      <c r="D1123" s="430" t="s">
        <v>841</v>
      </c>
      <c r="E1123" s="430" t="s">
        <v>1248</v>
      </c>
    </row>
    <row r="1124" spans="1:5">
      <c r="A1124" s="430" t="s">
        <v>10</v>
      </c>
      <c r="B1124" s="430" t="s">
        <v>1316</v>
      </c>
      <c r="C1124" s="430" t="s">
        <v>579</v>
      </c>
      <c r="D1124" s="430" t="s">
        <v>843</v>
      </c>
      <c r="E1124" s="430" t="s">
        <v>1248</v>
      </c>
    </row>
    <row r="1125" spans="1:5">
      <c r="A1125" s="430" t="s">
        <v>10</v>
      </c>
      <c r="B1125" s="430" t="s">
        <v>1316</v>
      </c>
      <c r="C1125" s="430" t="s">
        <v>578</v>
      </c>
      <c r="D1125" s="430" t="s">
        <v>847</v>
      </c>
      <c r="E1125" s="430" t="s">
        <v>1248</v>
      </c>
    </row>
    <row r="1126" spans="1:5">
      <c r="A1126" s="430" t="s">
        <v>10</v>
      </c>
      <c r="B1126" s="430" t="s">
        <v>1316</v>
      </c>
      <c r="C1126" s="430" t="s">
        <v>844</v>
      </c>
      <c r="D1126" s="430" t="s">
        <v>845</v>
      </c>
      <c r="E1126" s="430" t="s">
        <v>1248</v>
      </c>
    </row>
    <row r="1127" spans="1:5">
      <c r="A1127" s="430" t="s">
        <v>12</v>
      </c>
      <c r="B1127" s="430" t="s">
        <v>1317</v>
      </c>
      <c r="C1127" s="430" t="s">
        <v>581</v>
      </c>
      <c r="D1127" s="430" t="s">
        <v>841</v>
      </c>
      <c r="E1127" s="430" t="s">
        <v>1248</v>
      </c>
    </row>
    <row r="1128" spans="1:5">
      <c r="A1128" s="430" t="s">
        <v>12</v>
      </c>
      <c r="B1128" s="430" t="s">
        <v>1317</v>
      </c>
      <c r="C1128" s="430" t="s">
        <v>579</v>
      </c>
      <c r="D1128" s="430" t="s">
        <v>843</v>
      </c>
      <c r="E1128" s="430" t="s">
        <v>1248</v>
      </c>
    </row>
    <row r="1129" spans="1:5">
      <c r="A1129" s="430" t="s">
        <v>12</v>
      </c>
      <c r="B1129" s="430" t="s">
        <v>1317</v>
      </c>
      <c r="C1129" s="430" t="s">
        <v>578</v>
      </c>
      <c r="D1129" s="430" t="s">
        <v>847</v>
      </c>
      <c r="E1129" s="430" t="s">
        <v>1248</v>
      </c>
    </row>
    <row r="1130" spans="1:5">
      <c r="A1130" s="430" t="s">
        <v>12</v>
      </c>
      <c r="B1130" s="430" t="s">
        <v>1317</v>
      </c>
      <c r="C1130" s="430" t="s">
        <v>844</v>
      </c>
      <c r="D1130" s="430" t="s">
        <v>845</v>
      </c>
      <c r="E1130" s="430" t="s">
        <v>1248</v>
      </c>
    </row>
    <row r="1131" spans="1:5">
      <c r="A1131" s="430" t="s">
        <v>14</v>
      </c>
      <c r="B1131" s="430" t="s">
        <v>1318</v>
      </c>
      <c r="C1131" s="430" t="s">
        <v>581</v>
      </c>
      <c r="D1131" s="430" t="s">
        <v>841</v>
      </c>
      <c r="E1131" s="430" t="s">
        <v>1248</v>
      </c>
    </row>
    <row r="1132" spans="1:5">
      <c r="A1132" s="430" t="s">
        <v>14</v>
      </c>
      <c r="B1132" s="430" t="s">
        <v>1318</v>
      </c>
      <c r="C1132" s="430" t="s">
        <v>579</v>
      </c>
      <c r="D1132" s="430" t="s">
        <v>843</v>
      </c>
      <c r="E1132" s="430" t="s">
        <v>1248</v>
      </c>
    </row>
    <row r="1133" spans="1:5">
      <c r="A1133" s="430" t="s">
        <v>14</v>
      </c>
      <c r="B1133" s="430" t="s">
        <v>1318</v>
      </c>
      <c r="C1133" s="430" t="s">
        <v>578</v>
      </c>
      <c r="D1133" s="430" t="s">
        <v>847</v>
      </c>
      <c r="E1133" s="430" t="s">
        <v>1248</v>
      </c>
    </row>
    <row r="1134" spans="1:5">
      <c r="A1134" s="430" t="s">
        <v>14</v>
      </c>
      <c r="B1134" s="430" t="s">
        <v>1318</v>
      </c>
      <c r="C1134" s="430" t="s">
        <v>844</v>
      </c>
      <c r="D1134" s="430" t="s">
        <v>845</v>
      </c>
      <c r="E1134" s="430" t="s">
        <v>1248</v>
      </c>
    </row>
    <row r="1135" spans="1:5">
      <c r="A1135" s="430" t="s">
        <v>16</v>
      </c>
      <c r="B1135" s="430" t="s">
        <v>1319</v>
      </c>
      <c r="C1135" s="430" t="s">
        <v>581</v>
      </c>
      <c r="D1135" s="430" t="s">
        <v>841</v>
      </c>
      <c r="E1135" s="430" t="s">
        <v>1248</v>
      </c>
    </row>
    <row r="1136" spans="1:5">
      <c r="A1136" s="430" t="s">
        <v>16</v>
      </c>
      <c r="B1136" s="430" t="s">
        <v>1319</v>
      </c>
      <c r="C1136" s="430" t="s">
        <v>579</v>
      </c>
      <c r="D1136" s="430" t="s">
        <v>843</v>
      </c>
      <c r="E1136" s="430" t="s">
        <v>1248</v>
      </c>
    </row>
    <row r="1137" spans="1:5">
      <c r="A1137" s="430" t="s">
        <v>16</v>
      </c>
      <c r="B1137" s="430" t="s">
        <v>1319</v>
      </c>
      <c r="C1137" s="430" t="s">
        <v>578</v>
      </c>
      <c r="D1137" s="430" t="s">
        <v>847</v>
      </c>
      <c r="E1137" s="430" t="s">
        <v>1248</v>
      </c>
    </row>
    <row r="1138" spans="1:5">
      <c r="A1138" s="430" t="s">
        <v>16</v>
      </c>
      <c r="B1138" s="430" t="s">
        <v>1319</v>
      </c>
      <c r="C1138" s="430" t="s">
        <v>844</v>
      </c>
      <c r="D1138" s="430" t="s">
        <v>845</v>
      </c>
      <c r="E1138" s="430" t="s">
        <v>1248</v>
      </c>
    </row>
    <row r="1139" spans="1:5">
      <c r="A1139" s="430" t="s">
        <v>18</v>
      </c>
      <c r="B1139" s="430" t="s">
        <v>1320</v>
      </c>
      <c r="C1139" s="430" t="s">
        <v>581</v>
      </c>
      <c r="D1139" s="430" t="s">
        <v>841</v>
      </c>
      <c r="E1139" s="430" t="s">
        <v>1248</v>
      </c>
    </row>
    <row r="1140" spans="1:5">
      <c r="A1140" s="430" t="s">
        <v>18</v>
      </c>
      <c r="B1140" s="430" t="s">
        <v>1321</v>
      </c>
      <c r="C1140" s="430" t="s">
        <v>579</v>
      </c>
      <c r="D1140" s="430" t="s">
        <v>843</v>
      </c>
      <c r="E1140" s="430" t="s">
        <v>1248</v>
      </c>
    </row>
    <row r="1141" spans="1:5">
      <c r="A1141" s="430" t="s">
        <v>18</v>
      </c>
      <c r="B1141" s="430" t="s">
        <v>1321</v>
      </c>
      <c r="C1141" s="430" t="s">
        <v>578</v>
      </c>
      <c r="D1141" s="430" t="s">
        <v>847</v>
      </c>
      <c r="E1141" s="430" t="s">
        <v>1248</v>
      </c>
    </row>
    <row r="1142" spans="1:5">
      <c r="A1142" s="430" t="s">
        <v>18</v>
      </c>
      <c r="B1142" s="430" t="s">
        <v>1320</v>
      </c>
      <c r="C1142" s="430" t="s">
        <v>844</v>
      </c>
      <c r="D1142" s="430" t="s">
        <v>845</v>
      </c>
      <c r="E1142" s="430" t="s">
        <v>1248</v>
      </c>
    </row>
    <row r="1143" spans="1:5">
      <c r="A1143" s="430" t="s">
        <v>20</v>
      </c>
      <c r="B1143" s="430" t="s">
        <v>1322</v>
      </c>
      <c r="C1143" s="430" t="s">
        <v>581</v>
      </c>
      <c r="D1143" s="430" t="s">
        <v>841</v>
      </c>
      <c r="E1143" s="430" t="s">
        <v>1248</v>
      </c>
    </row>
    <row r="1144" spans="1:5">
      <c r="A1144" s="430" t="s">
        <v>20</v>
      </c>
      <c r="B1144" s="430" t="s">
        <v>1322</v>
      </c>
      <c r="C1144" s="430" t="s">
        <v>579</v>
      </c>
      <c r="D1144" s="430" t="s">
        <v>843</v>
      </c>
      <c r="E1144" s="430" t="s">
        <v>1248</v>
      </c>
    </row>
    <row r="1145" spans="1:5">
      <c r="A1145" s="430" t="s">
        <v>20</v>
      </c>
      <c r="B1145" s="430" t="s">
        <v>1322</v>
      </c>
      <c r="C1145" s="430" t="s">
        <v>578</v>
      </c>
      <c r="D1145" s="430" t="s">
        <v>847</v>
      </c>
      <c r="E1145" s="430" t="s">
        <v>1248</v>
      </c>
    </row>
    <row r="1146" spans="1:5">
      <c r="A1146" s="430" t="s">
        <v>20</v>
      </c>
      <c r="B1146" s="430" t="s">
        <v>1322</v>
      </c>
      <c r="C1146" s="430" t="s">
        <v>844</v>
      </c>
      <c r="D1146" s="430" t="s">
        <v>845</v>
      </c>
      <c r="E1146" s="430" t="s">
        <v>1248</v>
      </c>
    </row>
    <row r="1147" spans="1:5">
      <c r="A1147" s="430" t="s">
        <v>22</v>
      </c>
      <c r="B1147" s="430" t="s">
        <v>1323</v>
      </c>
      <c r="C1147" s="430" t="s">
        <v>581</v>
      </c>
      <c r="D1147" s="430" t="s">
        <v>841</v>
      </c>
      <c r="E1147" s="430" t="s">
        <v>1248</v>
      </c>
    </row>
    <row r="1148" spans="1:5">
      <c r="A1148" s="430" t="s">
        <v>22</v>
      </c>
      <c r="B1148" s="430" t="s">
        <v>1324</v>
      </c>
      <c r="C1148" s="430" t="s">
        <v>579</v>
      </c>
      <c r="D1148" s="430" t="s">
        <v>843</v>
      </c>
      <c r="E1148" s="430" t="s">
        <v>1248</v>
      </c>
    </row>
    <row r="1149" spans="1:5">
      <c r="A1149" s="430" t="s">
        <v>22</v>
      </c>
      <c r="B1149" s="430" t="s">
        <v>1324</v>
      </c>
      <c r="C1149" s="430" t="s">
        <v>578</v>
      </c>
      <c r="D1149" s="430" t="s">
        <v>847</v>
      </c>
      <c r="E1149" s="430" t="s">
        <v>1248</v>
      </c>
    </row>
    <row r="1150" spans="1:5">
      <c r="A1150" s="430" t="s">
        <v>22</v>
      </c>
      <c r="B1150" s="430" t="s">
        <v>1324</v>
      </c>
      <c r="C1150" s="430" t="s">
        <v>844</v>
      </c>
      <c r="D1150" s="430" t="s">
        <v>845</v>
      </c>
      <c r="E1150" s="430" t="s">
        <v>1248</v>
      </c>
    </row>
    <row r="1151" spans="1:5">
      <c r="A1151" s="430" t="s">
        <v>23</v>
      </c>
      <c r="B1151" s="430" t="s">
        <v>1325</v>
      </c>
      <c r="C1151" s="430" t="s">
        <v>581</v>
      </c>
      <c r="D1151" s="430" t="s">
        <v>841</v>
      </c>
      <c r="E1151" s="430" t="s">
        <v>1248</v>
      </c>
    </row>
    <row r="1152" spans="1:5">
      <c r="A1152" s="430" t="s">
        <v>23</v>
      </c>
      <c r="B1152" s="430" t="s">
        <v>1325</v>
      </c>
      <c r="C1152" s="430" t="s">
        <v>579</v>
      </c>
      <c r="D1152" s="430" t="s">
        <v>843</v>
      </c>
      <c r="E1152" s="430" t="s">
        <v>1248</v>
      </c>
    </row>
    <row r="1153" spans="1:5">
      <c r="A1153" s="430" t="s">
        <v>23</v>
      </c>
      <c r="B1153" s="430" t="s">
        <v>1326</v>
      </c>
      <c r="C1153" s="430" t="s">
        <v>578</v>
      </c>
      <c r="D1153" s="430" t="s">
        <v>847</v>
      </c>
      <c r="E1153" s="430" t="s">
        <v>1248</v>
      </c>
    </row>
    <row r="1154" spans="1:5">
      <c r="A1154" s="430" t="s">
        <v>23</v>
      </c>
      <c r="B1154" s="430" t="s">
        <v>1325</v>
      </c>
      <c r="C1154" s="430" t="s">
        <v>844</v>
      </c>
      <c r="D1154" s="430" t="s">
        <v>845</v>
      </c>
      <c r="E1154" s="430" t="s">
        <v>1248</v>
      </c>
    </row>
    <row r="1155" spans="1:5">
      <c r="A1155" s="430" t="s">
        <v>25</v>
      </c>
      <c r="B1155" s="430" t="s">
        <v>1327</v>
      </c>
      <c r="C1155" s="430" t="s">
        <v>581</v>
      </c>
      <c r="D1155" s="430" t="s">
        <v>841</v>
      </c>
      <c r="E1155" s="430" t="s">
        <v>1248</v>
      </c>
    </row>
    <row r="1156" spans="1:5">
      <c r="A1156" s="430" t="s">
        <v>25</v>
      </c>
      <c r="B1156" s="430" t="s">
        <v>1328</v>
      </c>
      <c r="C1156" s="430" t="s">
        <v>579</v>
      </c>
      <c r="D1156" s="430" t="s">
        <v>843</v>
      </c>
      <c r="E1156" s="430" t="s">
        <v>1248</v>
      </c>
    </row>
    <row r="1157" spans="1:5">
      <c r="A1157" s="430" t="s">
        <v>25</v>
      </c>
      <c r="B1157" s="430" t="s">
        <v>1328</v>
      </c>
      <c r="C1157" s="430" t="s">
        <v>578</v>
      </c>
      <c r="D1157" s="430" t="s">
        <v>847</v>
      </c>
      <c r="E1157" s="430" t="s">
        <v>1248</v>
      </c>
    </row>
    <row r="1158" spans="1:5">
      <c r="A1158" s="430" t="s">
        <v>25</v>
      </c>
      <c r="B1158" s="430" t="s">
        <v>1328</v>
      </c>
      <c r="C1158" s="430" t="s">
        <v>844</v>
      </c>
      <c r="D1158" s="430" t="s">
        <v>845</v>
      </c>
      <c r="E1158" s="430" t="s">
        <v>1248</v>
      </c>
    </row>
    <row r="1159" spans="1:5">
      <c r="A1159" s="430" t="s">
        <v>29</v>
      </c>
      <c r="B1159" s="430" t="s">
        <v>1329</v>
      </c>
      <c r="C1159" s="430" t="s">
        <v>581</v>
      </c>
      <c r="D1159" s="430" t="s">
        <v>841</v>
      </c>
      <c r="E1159" s="430" t="s">
        <v>1248</v>
      </c>
    </row>
    <row r="1160" spans="1:5">
      <c r="A1160" s="430" t="s">
        <v>29</v>
      </c>
      <c r="B1160" s="430" t="s">
        <v>1329</v>
      </c>
      <c r="C1160" s="430" t="s">
        <v>579</v>
      </c>
      <c r="D1160" s="430" t="s">
        <v>843</v>
      </c>
      <c r="E1160" s="430" t="s">
        <v>1248</v>
      </c>
    </row>
    <row r="1161" spans="1:5">
      <c r="A1161" s="430" t="s">
        <v>29</v>
      </c>
      <c r="B1161" s="430" t="s">
        <v>1329</v>
      </c>
      <c r="C1161" s="430" t="s">
        <v>578</v>
      </c>
      <c r="D1161" s="430" t="s">
        <v>847</v>
      </c>
      <c r="E1161" s="430" t="s">
        <v>1248</v>
      </c>
    </row>
    <row r="1162" spans="1:5">
      <c r="A1162" s="430" t="s">
        <v>29</v>
      </c>
      <c r="B1162" s="430" t="s">
        <v>1329</v>
      </c>
      <c r="C1162" s="430" t="s">
        <v>844</v>
      </c>
      <c r="D1162" s="430" t="s">
        <v>845</v>
      </c>
      <c r="E1162" s="430" t="s">
        <v>1248</v>
      </c>
    </row>
    <row r="1163" spans="1:5">
      <c r="A1163" s="430" t="s">
        <v>31</v>
      </c>
      <c r="B1163" s="430" t="s">
        <v>1330</v>
      </c>
      <c r="C1163" s="430" t="s">
        <v>581</v>
      </c>
      <c r="D1163" s="430" t="s">
        <v>841</v>
      </c>
      <c r="E1163" s="430" t="s">
        <v>1248</v>
      </c>
    </row>
    <row r="1164" spans="1:5">
      <c r="A1164" s="430" t="s">
        <v>31</v>
      </c>
      <c r="B1164" s="430" t="s">
        <v>1330</v>
      </c>
      <c r="C1164" s="430" t="s">
        <v>579</v>
      </c>
      <c r="D1164" s="430" t="s">
        <v>843</v>
      </c>
      <c r="E1164" s="430" t="s">
        <v>1248</v>
      </c>
    </row>
    <row r="1165" spans="1:5">
      <c r="A1165" s="430" t="s">
        <v>31</v>
      </c>
      <c r="B1165" s="430" t="s">
        <v>1330</v>
      </c>
      <c r="C1165" s="430" t="s">
        <v>578</v>
      </c>
      <c r="D1165" s="430" t="s">
        <v>847</v>
      </c>
      <c r="E1165" s="430" t="s">
        <v>1248</v>
      </c>
    </row>
    <row r="1166" spans="1:5">
      <c r="A1166" s="430" t="s">
        <v>31</v>
      </c>
      <c r="B1166" s="430" t="s">
        <v>1330</v>
      </c>
      <c r="C1166" s="430" t="s">
        <v>844</v>
      </c>
      <c r="D1166" s="430" t="s">
        <v>845</v>
      </c>
      <c r="E1166" s="430" t="s">
        <v>1248</v>
      </c>
    </row>
    <row r="1167" spans="1:5">
      <c r="A1167" s="430" t="s">
        <v>32</v>
      </c>
      <c r="B1167" s="430" t="s">
        <v>1331</v>
      </c>
      <c r="C1167" s="430" t="s">
        <v>581</v>
      </c>
      <c r="D1167" s="430" t="s">
        <v>841</v>
      </c>
      <c r="E1167" s="430" t="s">
        <v>1248</v>
      </c>
    </row>
    <row r="1168" spans="1:5">
      <c r="A1168" s="430" t="s">
        <v>32</v>
      </c>
      <c r="B1168" s="430" t="s">
        <v>1331</v>
      </c>
      <c r="C1168" s="430" t="s">
        <v>579</v>
      </c>
      <c r="D1168" s="430" t="s">
        <v>843</v>
      </c>
      <c r="E1168" s="430" t="s">
        <v>1248</v>
      </c>
    </row>
    <row r="1169" spans="1:5">
      <c r="A1169" s="430" t="s">
        <v>32</v>
      </c>
      <c r="B1169" s="430" t="s">
        <v>1331</v>
      </c>
      <c r="C1169" s="430" t="s">
        <v>578</v>
      </c>
      <c r="D1169" s="430" t="s">
        <v>847</v>
      </c>
      <c r="E1169" s="430" t="s">
        <v>1248</v>
      </c>
    </row>
    <row r="1170" spans="1:5">
      <c r="A1170" s="430" t="s">
        <v>32</v>
      </c>
      <c r="B1170" s="430" t="s">
        <v>1331</v>
      </c>
      <c r="C1170" s="430" t="s">
        <v>844</v>
      </c>
      <c r="D1170" s="430" t="s">
        <v>845</v>
      </c>
      <c r="E1170" s="430" t="s">
        <v>1248</v>
      </c>
    </row>
    <row r="1171" spans="1:5">
      <c r="A1171" s="430" t="s">
        <v>34</v>
      </c>
      <c r="B1171" s="430" t="s">
        <v>1332</v>
      </c>
      <c r="C1171" s="430" t="s">
        <v>581</v>
      </c>
      <c r="D1171" s="430" t="s">
        <v>841</v>
      </c>
      <c r="E1171" s="430" t="s">
        <v>1248</v>
      </c>
    </row>
    <row r="1172" spans="1:5">
      <c r="A1172" s="430" t="s">
        <v>34</v>
      </c>
      <c r="B1172" s="430" t="s">
        <v>1332</v>
      </c>
      <c r="C1172" s="430" t="s">
        <v>579</v>
      </c>
      <c r="D1172" s="430" t="s">
        <v>843</v>
      </c>
      <c r="E1172" s="430" t="s">
        <v>1248</v>
      </c>
    </row>
    <row r="1173" spans="1:5">
      <c r="A1173" s="430" t="s">
        <v>34</v>
      </c>
      <c r="B1173" s="430" t="s">
        <v>1332</v>
      </c>
      <c r="C1173" s="430" t="s">
        <v>578</v>
      </c>
      <c r="D1173" s="430" t="s">
        <v>847</v>
      </c>
      <c r="E1173" s="430" t="s">
        <v>1248</v>
      </c>
    </row>
    <row r="1174" spans="1:5">
      <c r="A1174" s="430" t="s">
        <v>34</v>
      </c>
      <c r="B1174" s="430" t="s">
        <v>1332</v>
      </c>
      <c r="C1174" s="430" t="s">
        <v>844</v>
      </c>
      <c r="D1174" s="430" t="s">
        <v>845</v>
      </c>
      <c r="E1174" s="430" t="s">
        <v>1248</v>
      </c>
    </row>
    <row r="1175" spans="1:5">
      <c r="A1175" s="430" t="s">
        <v>36</v>
      </c>
      <c r="B1175" s="430" t="s">
        <v>1333</v>
      </c>
      <c r="C1175" s="430" t="s">
        <v>581</v>
      </c>
      <c r="D1175" s="430" t="s">
        <v>841</v>
      </c>
      <c r="E1175" s="430" t="s">
        <v>1248</v>
      </c>
    </row>
    <row r="1176" spans="1:5">
      <c r="A1176" s="430" t="s">
        <v>36</v>
      </c>
      <c r="B1176" s="430" t="s">
        <v>1333</v>
      </c>
      <c r="C1176" s="430" t="s">
        <v>579</v>
      </c>
      <c r="D1176" s="430" t="s">
        <v>843</v>
      </c>
      <c r="E1176" s="430" t="s">
        <v>1248</v>
      </c>
    </row>
    <row r="1177" spans="1:5">
      <c r="A1177" s="430" t="s">
        <v>36</v>
      </c>
      <c r="B1177" s="430" t="s">
        <v>1333</v>
      </c>
      <c r="C1177" s="430" t="s">
        <v>578</v>
      </c>
      <c r="D1177" s="430" t="s">
        <v>847</v>
      </c>
      <c r="E1177" s="430" t="s">
        <v>1248</v>
      </c>
    </row>
    <row r="1178" spans="1:5">
      <c r="A1178" s="430" t="s">
        <v>36</v>
      </c>
      <c r="B1178" s="430" t="s">
        <v>1333</v>
      </c>
      <c r="C1178" s="430" t="s">
        <v>844</v>
      </c>
      <c r="D1178" s="430" t="s">
        <v>845</v>
      </c>
      <c r="E1178" s="430" t="s">
        <v>1248</v>
      </c>
    </row>
    <row r="1179" spans="1:5">
      <c r="A1179" s="430" t="s">
        <v>38</v>
      </c>
      <c r="B1179" s="430" t="s">
        <v>1334</v>
      </c>
      <c r="C1179" s="430" t="s">
        <v>581</v>
      </c>
      <c r="D1179" s="430" t="s">
        <v>841</v>
      </c>
      <c r="E1179" s="430" t="s">
        <v>1248</v>
      </c>
    </row>
    <row r="1180" spans="1:5">
      <c r="A1180" s="430" t="s">
        <v>38</v>
      </c>
      <c r="B1180" s="430" t="s">
        <v>1334</v>
      </c>
      <c r="C1180" s="430" t="s">
        <v>579</v>
      </c>
      <c r="D1180" s="430" t="s">
        <v>843</v>
      </c>
      <c r="E1180" s="430" t="s">
        <v>1248</v>
      </c>
    </row>
    <row r="1181" spans="1:5">
      <c r="A1181" s="430" t="s">
        <v>38</v>
      </c>
      <c r="B1181" s="430" t="s">
        <v>1334</v>
      </c>
      <c r="C1181" s="430" t="s">
        <v>578</v>
      </c>
      <c r="D1181" s="430" t="s">
        <v>847</v>
      </c>
      <c r="E1181" s="430" t="s">
        <v>1248</v>
      </c>
    </row>
    <row r="1182" spans="1:5">
      <c r="A1182" s="430" t="s">
        <v>38</v>
      </c>
      <c r="B1182" s="430" t="s">
        <v>1334</v>
      </c>
      <c r="C1182" s="430" t="s">
        <v>844</v>
      </c>
      <c r="D1182" s="430" t="s">
        <v>845</v>
      </c>
      <c r="E1182" s="430" t="s">
        <v>1248</v>
      </c>
    </row>
    <row r="1183" spans="1:5">
      <c r="A1183" s="430" t="s">
        <v>258</v>
      </c>
      <c r="B1183" s="430" t="s">
        <v>1335</v>
      </c>
      <c r="C1183" s="430" t="s">
        <v>581</v>
      </c>
      <c r="D1183" s="430" t="s">
        <v>841</v>
      </c>
      <c r="E1183" s="430" t="s">
        <v>1248</v>
      </c>
    </row>
    <row r="1184" spans="1:5">
      <c r="A1184" s="430" t="s">
        <v>258</v>
      </c>
      <c r="B1184" s="430" t="s">
        <v>1335</v>
      </c>
      <c r="C1184" s="430" t="s">
        <v>579</v>
      </c>
      <c r="D1184" s="430" t="s">
        <v>843</v>
      </c>
      <c r="E1184" s="430" t="s">
        <v>1248</v>
      </c>
    </row>
    <row r="1185" spans="1:5">
      <c r="A1185" s="430" t="s">
        <v>258</v>
      </c>
      <c r="B1185" s="430" t="s">
        <v>1335</v>
      </c>
      <c r="C1185" s="430" t="s">
        <v>578</v>
      </c>
      <c r="D1185" s="430" t="s">
        <v>847</v>
      </c>
      <c r="E1185" s="430" t="s">
        <v>1248</v>
      </c>
    </row>
    <row r="1186" spans="1:5">
      <c r="A1186" s="430" t="s">
        <v>258</v>
      </c>
      <c r="B1186" s="430" t="s">
        <v>1335</v>
      </c>
      <c r="C1186" s="430" t="s">
        <v>844</v>
      </c>
      <c r="D1186" s="430" t="s">
        <v>845</v>
      </c>
      <c r="E1186" s="430" t="s">
        <v>1248</v>
      </c>
    </row>
    <row r="1187" spans="1:5">
      <c r="A1187" s="430" t="s">
        <v>259</v>
      </c>
      <c r="B1187" s="430" t="s">
        <v>1336</v>
      </c>
      <c r="C1187" s="430" t="s">
        <v>581</v>
      </c>
      <c r="D1187" s="430" t="s">
        <v>841</v>
      </c>
      <c r="E1187" s="430" t="s">
        <v>1248</v>
      </c>
    </row>
    <row r="1188" spans="1:5">
      <c r="A1188" s="430" t="s">
        <v>259</v>
      </c>
      <c r="B1188" s="430" t="s">
        <v>1336</v>
      </c>
      <c r="C1188" s="430" t="s">
        <v>579</v>
      </c>
      <c r="D1188" s="430" t="s">
        <v>843</v>
      </c>
      <c r="E1188" s="430" t="s">
        <v>1248</v>
      </c>
    </row>
    <row r="1189" spans="1:5">
      <c r="A1189" s="430" t="s">
        <v>259</v>
      </c>
      <c r="B1189" s="430" t="s">
        <v>1336</v>
      </c>
      <c r="C1189" s="430" t="s">
        <v>578</v>
      </c>
      <c r="D1189" s="430" t="s">
        <v>847</v>
      </c>
      <c r="E1189" s="430" t="s">
        <v>1248</v>
      </c>
    </row>
    <row r="1190" spans="1:5">
      <c r="A1190" s="430" t="s">
        <v>259</v>
      </c>
      <c r="B1190" s="430" t="s">
        <v>1336</v>
      </c>
      <c r="C1190" s="430" t="s">
        <v>844</v>
      </c>
      <c r="D1190" s="430" t="s">
        <v>845</v>
      </c>
      <c r="E1190" s="430" t="s">
        <v>1248</v>
      </c>
    </row>
    <row r="1191" spans="1:5" ht="25.5">
      <c r="A1191" s="430" t="s">
        <v>1337</v>
      </c>
      <c r="B1191" s="431" t="s">
        <v>998</v>
      </c>
      <c r="C1191" s="430" t="s">
        <v>581</v>
      </c>
      <c r="D1191" s="430" t="s">
        <v>841</v>
      </c>
      <c r="E1191" s="430" t="s">
        <v>1248</v>
      </c>
    </row>
    <row r="1192" spans="1:5" ht="25.5">
      <c r="A1192" s="430" t="s">
        <v>1337</v>
      </c>
      <c r="B1192" s="431" t="s">
        <v>998</v>
      </c>
      <c r="C1192" s="430" t="s">
        <v>579</v>
      </c>
      <c r="D1192" s="430" t="s">
        <v>843</v>
      </c>
      <c r="E1192" s="430" t="s">
        <v>1248</v>
      </c>
    </row>
    <row r="1193" spans="1:5" ht="25.5">
      <c r="A1193" s="430" t="s">
        <v>1337</v>
      </c>
      <c r="B1193" s="431" t="s">
        <v>998</v>
      </c>
      <c r="C1193" s="430" t="s">
        <v>578</v>
      </c>
      <c r="D1193" s="430" t="s">
        <v>847</v>
      </c>
      <c r="E1193" s="430" t="s">
        <v>1248</v>
      </c>
    </row>
    <row r="1194" spans="1:5" ht="25.5">
      <c r="A1194" s="430" t="s">
        <v>1337</v>
      </c>
      <c r="B1194" s="431" t="s">
        <v>998</v>
      </c>
      <c r="C1194" s="430" t="s">
        <v>844</v>
      </c>
      <c r="D1194" s="430" t="s">
        <v>845</v>
      </c>
      <c r="E1194" s="430" t="s">
        <v>1248</v>
      </c>
    </row>
    <row r="1195" spans="1:5" ht="25.5">
      <c r="A1195" s="430" t="s">
        <v>1337</v>
      </c>
      <c r="B1195" s="431" t="s">
        <v>998</v>
      </c>
      <c r="C1195" s="430" t="s">
        <v>277</v>
      </c>
      <c r="D1195" s="430" t="s">
        <v>913</v>
      </c>
      <c r="E1195" s="430" t="s">
        <v>914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sqref="A1:XFD1048576"/>
    </sheetView>
  </sheetViews>
  <sheetFormatPr defaultColWidth="9.140625" defaultRowHeight="12.75"/>
  <cols>
    <col min="1" max="1" width="8.42578125" customWidth="1"/>
    <col min="2" max="2" width="43.5703125" customWidth="1"/>
    <col min="3" max="3" width="10.140625" customWidth="1"/>
  </cols>
  <sheetData>
    <row r="1" spans="1:3">
      <c r="A1" s="434" t="s">
        <v>1464</v>
      </c>
      <c r="B1" s="435"/>
      <c r="C1" s="435"/>
    </row>
    <row r="2" spans="1:3">
      <c r="A2" s="436" t="s">
        <v>1465</v>
      </c>
      <c r="B2" s="436" t="s">
        <v>1466</v>
      </c>
      <c r="C2" s="436" t="s">
        <v>1467</v>
      </c>
    </row>
    <row r="3" spans="1:3">
      <c r="A3" s="430" t="s">
        <v>581</v>
      </c>
      <c r="B3" s="430" t="s">
        <v>841</v>
      </c>
      <c r="C3" s="430" t="s">
        <v>1174</v>
      </c>
    </row>
    <row r="4" spans="1:3">
      <c r="A4" s="430" t="s">
        <v>579</v>
      </c>
      <c r="B4" s="430" t="s">
        <v>843</v>
      </c>
      <c r="C4" s="430" t="s">
        <v>1174</v>
      </c>
    </row>
    <row r="5" spans="1:3">
      <c r="A5" s="430" t="s">
        <v>578</v>
      </c>
      <c r="B5" s="430" t="s">
        <v>847</v>
      </c>
      <c r="C5" s="430" t="s">
        <v>1174</v>
      </c>
    </row>
    <row r="6" spans="1:3">
      <c r="A6" s="430" t="s">
        <v>575</v>
      </c>
      <c r="B6" s="430" t="s">
        <v>934</v>
      </c>
      <c r="C6" s="430" t="s">
        <v>1174</v>
      </c>
    </row>
    <row r="7" spans="1:3">
      <c r="A7" s="430" t="s">
        <v>577</v>
      </c>
      <c r="B7" s="430" t="s">
        <v>903</v>
      </c>
      <c r="C7" s="430" t="s">
        <v>1468</v>
      </c>
    </row>
    <row r="8" spans="1:3">
      <c r="A8" s="430" t="s">
        <v>588</v>
      </c>
      <c r="B8" s="430" t="s">
        <v>977</v>
      </c>
      <c r="C8" s="430" t="s">
        <v>1468</v>
      </c>
    </row>
    <row r="9" spans="1:3">
      <c r="A9" s="430" t="s">
        <v>589</v>
      </c>
      <c r="B9" s="430" t="s">
        <v>1001</v>
      </c>
      <c r="C9" s="430" t="s">
        <v>1468</v>
      </c>
    </row>
    <row r="10" spans="1:3">
      <c r="A10" s="430" t="s">
        <v>576</v>
      </c>
      <c r="B10" s="430" t="s">
        <v>1010</v>
      </c>
      <c r="C10" s="430" t="s">
        <v>1468</v>
      </c>
    </row>
    <row r="11" spans="1:3">
      <c r="A11" s="430" t="s">
        <v>1065</v>
      </c>
      <c r="B11" s="430" t="s">
        <v>1066</v>
      </c>
      <c r="C11" s="430" t="s">
        <v>1468</v>
      </c>
    </row>
    <row r="12" spans="1:3">
      <c r="A12" s="430" t="s">
        <v>871</v>
      </c>
      <c r="B12" s="430" t="s">
        <v>872</v>
      </c>
      <c r="C12" s="430" t="s">
        <v>1468</v>
      </c>
    </row>
    <row r="13" spans="1:3">
      <c r="A13" s="430" t="s">
        <v>875</v>
      </c>
      <c r="B13" s="430" t="s">
        <v>876</v>
      </c>
      <c r="C13" s="430" t="s">
        <v>1468</v>
      </c>
    </row>
    <row r="14" spans="1:3">
      <c r="A14" s="430" t="s">
        <v>877</v>
      </c>
      <c r="B14" s="430" t="s">
        <v>878</v>
      </c>
      <c r="C14" s="430" t="s">
        <v>1468</v>
      </c>
    </row>
    <row r="15" spans="1:3">
      <c r="A15" s="430" t="s">
        <v>879</v>
      </c>
      <c r="B15" s="430" t="s">
        <v>880</v>
      </c>
      <c r="C15" s="430" t="s">
        <v>1468</v>
      </c>
    </row>
    <row r="16" spans="1:3">
      <c r="A16" s="430" t="s">
        <v>881</v>
      </c>
      <c r="B16" s="430" t="s">
        <v>1469</v>
      </c>
      <c r="C16" s="430" t="s">
        <v>1468</v>
      </c>
    </row>
    <row r="17" spans="1:3">
      <c r="A17" s="430" t="s">
        <v>883</v>
      </c>
      <c r="B17" s="430" t="s">
        <v>884</v>
      </c>
      <c r="C17" s="430" t="s">
        <v>1468</v>
      </c>
    </row>
    <row r="18" spans="1:3">
      <c r="A18" s="430" t="s">
        <v>844</v>
      </c>
      <c r="B18" s="430" t="s">
        <v>845</v>
      </c>
      <c r="C18" s="430" t="s">
        <v>1082</v>
      </c>
    </row>
    <row r="19" spans="1:3">
      <c r="A19" s="430" t="s">
        <v>311</v>
      </c>
      <c r="B19" s="430" t="s">
        <v>916</v>
      </c>
      <c r="C19" s="430" t="s">
        <v>1470</v>
      </c>
    </row>
    <row r="20" spans="1:3">
      <c r="A20" s="430" t="s">
        <v>313</v>
      </c>
      <c r="B20" s="430" t="s">
        <v>892</v>
      </c>
      <c r="C20" s="430" t="s">
        <v>1470</v>
      </c>
    </row>
    <row r="21" spans="1:3">
      <c r="A21" s="430" t="s">
        <v>312</v>
      </c>
      <c r="B21" s="430" t="s">
        <v>893</v>
      </c>
      <c r="C21" s="430" t="s">
        <v>1470</v>
      </c>
    </row>
    <row r="22" spans="1:3">
      <c r="A22" s="430" t="s">
        <v>260</v>
      </c>
      <c r="B22" s="430" t="s">
        <v>905</v>
      </c>
      <c r="C22" s="430" t="s">
        <v>906</v>
      </c>
    </row>
    <row r="23" spans="1:3">
      <c r="A23" s="430" t="s">
        <v>277</v>
      </c>
      <c r="B23" s="430" t="s">
        <v>913</v>
      </c>
      <c r="C23" s="430" t="s">
        <v>914</v>
      </c>
    </row>
    <row r="24" spans="1:3">
      <c r="A24" s="430" t="s">
        <v>946</v>
      </c>
      <c r="B24" s="430" t="s">
        <v>1471</v>
      </c>
      <c r="C24" s="430" t="s">
        <v>914</v>
      </c>
    </row>
    <row r="25" spans="1:3">
      <c r="A25" s="430" t="s">
        <v>714</v>
      </c>
      <c r="B25" s="430" t="s">
        <v>907</v>
      </c>
      <c r="C25" s="430" t="s">
        <v>908</v>
      </c>
    </row>
    <row r="26" spans="1:3">
      <c r="A26" s="430" t="s">
        <v>961</v>
      </c>
      <c r="B26" s="430" t="s">
        <v>962</v>
      </c>
      <c r="C26" s="430" t="s">
        <v>851</v>
      </c>
    </row>
    <row r="27" spans="1:3">
      <c r="A27" s="430" t="s">
        <v>923</v>
      </c>
      <c r="B27" s="430" t="s">
        <v>1472</v>
      </c>
      <c r="C27" s="430" t="s">
        <v>851</v>
      </c>
    </row>
    <row r="28" spans="1:3">
      <c r="A28" s="430" t="s">
        <v>926</v>
      </c>
      <c r="B28" s="430" t="s">
        <v>927</v>
      </c>
      <c r="C28" s="430" t="s">
        <v>851</v>
      </c>
    </row>
    <row r="29" spans="1:3">
      <c r="A29" s="430" t="s">
        <v>951</v>
      </c>
      <c r="B29" s="430" t="s">
        <v>952</v>
      </c>
      <c r="C29" s="430" t="s">
        <v>851</v>
      </c>
    </row>
    <row r="30" spans="1:3">
      <c r="A30" s="430" t="s">
        <v>953</v>
      </c>
      <c r="B30" s="430" t="s">
        <v>954</v>
      </c>
      <c r="C30" s="430" t="s">
        <v>851</v>
      </c>
    </row>
    <row r="31" spans="1:3">
      <c r="A31" s="430" t="s">
        <v>955</v>
      </c>
      <c r="B31" s="430" t="s">
        <v>956</v>
      </c>
      <c r="C31" s="430" t="s">
        <v>851</v>
      </c>
    </row>
    <row r="32" spans="1:3">
      <c r="A32" s="430" t="s">
        <v>948</v>
      </c>
      <c r="B32" s="430" t="s">
        <v>1473</v>
      </c>
      <c r="C32" s="430" t="s">
        <v>851</v>
      </c>
    </row>
    <row r="33" spans="1:3">
      <c r="A33" s="430" t="s">
        <v>849</v>
      </c>
      <c r="B33" s="430" t="s">
        <v>850</v>
      </c>
      <c r="C33" s="430" t="s">
        <v>851</v>
      </c>
    </row>
    <row r="34" spans="1:3">
      <c r="A34" s="430" t="s">
        <v>852</v>
      </c>
      <c r="B34" s="430" t="s">
        <v>853</v>
      </c>
      <c r="C34" s="430" t="s">
        <v>851</v>
      </c>
    </row>
    <row r="35" spans="1:3">
      <c r="A35" s="430" t="s">
        <v>854</v>
      </c>
      <c r="B35" s="430" t="s">
        <v>855</v>
      </c>
      <c r="C35" s="430" t="s">
        <v>851</v>
      </c>
    </row>
    <row r="36" spans="1:3">
      <c r="A36" s="430" t="s">
        <v>857</v>
      </c>
      <c r="B36" s="430" t="s">
        <v>1474</v>
      </c>
      <c r="C36" s="430" t="s">
        <v>851</v>
      </c>
    </row>
    <row r="37" spans="1:3">
      <c r="A37" s="430" t="s">
        <v>859</v>
      </c>
      <c r="B37" s="430" t="s">
        <v>1475</v>
      </c>
      <c r="C37" s="430" t="s">
        <v>851</v>
      </c>
    </row>
    <row r="38" spans="1:3">
      <c r="A38" s="430" t="s">
        <v>861</v>
      </c>
      <c r="B38" s="430" t="s">
        <v>862</v>
      </c>
      <c r="C38" s="430" t="s">
        <v>851</v>
      </c>
    </row>
    <row r="39" spans="1:3">
      <c r="A39" s="430" t="s">
        <v>863</v>
      </c>
      <c r="B39" s="430" t="s">
        <v>864</v>
      </c>
      <c r="C39" s="430" t="s">
        <v>851</v>
      </c>
    </row>
    <row r="40" spans="1:3">
      <c r="A40" s="430" t="s">
        <v>865</v>
      </c>
      <c r="B40" s="430" t="s">
        <v>866</v>
      </c>
      <c r="C40" s="430" t="s">
        <v>851</v>
      </c>
    </row>
    <row r="41" spans="1:3">
      <c r="A41" s="430" t="s">
        <v>867</v>
      </c>
      <c r="B41" s="430" t="s">
        <v>1476</v>
      </c>
      <c r="C41" s="430" t="s">
        <v>851</v>
      </c>
    </row>
    <row r="42" spans="1:3">
      <c r="A42" s="430" t="s">
        <v>1092</v>
      </c>
      <c r="B42" s="430" t="s">
        <v>1093</v>
      </c>
      <c r="C42" s="430" t="s">
        <v>851</v>
      </c>
    </row>
    <row r="43" spans="1:3">
      <c r="A43" s="430" t="s">
        <v>1094</v>
      </c>
      <c r="B43" s="430" t="s">
        <v>1477</v>
      </c>
      <c r="C43" s="430" t="s">
        <v>851</v>
      </c>
    </row>
    <row r="44" spans="1:3">
      <c r="A44" s="430" t="s">
        <v>963</v>
      </c>
      <c r="B44" s="430" t="s">
        <v>1478</v>
      </c>
      <c r="C44" s="430" t="s">
        <v>851</v>
      </c>
    </row>
    <row r="45" spans="1:3">
      <c r="A45" s="430" t="s">
        <v>965</v>
      </c>
      <c r="B45" s="430" t="s">
        <v>1479</v>
      </c>
      <c r="C45" s="430" t="s">
        <v>851</v>
      </c>
    </row>
    <row r="46" spans="1:3">
      <c r="A46" s="430" t="s">
        <v>920</v>
      </c>
      <c r="B46" s="430" t="s">
        <v>921</v>
      </c>
      <c r="C46" s="430" t="s">
        <v>856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25" zoomScaleNormal="100" workbookViewId="0">
      <selection activeCell="B46" sqref="B46"/>
    </sheetView>
  </sheetViews>
  <sheetFormatPr defaultColWidth="9.140625" defaultRowHeight="12.75"/>
  <cols>
    <col min="1" max="1" width="62.5703125" style="72" customWidth="1"/>
    <col min="2" max="2" width="15.85546875" style="72" customWidth="1"/>
    <col min="3" max="3" width="12.28515625" style="72" customWidth="1"/>
    <col min="4" max="16384" width="9.140625" style="72"/>
  </cols>
  <sheetData>
    <row r="1" spans="1:3">
      <c r="A1" s="149" t="s">
        <v>1341</v>
      </c>
      <c r="B1" s="107"/>
      <c r="C1" s="107"/>
    </row>
    <row r="2" spans="1:3">
      <c r="A2" s="150" t="s">
        <v>310</v>
      </c>
      <c r="B2" s="108"/>
    </row>
    <row r="3" spans="1:3" ht="13.5" thickBot="1">
      <c r="A3" s="71"/>
      <c r="B3" s="109" t="s">
        <v>446</v>
      </c>
    </row>
    <row r="4" spans="1:3" ht="30.75" customHeight="1">
      <c r="A4" s="77" t="s">
        <v>668</v>
      </c>
      <c r="B4" s="78" t="s">
        <v>448</v>
      </c>
    </row>
    <row r="5" spans="1:3" ht="18" customHeight="1">
      <c r="A5" s="106" t="s">
        <v>669</v>
      </c>
      <c r="B5" s="330">
        <f>B6+B7+B8+B9+B10+B11+B12+B15+B16+B18+B20+B24+B25+B26</f>
        <v>0</v>
      </c>
    </row>
    <row r="6" spans="1:3" ht="18" customHeight="1">
      <c r="A6" s="73" t="s">
        <v>672</v>
      </c>
      <c r="B6" s="157"/>
    </row>
    <row r="7" spans="1:3" ht="18" customHeight="1">
      <c r="A7" s="73" t="s">
        <v>673</v>
      </c>
      <c r="B7" s="157"/>
    </row>
    <row r="8" spans="1:3" ht="18" customHeight="1">
      <c r="A8" s="73" t="s">
        <v>674</v>
      </c>
      <c r="B8" s="157"/>
    </row>
    <row r="9" spans="1:3" ht="18" customHeight="1">
      <c r="A9" s="73" t="s">
        <v>675</v>
      </c>
      <c r="B9" s="157"/>
    </row>
    <row r="10" spans="1:3" ht="25.5" customHeight="1">
      <c r="A10" s="73" t="s">
        <v>676</v>
      </c>
      <c r="B10" s="157"/>
    </row>
    <row r="11" spans="1:3" ht="18" customHeight="1">
      <c r="A11" s="73" t="s">
        <v>677</v>
      </c>
      <c r="B11" s="157"/>
    </row>
    <row r="12" spans="1:3" ht="18" customHeight="1">
      <c r="A12" s="73" t="s">
        <v>678</v>
      </c>
      <c r="B12" s="157"/>
    </row>
    <row r="13" spans="1:3" ht="18" customHeight="1">
      <c r="A13" s="73" t="s">
        <v>679</v>
      </c>
      <c r="B13" s="157"/>
    </row>
    <row r="14" spans="1:3" ht="18" customHeight="1">
      <c r="A14" s="81" t="s">
        <v>680</v>
      </c>
      <c r="B14" s="105">
        <f>SUM(B6:B13)</f>
        <v>0</v>
      </c>
    </row>
    <row r="15" spans="1:3" ht="18" customHeight="1">
      <c r="A15" s="73" t="s">
        <v>449</v>
      </c>
      <c r="B15" s="157"/>
    </row>
    <row r="16" spans="1:3" ht="18" customHeight="1">
      <c r="A16" s="74" t="s">
        <v>683</v>
      </c>
      <c r="B16" s="157"/>
    </row>
    <row r="17" spans="1:2" ht="18" customHeight="1">
      <c r="A17" s="79" t="s">
        <v>681</v>
      </c>
      <c r="B17" s="111"/>
    </row>
    <row r="18" spans="1:2" ht="18" customHeight="1">
      <c r="A18" s="75" t="s">
        <v>682</v>
      </c>
      <c r="B18" s="157"/>
    </row>
    <row r="19" spans="1:2" ht="18" customHeight="1">
      <c r="A19" s="79" t="s">
        <v>721</v>
      </c>
      <c r="B19" s="111"/>
    </row>
    <row r="20" spans="1:2" ht="18" customHeight="1">
      <c r="A20" s="75" t="s">
        <v>619</v>
      </c>
      <c r="B20" s="157"/>
    </row>
    <row r="21" spans="1:2" ht="18" customHeight="1">
      <c r="A21" s="79" t="s">
        <v>646</v>
      </c>
      <c r="B21" s="111"/>
    </row>
    <row r="22" spans="1:2" ht="18" customHeight="1">
      <c r="A22" s="79" t="s">
        <v>647</v>
      </c>
      <c r="B22" s="111"/>
    </row>
    <row r="23" spans="1:2" ht="18" customHeight="1">
      <c r="A23" s="79" t="s">
        <v>283</v>
      </c>
      <c r="B23" s="111"/>
    </row>
    <row r="24" spans="1:2" ht="18" customHeight="1">
      <c r="A24" s="74" t="s">
        <v>450</v>
      </c>
      <c r="B24" s="157"/>
    </row>
    <row r="25" spans="1:2" ht="18" customHeight="1">
      <c r="A25" s="74" t="s">
        <v>671</v>
      </c>
      <c r="B25" s="157"/>
    </row>
    <row r="26" spans="1:2" ht="18" customHeight="1">
      <c r="A26" s="74" t="s">
        <v>587</v>
      </c>
      <c r="B26" s="157"/>
    </row>
    <row r="27" spans="1:2" ht="18" customHeight="1">
      <c r="A27" s="74" t="s">
        <v>451</v>
      </c>
      <c r="B27" s="157"/>
    </row>
    <row r="28" spans="1:2" ht="18" customHeight="1">
      <c r="A28" s="73" t="s">
        <v>452</v>
      </c>
      <c r="B28" s="157"/>
    </row>
    <row r="29" spans="1:2" ht="18" customHeight="1">
      <c r="A29" s="80" t="s">
        <v>281</v>
      </c>
      <c r="B29" s="157"/>
    </row>
    <row r="30" spans="1:2" ht="18" customHeight="1">
      <c r="A30" s="81" t="s">
        <v>282</v>
      </c>
      <c r="B30" s="157"/>
    </row>
    <row r="31" spans="1:2" ht="18" customHeight="1">
      <c r="A31" s="76" t="s">
        <v>648</v>
      </c>
      <c r="B31" s="110"/>
    </row>
    <row r="32" spans="1:2" ht="18" customHeight="1">
      <c r="A32" s="76" t="s">
        <v>649</v>
      </c>
      <c r="B32" s="110"/>
    </row>
    <row r="33" spans="1:2" ht="18" customHeight="1">
      <c r="A33" s="76" t="s">
        <v>650</v>
      </c>
      <c r="B33" s="110"/>
    </row>
    <row r="34" spans="1:2" ht="18" customHeight="1">
      <c r="A34" s="76" t="s">
        <v>651</v>
      </c>
      <c r="B34" s="110"/>
    </row>
    <row r="35" spans="1:2" ht="18" customHeight="1">
      <c r="A35" s="76" t="s">
        <v>652</v>
      </c>
      <c r="B35" s="110"/>
    </row>
    <row r="36" spans="1:2" ht="18" customHeight="1">
      <c r="A36" s="76" t="s">
        <v>653</v>
      </c>
      <c r="B36" s="110"/>
    </row>
    <row r="37" spans="1:2" ht="18" customHeight="1">
      <c r="A37" s="76" t="s">
        <v>654</v>
      </c>
      <c r="B37" s="110"/>
    </row>
    <row r="38" spans="1:2" ht="18" customHeight="1">
      <c r="A38" s="76" t="s">
        <v>655</v>
      </c>
      <c r="B38" s="110"/>
    </row>
    <row r="39" spans="1:2" ht="18" customHeight="1">
      <c r="A39" s="76" t="s">
        <v>656</v>
      </c>
      <c r="B39" s="110"/>
    </row>
    <row r="40" spans="1:2" ht="18" customHeight="1">
      <c r="A40" s="76" t="s">
        <v>657</v>
      </c>
      <c r="B40" s="110"/>
    </row>
    <row r="41" spans="1:2" ht="18" customHeight="1">
      <c r="A41" s="76" t="s">
        <v>658</v>
      </c>
      <c r="B41" s="110"/>
    </row>
    <row r="42" spans="1:2">
      <c r="A42" s="76" t="s">
        <v>659</v>
      </c>
      <c r="B42" s="110"/>
    </row>
    <row r="43" spans="1:2">
      <c r="A43" s="76" t="s">
        <v>583</v>
      </c>
      <c r="B43" s="110"/>
    </row>
    <row r="44" spans="1:2">
      <c r="A44" s="76" t="s">
        <v>584</v>
      </c>
      <c r="B44" s="110"/>
    </row>
    <row r="45" spans="1:2" ht="13.5" thickBot="1">
      <c r="A45" s="82" t="s">
        <v>453</v>
      </c>
      <c r="B45" s="390">
        <v>109880</v>
      </c>
    </row>
    <row r="46" spans="1:2">
      <c r="A46" s="83" t="s">
        <v>284</v>
      </c>
    </row>
  </sheetData>
  <phoneticPr fontId="22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opLeftCell="A19" zoomScaleNormal="100" workbookViewId="0">
      <selection activeCell="AA23" sqref="AA23"/>
    </sheetView>
  </sheetViews>
  <sheetFormatPr defaultColWidth="9.140625" defaultRowHeight="33" customHeight="1"/>
  <cols>
    <col min="1" max="1" width="3.7109375" style="138" customWidth="1"/>
    <col min="2" max="2" width="4.140625" style="138" customWidth="1"/>
    <col min="3" max="3" width="15.5703125" style="138" customWidth="1"/>
    <col min="4" max="4" width="4.42578125" style="138" customWidth="1"/>
    <col min="5" max="5" width="5.85546875" style="138" customWidth="1"/>
    <col min="6" max="6" width="7.7109375" style="138" customWidth="1"/>
    <col min="7" max="10" width="6.7109375" style="138" customWidth="1"/>
    <col min="11" max="11" width="7.42578125" style="138" customWidth="1"/>
    <col min="12" max="15" width="6.7109375" style="138" customWidth="1"/>
    <col min="16" max="16" width="7.42578125" style="138" customWidth="1"/>
    <col min="17" max="21" width="6.7109375" style="138" customWidth="1"/>
    <col min="22" max="22" width="7.140625" style="138" customWidth="1"/>
    <col min="23" max="23" width="6.7109375" style="138" customWidth="1"/>
    <col min="24" max="24" width="8.42578125" style="138" customWidth="1"/>
    <col min="25" max="25" width="6.7109375" style="138" customWidth="1"/>
    <col min="26" max="26" width="6.7109375" style="137" customWidth="1"/>
    <col min="27" max="27" width="9.140625" style="136"/>
    <col min="28" max="30" width="9.140625" style="137"/>
    <col min="31" max="16384" width="9.140625" style="138"/>
  </cols>
  <sheetData>
    <row r="1" spans="1:30" ht="15.75" customHeight="1">
      <c r="A1" s="695" t="s">
        <v>1612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</row>
    <row r="2" spans="1:30" ht="12" customHeight="1">
      <c r="A2" s="704" t="s">
        <v>1342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151"/>
      <c r="P2" s="152"/>
      <c r="Q2" s="153"/>
      <c r="R2" s="154"/>
      <c r="S2" s="154"/>
      <c r="T2" s="155"/>
      <c r="U2" s="155"/>
      <c r="V2" s="155"/>
      <c r="W2" s="155"/>
      <c r="X2" s="153"/>
      <c r="Y2" s="156"/>
      <c r="Z2" s="156"/>
      <c r="AA2" s="141"/>
      <c r="AB2" s="138"/>
      <c r="AC2" s="138"/>
      <c r="AD2" s="138"/>
    </row>
    <row r="3" spans="1:30" ht="11.25" customHeight="1">
      <c r="A3" s="142"/>
      <c r="B3" s="142"/>
      <c r="C3" s="139"/>
      <c r="D3" s="139"/>
      <c r="E3" s="139"/>
      <c r="F3" s="143"/>
      <c r="Z3" s="144" t="s">
        <v>580</v>
      </c>
      <c r="AA3" s="141"/>
      <c r="AB3" s="138"/>
      <c r="AC3" s="138"/>
      <c r="AD3" s="138"/>
    </row>
    <row r="4" spans="1:30" ht="33" customHeight="1">
      <c r="A4" s="696" t="s">
        <v>447</v>
      </c>
      <c r="B4" s="698" t="s">
        <v>262</v>
      </c>
      <c r="C4" s="698"/>
      <c r="D4" s="698"/>
      <c r="E4" s="698"/>
      <c r="F4" s="700" t="s">
        <v>288</v>
      </c>
      <c r="G4" s="701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3" t="s">
        <v>289</v>
      </c>
      <c r="Y4" s="703"/>
      <c r="Z4" s="703"/>
    </row>
    <row r="5" spans="1:30" ht="33" customHeight="1">
      <c r="A5" s="697"/>
      <c r="B5" s="699"/>
      <c r="C5" s="699"/>
      <c r="D5" s="699"/>
      <c r="E5" s="699"/>
      <c r="F5" s="691" t="s">
        <v>504</v>
      </c>
      <c r="G5" s="691"/>
      <c r="H5" s="692"/>
      <c r="I5" s="692"/>
      <c r="J5" s="690" t="s">
        <v>505</v>
      </c>
      <c r="K5" s="689" t="s">
        <v>509</v>
      </c>
      <c r="L5" s="692" t="s">
        <v>556</v>
      </c>
      <c r="M5" s="692" t="s">
        <v>503</v>
      </c>
      <c r="N5" s="692"/>
      <c r="O5" s="692"/>
      <c r="P5" s="692"/>
      <c r="Q5" s="692"/>
      <c r="R5" s="692" t="s">
        <v>502</v>
      </c>
      <c r="S5" s="692"/>
      <c r="T5" s="692"/>
      <c r="U5" s="692"/>
      <c r="V5" s="692"/>
      <c r="W5" s="692"/>
      <c r="X5" s="703"/>
      <c r="Y5" s="703"/>
      <c r="Z5" s="703"/>
    </row>
    <row r="6" spans="1:30" ht="42" customHeight="1">
      <c r="A6" s="697"/>
      <c r="B6" s="699"/>
      <c r="C6" s="699"/>
      <c r="D6" s="699"/>
      <c r="E6" s="699"/>
      <c r="F6" s="162" t="s">
        <v>506</v>
      </c>
      <c r="G6" s="162" t="s">
        <v>290</v>
      </c>
      <c r="H6" s="161" t="s">
        <v>507</v>
      </c>
      <c r="I6" s="161" t="s">
        <v>508</v>
      </c>
      <c r="J6" s="690"/>
      <c r="K6" s="689"/>
      <c r="L6" s="692"/>
      <c r="M6" s="161" t="s">
        <v>510</v>
      </c>
      <c r="N6" s="161" t="s">
        <v>512</v>
      </c>
      <c r="O6" s="161" t="s">
        <v>508</v>
      </c>
      <c r="P6" s="326" t="s">
        <v>509</v>
      </c>
      <c r="Q6" s="161" t="s">
        <v>534</v>
      </c>
      <c r="R6" s="161" t="s">
        <v>510</v>
      </c>
      <c r="S6" s="161" t="s">
        <v>512</v>
      </c>
      <c r="T6" s="161" t="s">
        <v>511</v>
      </c>
      <c r="U6" s="161" t="s">
        <v>595</v>
      </c>
      <c r="V6" s="326" t="s">
        <v>509</v>
      </c>
      <c r="W6" s="161" t="s">
        <v>534</v>
      </c>
      <c r="X6" s="161" t="s">
        <v>557</v>
      </c>
      <c r="Y6" s="161" t="s">
        <v>558</v>
      </c>
      <c r="Z6" s="148" t="s">
        <v>559</v>
      </c>
    </row>
    <row r="7" spans="1:30" ht="15" customHeight="1">
      <c r="A7" s="160">
        <v>1</v>
      </c>
      <c r="B7" s="686" t="s">
        <v>513</v>
      </c>
      <c r="C7" s="686"/>
      <c r="D7" s="686"/>
      <c r="E7" s="686"/>
      <c r="F7" s="358"/>
      <c r="G7" s="359"/>
      <c r="H7" s="358"/>
      <c r="I7" s="214">
        <f t="shared" ref="I7:I35" si="0">SUM(F7:H7)</f>
        <v>0</v>
      </c>
      <c r="J7" s="215"/>
      <c r="K7" s="358"/>
      <c r="L7" s="55">
        <f>(I7+J7)-K7</f>
        <v>0</v>
      </c>
      <c r="M7" s="358"/>
      <c r="N7" s="358"/>
      <c r="O7" s="214">
        <f t="shared" ref="O7:O35" si="1">SUM(M7:N7)</f>
        <v>0</v>
      </c>
      <c r="P7" s="396"/>
      <c r="Q7" s="55">
        <f t="shared" ref="Q7:Q35" si="2">O7-P7</f>
        <v>0</v>
      </c>
      <c r="R7" s="213"/>
      <c r="S7" s="213"/>
      <c r="T7" s="213"/>
      <c r="U7" s="214">
        <f t="shared" ref="U7:U22" si="3">SUM(R7:T7)</f>
        <v>0</v>
      </c>
      <c r="V7" s="216"/>
      <c r="W7" s="55">
        <f t="shared" ref="W7:W35" si="4">U7-V7</f>
        <v>0</v>
      </c>
      <c r="X7" s="217"/>
      <c r="Y7" s="217"/>
      <c r="Z7" s="218"/>
    </row>
    <row r="8" spans="1:30" ht="15" customHeight="1">
      <c r="A8" s="145" t="s">
        <v>263</v>
      </c>
      <c r="B8" s="686" t="s">
        <v>514</v>
      </c>
      <c r="C8" s="686"/>
      <c r="D8" s="686"/>
      <c r="E8" s="686"/>
      <c r="F8" s="358"/>
      <c r="G8" s="359"/>
      <c r="H8" s="358"/>
      <c r="I8" s="214">
        <f t="shared" si="0"/>
        <v>0</v>
      </c>
      <c r="J8" s="219"/>
      <c r="K8" s="358"/>
      <c r="L8" s="55">
        <f t="shared" ref="L8:L35" si="5">(I8+J8)-K8</f>
        <v>0</v>
      </c>
      <c r="M8" s="358"/>
      <c r="N8" s="358"/>
      <c r="O8" s="214">
        <f t="shared" si="1"/>
        <v>0</v>
      </c>
      <c r="P8" s="396"/>
      <c r="Q8" s="55">
        <f t="shared" si="2"/>
        <v>0</v>
      </c>
      <c r="R8" s="217"/>
      <c r="S8" s="217"/>
      <c r="T8" s="221"/>
      <c r="U8" s="214">
        <f t="shared" si="3"/>
        <v>0</v>
      </c>
      <c r="V8" s="220"/>
      <c r="W8" s="55">
        <f t="shared" si="4"/>
        <v>0</v>
      </c>
      <c r="X8" s="56"/>
      <c r="Y8" s="56"/>
      <c r="Z8" s="222"/>
    </row>
    <row r="9" spans="1:30" ht="15" customHeight="1">
      <c r="A9" s="160">
        <v>2</v>
      </c>
      <c r="B9" s="687" t="s">
        <v>515</v>
      </c>
      <c r="C9" s="687"/>
      <c r="D9" s="687"/>
      <c r="E9" s="687"/>
      <c r="F9" s="358"/>
      <c r="G9" s="359"/>
      <c r="H9" s="358"/>
      <c r="I9" s="214">
        <f t="shared" si="0"/>
        <v>0</v>
      </c>
      <c r="J9" s="219"/>
      <c r="K9" s="358"/>
      <c r="L9" s="55">
        <f t="shared" si="5"/>
        <v>0</v>
      </c>
      <c r="M9" s="358"/>
      <c r="N9" s="358"/>
      <c r="O9" s="214">
        <f t="shared" si="1"/>
        <v>0</v>
      </c>
      <c r="P9" s="396"/>
      <c r="Q9" s="55">
        <f t="shared" si="2"/>
        <v>0</v>
      </c>
      <c r="R9" s="217"/>
      <c r="S9" s="217"/>
      <c r="T9" s="217"/>
      <c r="U9" s="214">
        <f t="shared" si="3"/>
        <v>0</v>
      </c>
      <c r="V9" s="220"/>
      <c r="W9" s="55">
        <f t="shared" si="4"/>
        <v>0</v>
      </c>
      <c r="X9" s="56"/>
      <c r="Y9" s="56"/>
      <c r="Z9" s="222"/>
    </row>
    <row r="10" spans="1:30" ht="25.5" customHeight="1">
      <c r="A10" s="160" t="s">
        <v>264</v>
      </c>
      <c r="B10" s="687" t="s">
        <v>516</v>
      </c>
      <c r="C10" s="687"/>
      <c r="D10" s="687"/>
      <c r="E10" s="687"/>
      <c r="F10" s="358"/>
      <c r="G10" s="359"/>
      <c r="H10" s="358"/>
      <c r="I10" s="214">
        <f t="shared" si="0"/>
        <v>0</v>
      </c>
      <c r="J10" s="219"/>
      <c r="K10" s="358"/>
      <c r="L10" s="55">
        <f t="shared" si="5"/>
        <v>0</v>
      </c>
      <c r="M10" s="358"/>
      <c r="N10" s="358"/>
      <c r="O10" s="214">
        <f t="shared" si="1"/>
        <v>0</v>
      </c>
      <c r="P10" s="396"/>
      <c r="Q10" s="55">
        <f t="shared" si="2"/>
        <v>0</v>
      </c>
      <c r="R10" s="217"/>
      <c r="S10" s="217"/>
      <c r="T10" s="217"/>
      <c r="U10" s="214">
        <f t="shared" si="3"/>
        <v>0</v>
      </c>
      <c r="V10" s="220"/>
      <c r="W10" s="55">
        <f t="shared" si="4"/>
        <v>0</v>
      </c>
      <c r="X10" s="56"/>
      <c r="Y10" s="56"/>
      <c r="Z10" s="222"/>
    </row>
    <row r="11" spans="1:30" ht="15" customHeight="1">
      <c r="A11" s="160">
        <v>3</v>
      </c>
      <c r="B11" s="687" t="s">
        <v>517</v>
      </c>
      <c r="C11" s="687"/>
      <c r="D11" s="687"/>
      <c r="E11" s="687"/>
      <c r="F11" s="358"/>
      <c r="G11" s="359"/>
      <c r="H11" s="358">
        <v>5</v>
      </c>
      <c r="I11" s="214">
        <f t="shared" si="0"/>
        <v>5</v>
      </c>
      <c r="J11" s="219"/>
      <c r="K11" s="396">
        <v>8</v>
      </c>
      <c r="L11" s="55">
        <f t="shared" si="5"/>
        <v>-3</v>
      </c>
      <c r="M11" s="360">
        <v>9</v>
      </c>
      <c r="N11" s="360"/>
      <c r="O11" s="214">
        <f t="shared" si="1"/>
        <v>9</v>
      </c>
      <c r="P11" s="396">
        <v>11</v>
      </c>
      <c r="Q11" s="55">
        <f t="shared" si="2"/>
        <v>-2</v>
      </c>
      <c r="R11" s="217"/>
      <c r="S11" s="217"/>
      <c r="T11" s="217"/>
      <c r="U11" s="214">
        <f t="shared" si="3"/>
        <v>0</v>
      </c>
      <c r="V11" s="220"/>
      <c r="W11" s="55">
        <f t="shared" si="4"/>
        <v>0</v>
      </c>
      <c r="X11" s="56"/>
      <c r="Y11" s="56"/>
      <c r="Z11" s="222"/>
    </row>
    <row r="12" spans="1:30" ht="15" customHeight="1">
      <c r="A12" s="160">
        <v>4</v>
      </c>
      <c r="B12" s="687" t="s">
        <v>518</v>
      </c>
      <c r="C12" s="687"/>
      <c r="D12" s="687"/>
      <c r="E12" s="687"/>
      <c r="F12" s="358">
        <v>4</v>
      </c>
      <c r="G12" s="359">
        <v>1</v>
      </c>
      <c r="H12" s="358">
        <v>8</v>
      </c>
      <c r="I12" s="214">
        <f t="shared" si="0"/>
        <v>13</v>
      </c>
      <c r="J12" s="219"/>
      <c r="K12" s="396">
        <v>14</v>
      </c>
      <c r="L12" s="55">
        <f t="shared" si="5"/>
        <v>-1</v>
      </c>
      <c r="M12" s="360">
        <v>20</v>
      </c>
      <c r="N12" s="360">
        <v>4</v>
      </c>
      <c r="O12" s="214">
        <f t="shared" si="1"/>
        <v>24</v>
      </c>
      <c r="P12" s="396">
        <v>18</v>
      </c>
      <c r="Q12" s="55">
        <f t="shared" si="2"/>
        <v>6</v>
      </c>
      <c r="R12" s="217"/>
      <c r="S12" s="217"/>
      <c r="T12" s="217"/>
      <c r="U12" s="214">
        <f t="shared" si="3"/>
        <v>0</v>
      </c>
      <c r="V12" s="220"/>
      <c r="W12" s="55">
        <f t="shared" si="4"/>
        <v>0</v>
      </c>
      <c r="X12" s="56"/>
      <c r="Y12" s="56"/>
      <c r="Z12" s="222"/>
    </row>
    <row r="13" spans="1:30" ht="15" customHeight="1">
      <c r="A13" s="160">
        <v>5</v>
      </c>
      <c r="B13" s="687" t="s">
        <v>519</v>
      </c>
      <c r="C13" s="687"/>
      <c r="D13" s="687"/>
      <c r="E13" s="687"/>
      <c r="F13" s="358"/>
      <c r="G13" s="359"/>
      <c r="H13" s="358"/>
      <c r="I13" s="214">
        <f t="shared" si="0"/>
        <v>0</v>
      </c>
      <c r="J13" s="219"/>
      <c r="K13" s="396"/>
      <c r="L13" s="55">
        <f t="shared" si="5"/>
        <v>0</v>
      </c>
      <c r="M13" s="360"/>
      <c r="N13" s="360"/>
      <c r="O13" s="214">
        <f t="shared" si="1"/>
        <v>0</v>
      </c>
      <c r="P13" s="396"/>
      <c r="Q13" s="55">
        <f t="shared" si="2"/>
        <v>0</v>
      </c>
      <c r="R13" s="217"/>
      <c r="S13" s="217"/>
      <c r="T13" s="217"/>
      <c r="U13" s="214">
        <f t="shared" si="3"/>
        <v>0</v>
      </c>
      <c r="V13" s="220"/>
      <c r="W13" s="55">
        <f t="shared" si="4"/>
        <v>0</v>
      </c>
      <c r="X13" s="56"/>
      <c r="Y13" s="56"/>
      <c r="Z13" s="222"/>
    </row>
    <row r="14" spans="1:30" ht="15" customHeight="1">
      <c r="A14" s="160">
        <v>6</v>
      </c>
      <c r="B14" s="687" t="s">
        <v>520</v>
      </c>
      <c r="C14" s="687"/>
      <c r="D14" s="687"/>
      <c r="E14" s="687"/>
      <c r="F14" s="358"/>
      <c r="G14" s="359"/>
      <c r="H14" s="358"/>
      <c r="I14" s="214">
        <f t="shared" si="0"/>
        <v>0</v>
      </c>
      <c r="J14" s="219"/>
      <c r="K14" s="397"/>
      <c r="L14" s="55">
        <f t="shared" si="5"/>
        <v>0</v>
      </c>
      <c r="M14" s="360"/>
      <c r="N14" s="360"/>
      <c r="O14" s="214">
        <f t="shared" si="1"/>
        <v>0</v>
      </c>
      <c r="P14" s="396"/>
      <c r="Q14" s="55">
        <f t="shared" si="2"/>
        <v>0</v>
      </c>
      <c r="R14" s="217"/>
      <c r="S14" s="217"/>
      <c r="T14" s="217"/>
      <c r="U14" s="214">
        <f t="shared" si="3"/>
        <v>0</v>
      </c>
      <c r="V14" s="220"/>
      <c r="W14" s="55">
        <f t="shared" si="4"/>
        <v>0</v>
      </c>
      <c r="X14" s="56"/>
      <c r="Y14" s="56"/>
      <c r="Z14" s="222"/>
    </row>
    <row r="15" spans="1:30" ht="15" customHeight="1">
      <c r="A15" s="160">
        <v>7</v>
      </c>
      <c r="B15" s="687" t="s">
        <v>521</v>
      </c>
      <c r="C15" s="687"/>
      <c r="D15" s="687"/>
      <c r="E15" s="687"/>
      <c r="F15" s="358"/>
      <c r="G15" s="359"/>
      <c r="H15" s="358"/>
      <c r="I15" s="214">
        <f t="shared" si="0"/>
        <v>0</v>
      </c>
      <c r="J15" s="219"/>
      <c r="K15" s="397"/>
      <c r="L15" s="55">
        <f t="shared" si="5"/>
        <v>0</v>
      </c>
      <c r="M15" s="360"/>
      <c r="N15" s="360"/>
      <c r="O15" s="214">
        <f t="shared" si="1"/>
        <v>0</v>
      </c>
      <c r="P15" s="396"/>
      <c r="Q15" s="55">
        <f t="shared" si="2"/>
        <v>0</v>
      </c>
      <c r="R15" s="217"/>
      <c r="S15" s="217"/>
      <c r="T15" s="217"/>
      <c r="U15" s="214">
        <f t="shared" si="3"/>
        <v>0</v>
      </c>
      <c r="V15" s="220"/>
      <c r="W15" s="55">
        <f t="shared" si="4"/>
        <v>0</v>
      </c>
      <c r="X15" s="56"/>
      <c r="Y15" s="56"/>
      <c r="Z15" s="222"/>
    </row>
    <row r="16" spans="1:30" ht="15" customHeight="1">
      <c r="A16" s="160">
        <v>8</v>
      </c>
      <c r="B16" s="687" t="s">
        <v>522</v>
      </c>
      <c r="C16" s="687"/>
      <c r="D16" s="687"/>
      <c r="E16" s="687"/>
      <c r="F16" s="358"/>
      <c r="G16" s="359"/>
      <c r="H16" s="358">
        <v>1</v>
      </c>
      <c r="I16" s="214">
        <f t="shared" si="0"/>
        <v>1</v>
      </c>
      <c r="J16" s="219"/>
      <c r="K16" s="396">
        <v>1</v>
      </c>
      <c r="L16" s="55">
        <f t="shared" si="5"/>
        <v>0</v>
      </c>
      <c r="M16" s="360">
        <v>1</v>
      </c>
      <c r="N16" s="360">
        <v>1</v>
      </c>
      <c r="O16" s="214">
        <f t="shared" si="1"/>
        <v>2</v>
      </c>
      <c r="P16" s="396">
        <v>2</v>
      </c>
      <c r="Q16" s="55">
        <f t="shared" si="2"/>
        <v>0</v>
      </c>
      <c r="R16" s="217"/>
      <c r="S16" s="217"/>
      <c r="T16" s="217"/>
      <c r="U16" s="214">
        <f t="shared" si="3"/>
        <v>0</v>
      </c>
      <c r="V16" s="220"/>
      <c r="W16" s="55">
        <f t="shared" si="4"/>
        <v>0</v>
      </c>
      <c r="X16" s="56"/>
      <c r="Y16" s="56"/>
      <c r="Z16" s="222"/>
    </row>
    <row r="17" spans="1:30" s="141" customFormat="1" ht="15" customHeight="1">
      <c r="A17" s="160">
        <v>9</v>
      </c>
      <c r="B17" s="687" t="s">
        <v>560</v>
      </c>
      <c r="C17" s="687"/>
      <c r="D17" s="687"/>
      <c r="E17" s="687"/>
      <c r="F17" s="359"/>
      <c r="G17" s="359"/>
      <c r="H17" s="359"/>
      <c r="I17" s="214">
        <f t="shared" si="0"/>
        <v>0</v>
      </c>
      <c r="J17" s="223">
        <v>2</v>
      </c>
      <c r="K17" s="398">
        <v>2</v>
      </c>
      <c r="L17" s="55">
        <f t="shared" si="5"/>
        <v>0</v>
      </c>
      <c r="M17" s="360">
        <v>3</v>
      </c>
      <c r="N17" s="360">
        <v>3</v>
      </c>
      <c r="O17" s="214">
        <f t="shared" si="1"/>
        <v>6</v>
      </c>
      <c r="P17" s="398">
        <v>5</v>
      </c>
      <c r="Q17" s="55">
        <f t="shared" si="2"/>
        <v>1</v>
      </c>
      <c r="R17" s="54"/>
      <c r="S17" s="54"/>
      <c r="T17" s="54"/>
      <c r="U17" s="214">
        <f t="shared" si="3"/>
        <v>0</v>
      </c>
      <c r="V17" s="224"/>
      <c r="W17" s="55">
        <f t="shared" si="4"/>
        <v>0</v>
      </c>
      <c r="X17" s="225"/>
      <c r="Y17" s="225"/>
      <c r="Z17" s="226"/>
      <c r="AA17" s="136"/>
      <c r="AB17" s="136"/>
      <c r="AC17" s="136"/>
      <c r="AD17" s="136"/>
    </row>
    <row r="18" spans="1:30" ht="15" customHeight="1">
      <c r="A18" s="160" t="s">
        <v>265</v>
      </c>
      <c r="B18" s="694" t="s">
        <v>524</v>
      </c>
      <c r="C18" s="688" t="s">
        <v>525</v>
      </c>
      <c r="D18" s="688"/>
      <c r="E18" s="693"/>
      <c r="F18" s="358"/>
      <c r="G18" s="359"/>
      <c r="H18" s="358">
        <v>1</v>
      </c>
      <c r="I18" s="214">
        <f t="shared" si="0"/>
        <v>1</v>
      </c>
      <c r="J18" s="219"/>
      <c r="K18" s="396">
        <v>2</v>
      </c>
      <c r="L18" s="55">
        <f t="shared" si="5"/>
        <v>-1</v>
      </c>
      <c r="M18" s="360">
        <v>2</v>
      </c>
      <c r="N18" s="360"/>
      <c r="O18" s="214">
        <f t="shared" si="1"/>
        <v>2</v>
      </c>
      <c r="P18" s="396">
        <v>4</v>
      </c>
      <c r="Q18" s="55">
        <f t="shared" si="2"/>
        <v>-2</v>
      </c>
      <c r="R18" s="217"/>
      <c r="S18" s="217"/>
      <c r="T18" s="217"/>
      <c r="U18" s="214">
        <f t="shared" si="3"/>
        <v>0</v>
      </c>
      <c r="V18" s="220"/>
      <c r="W18" s="55">
        <f t="shared" si="4"/>
        <v>0</v>
      </c>
      <c r="X18" s="56"/>
      <c r="Y18" s="56"/>
      <c r="Z18" s="222"/>
    </row>
    <row r="19" spans="1:30" ht="15" customHeight="1">
      <c r="A19" s="160" t="s">
        <v>266</v>
      </c>
      <c r="B19" s="694"/>
      <c r="C19" s="688" t="s">
        <v>526</v>
      </c>
      <c r="D19" s="688"/>
      <c r="E19" s="688"/>
      <c r="F19" s="358"/>
      <c r="G19" s="359"/>
      <c r="H19" s="358"/>
      <c r="I19" s="214">
        <f t="shared" si="0"/>
        <v>0</v>
      </c>
      <c r="J19" s="219"/>
      <c r="K19" s="396"/>
      <c r="L19" s="55">
        <f t="shared" si="5"/>
        <v>0</v>
      </c>
      <c r="M19" s="360"/>
      <c r="N19" s="360"/>
      <c r="O19" s="214">
        <f t="shared" si="1"/>
        <v>0</v>
      </c>
      <c r="P19" s="396"/>
      <c r="Q19" s="55">
        <f t="shared" si="2"/>
        <v>0</v>
      </c>
      <c r="R19" s="217"/>
      <c r="S19" s="217"/>
      <c r="T19" s="217"/>
      <c r="U19" s="214">
        <f t="shared" si="3"/>
        <v>0</v>
      </c>
      <c r="V19" s="220"/>
      <c r="W19" s="55">
        <f t="shared" si="4"/>
        <v>0</v>
      </c>
      <c r="X19" s="56"/>
      <c r="Y19" s="56"/>
      <c r="Z19" s="222"/>
    </row>
    <row r="20" spans="1:30" ht="15" customHeight="1">
      <c r="A20" s="160" t="s">
        <v>267</v>
      </c>
      <c r="B20" s="694"/>
      <c r="C20" s="688" t="s">
        <v>527</v>
      </c>
      <c r="D20" s="688"/>
      <c r="E20" s="688"/>
      <c r="F20" s="358"/>
      <c r="G20" s="359"/>
      <c r="H20" s="358">
        <v>3</v>
      </c>
      <c r="I20" s="214">
        <f t="shared" si="0"/>
        <v>3</v>
      </c>
      <c r="J20" s="219"/>
      <c r="K20" s="396">
        <v>3</v>
      </c>
      <c r="L20" s="55">
        <f t="shared" si="5"/>
        <v>0</v>
      </c>
      <c r="M20" s="360">
        <v>1</v>
      </c>
      <c r="N20" s="360"/>
      <c r="O20" s="214">
        <f t="shared" si="1"/>
        <v>1</v>
      </c>
      <c r="P20" s="396">
        <v>3</v>
      </c>
      <c r="Q20" s="55">
        <f t="shared" si="2"/>
        <v>-2</v>
      </c>
      <c r="R20" s="217"/>
      <c r="S20" s="217"/>
      <c r="T20" s="217"/>
      <c r="U20" s="214">
        <f t="shared" si="3"/>
        <v>0</v>
      </c>
      <c r="V20" s="220"/>
      <c r="W20" s="55">
        <f t="shared" si="4"/>
        <v>0</v>
      </c>
      <c r="X20" s="56"/>
      <c r="Y20" s="56"/>
      <c r="Z20" s="222"/>
    </row>
    <row r="21" spans="1:30" ht="15" customHeight="1">
      <c r="A21" s="160" t="s">
        <v>268</v>
      </c>
      <c r="B21" s="694"/>
      <c r="C21" s="688" t="s">
        <v>528</v>
      </c>
      <c r="D21" s="688"/>
      <c r="E21" s="688"/>
      <c r="F21" s="358"/>
      <c r="G21" s="359">
        <v>1</v>
      </c>
      <c r="H21" s="358">
        <v>1</v>
      </c>
      <c r="I21" s="214">
        <f t="shared" si="0"/>
        <v>2</v>
      </c>
      <c r="J21" s="219"/>
      <c r="K21" s="396">
        <v>2</v>
      </c>
      <c r="L21" s="55">
        <f t="shared" si="5"/>
        <v>0</v>
      </c>
      <c r="M21" s="360">
        <v>1</v>
      </c>
      <c r="N21" s="360"/>
      <c r="O21" s="214">
        <f t="shared" si="1"/>
        <v>1</v>
      </c>
      <c r="P21" s="396">
        <v>3</v>
      </c>
      <c r="Q21" s="55">
        <f t="shared" si="2"/>
        <v>-2</v>
      </c>
      <c r="R21" s="217"/>
      <c r="S21" s="217"/>
      <c r="T21" s="217">
        <v>1</v>
      </c>
      <c r="U21" s="214">
        <f t="shared" si="3"/>
        <v>1</v>
      </c>
      <c r="V21" s="358">
        <v>1</v>
      </c>
      <c r="W21" s="55">
        <f t="shared" si="4"/>
        <v>0</v>
      </c>
      <c r="X21" s="56"/>
      <c r="Y21" s="56"/>
      <c r="Z21" s="222"/>
    </row>
    <row r="22" spans="1:30" ht="15" customHeight="1">
      <c r="A22" s="160" t="s">
        <v>269</v>
      </c>
      <c r="B22" s="694"/>
      <c r="C22" s="688" t="s">
        <v>529</v>
      </c>
      <c r="D22" s="688"/>
      <c r="E22" s="688"/>
      <c r="F22" s="358"/>
      <c r="G22" s="359"/>
      <c r="H22" s="358">
        <v>2</v>
      </c>
      <c r="I22" s="214">
        <f t="shared" si="0"/>
        <v>2</v>
      </c>
      <c r="J22" s="219"/>
      <c r="K22" s="396">
        <v>3</v>
      </c>
      <c r="L22" s="55">
        <f t="shared" si="5"/>
        <v>-1</v>
      </c>
      <c r="M22" s="360">
        <v>2</v>
      </c>
      <c r="N22" s="360">
        <v>1</v>
      </c>
      <c r="O22" s="214">
        <f t="shared" si="1"/>
        <v>3</v>
      </c>
      <c r="P22" s="396">
        <v>3</v>
      </c>
      <c r="Q22" s="55">
        <f t="shared" si="2"/>
        <v>0</v>
      </c>
      <c r="R22" s="217"/>
      <c r="S22" s="217"/>
      <c r="T22" s="217">
        <v>2</v>
      </c>
      <c r="U22" s="214">
        <f t="shared" si="3"/>
        <v>2</v>
      </c>
      <c r="V22" s="358">
        <v>4</v>
      </c>
      <c r="W22" s="55">
        <f t="shared" si="4"/>
        <v>-2</v>
      </c>
      <c r="X22" s="56"/>
      <c r="Y22" s="56"/>
      <c r="Z22" s="222"/>
    </row>
    <row r="23" spans="1:30" ht="20.25" customHeight="1">
      <c r="A23" s="160" t="s">
        <v>270</v>
      </c>
      <c r="B23" s="694"/>
      <c r="C23" s="688" t="s">
        <v>523</v>
      </c>
      <c r="D23" s="688"/>
      <c r="E23" s="688"/>
      <c r="F23" s="358"/>
      <c r="G23" s="359">
        <v>1</v>
      </c>
      <c r="H23" s="358">
        <v>3</v>
      </c>
      <c r="I23" s="214">
        <f>SUM(F23:H23)</f>
        <v>4</v>
      </c>
      <c r="J23" s="219"/>
      <c r="K23" s="396">
        <v>3</v>
      </c>
      <c r="L23" s="55">
        <f t="shared" si="5"/>
        <v>1</v>
      </c>
      <c r="M23" s="360">
        <v>2</v>
      </c>
      <c r="N23" s="360">
        <v>3</v>
      </c>
      <c r="O23" s="214">
        <f>SUM(M23:N23)</f>
        <v>5</v>
      </c>
      <c r="P23" s="396">
        <v>5</v>
      </c>
      <c r="Q23" s="55">
        <f>O23-P23</f>
        <v>0</v>
      </c>
      <c r="R23" s="217"/>
      <c r="S23" s="217"/>
      <c r="T23" s="217"/>
      <c r="U23" s="214">
        <f>SUM(R23:T23)</f>
        <v>0</v>
      </c>
      <c r="V23" s="358"/>
      <c r="W23" s="55">
        <f>U23-V23</f>
        <v>0</v>
      </c>
      <c r="X23" s="56"/>
      <c r="Y23" s="56"/>
      <c r="Z23" s="222"/>
    </row>
    <row r="24" spans="1:30" ht="15" customHeight="1">
      <c r="A24" s="160" t="s">
        <v>271</v>
      </c>
      <c r="B24" s="694"/>
      <c r="C24" s="688" t="s">
        <v>596</v>
      </c>
      <c r="D24" s="688"/>
      <c r="E24" s="688"/>
      <c r="F24" s="358"/>
      <c r="G24" s="359"/>
      <c r="H24" s="358">
        <v>2</v>
      </c>
      <c r="I24" s="214">
        <f t="shared" si="0"/>
        <v>2</v>
      </c>
      <c r="J24" s="219"/>
      <c r="K24" s="396">
        <v>2</v>
      </c>
      <c r="L24" s="55">
        <f t="shared" si="5"/>
        <v>0</v>
      </c>
      <c r="M24" s="360"/>
      <c r="N24" s="360">
        <v>2</v>
      </c>
      <c r="O24" s="214">
        <f t="shared" si="1"/>
        <v>2</v>
      </c>
      <c r="P24" s="396">
        <v>3</v>
      </c>
      <c r="Q24" s="55">
        <f t="shared" si="2"/>
        <v>-1</v>
      </c>
      <c r="R24" s="217"/>
      <c r="S24" s="217"/>
      <c r="T24" s="217"/>
      <c r="U24" s="335">
        <f>SUM(R24:T24)</f>
        <v>0</v>
      </c>
      <c r="V24" s="358"/>
      <c r="W24" s="55">
        <f t="shared" si="4"/>
        <v>0</v>
      </c>
      <c r="X24" s="56"/>
      <c r="Y24" s="56"/>
      <c r="Z24" s="222"/>
    </row>
    <row r="25" spans="1:30" ht="15" customHeight="1">
      <c r="A25" s="160">
        <v>11</v>
      </c>
      <c r="B25" s="687" t="s">
        <v>530</v>
      </c>
      <c r="C25" s="687"/>
      <c r="D25" s="687"/>
      <c r="E25" s="687"/>
      <c r="F25" s="358"/>
      <c r="G25" s="359">
        <v>1</v>
      </c>
      <c r="H25" s="358"/>
      <c r="I25" s="214">
        <f t="shared" si="0"/>
        <v>1</v>
      </c>
      <c r="J25" s="219"/>
      <c r="K25" s="396">
        <v>1</v>
      </c>
      <c r="L25" s="55">
        <f t="shared" si="5"/>
        <v>0</v>
      </c>
      <c r="M25" s="360">
        <v>1</v>
      </c>
      <c r="N25" s="360">
        <v>1</v>
      </c>
      <c r="O25" s="214">
        <f t="shared" si="1"/>
        <v>2</v>
      </c>
      <c r="P25" s="396">
        <v>2</v>
      </c>
      <c r="Q25" s="55">
        <f t="shared" si="2"/>
        <v>0</v>
      </c>
      <c r="R25" s="221"/>
      <c r="S25" s="217"/>
      <c r="T25" s="217"/>
      <c r="U25" s="335">
        <f>SUM(R25:T25)</f>
        <v>0</v>
      </c>
      <c r="V25" s="358">
        <v>1</v>
      </c>
      <c r="W25" s="55">
        <f t="shared" si="4"/>
        <v>-1</v>
      </c>
      <c r="X25" s="56"/>
      <c r="Y25" s="56"/>
      <c r="Z25" s="222"/>
    </row>
    <row r="26" spans="1:30" ht="15" customHeight="1">
      <c r="A26" s="160">
        <v>12</v>
      </c>
      <c r="B26" s="711" t="s">
        <v>561</v>
      </c>
      <c r="C26" s="711"/>
      <c r="D26" s="711"/>
      <c r="E26" s="711"/>
      <c r="F26" s="358"/>
      <c r="G26" s="359">
        <v>1</v>
      </c>
      <c r="H26" s="358">
        <v>1</v>
      </c>
      <c r="I26" s="214">
        <f t="shared" si="0"/>
        <v>2</v>
      </c>
      <c r="J26" s="219"/>
      <c r="K26" s="396">
        <v>2</v>
      </c>
      <c r="L26" s="55">
        <f t="shared" si="5"/>
        <v>0</v>
      </c>
      <c r="M26" s="360">
        <v>1</v>
      </c>
      <c r="N26" s="360">
        <v>2</v>
      </c>
      <c r="O26" s="214">
        <f t="shared" si="1"/>
        <v>3</v>
      </c>
      <c r="P26" s="396">
        <v>3</v>
      </c>
      <c r="Q26" s="55">
        <f t="shared" si="2"/>
        <v>0</v>
      </c>
      <c r="R26" s="217"/>
      <c r="S26" s="217"/>
      <c r="T26" s="217"/>
      <c r="U26" s="335">
        <f>SUM(R26:T26)</f>
        <v>0</v>
      </c>
      <c r="V26" s="358"/>
      <c r="W26" s="55">
        <f t="shared" si="4"/>
        <v>0</v>
      </c>
      <c r="X26" s="56"/>
      <c r="Y26" s="56"/>
      <c r="Z26" s="222"/>
    </row>
    <row r="27" spans="1:30" ht="22.9" customHeight="1">
      <c r="A27" s="160"/>
      <c r="B27" s="712" t="s">
        <v>1338</v>
      </c>
      <c r="C27" s="712"/>
      <c r="D27" s="327" t="s">
        <v>600</v>
      </c>
      <c r="E27" s="327" t="s">
        <v>601</v>
      </c>
      <c r="F27" s="359"/>
      <c r="G27" s="359"/>
      <c r="H27" s="359"/>
      <c r="I27" s="227"/>
      <c r="J27" s="227"/>
      <c r="K27" s="398"/>
      <c r="L27" s="227"/>
      <c r="M27" s="360"/>
      <c r="N27" s="360"/>
      <c r="O27" s="227"/>
      <c r="P27" s="398"/>
      <c r="Q27" s="227"/>
      <c r="R27" s="54"/>
      <c r="S27" s="54"/>
      <c r="T27" s="54"/>
      <c r="U27" s="335"/>
      <c r="V27" s="359"/>
      <c r="W27" s="227"/>
      <c r="X27" s="225"/>
      <c r="Y27" s="225"/>
      <c r="Z27" s="226"/>
    </row>
    <row r="28" spans="1:30" ht="15" customHeight="1">
      <c r="A28" s="160">
        <v>13</v>
      </c>
      <c r="B28" s="328" t="s">
        <v>602</v>
      </c>
      <c r="C28" s="329"/>
      <c r="D28" s="329"/>
      <c r="E28" s="329"/>
      <c r="F28" s="358"/>
      <c r="G28" s="359"/>
      <c r="H28" s="358"/>
      <c r="I28" s="214">
        <f t="shared" si="0"/>
        <v>0</v>
      </c>
      <c r="J28" s="219"/>
      <c r="K28" s="396"/>
      <c r="L28" s="55">
        <f t="shared" si="5"/>
        <v>0</v>
      </c>
      <c r="M28" s="360"/>
      <c r="N28" s="360"/>
      <c r="O28" s="214">
        <f t="shared" si="1"/>
        <v>0</v>
      </c>
      <c r="P28" s="396"/>
      <c r="Q28" s="55">
        <f t="shared" si="2"/>
        <v>0</v>
      </c>
      <c r="R28" s="217"/>
      <c r="S28" s="217"/>
      <c r="T28" s="217"/>
      <c r="U28" s="335">
        <f t="shared" ref="U28:U35" si="6">SUM(R28:T28)</f>
        <v>0</v>
      </c>
      <c r="V28" s="358"/>
      <c r="W28" s="55">
        <f t="shared" si="4"/>
        <v>0</v>
      </c>
      <c r="X28" s="56"/>
      <c r="Y28" s="56"/>
      <c r="Z28" s="222"/>
    </row>
    <row r="29" spans="1:30" ht="15" customHeight="1">
      <c r="A29" s="160">
        <v>14</v>
      </c>
      <c r="B29" s="163" t="s">
        <v>531</v>
      </c>
      <c r="C29" s="159"/>
      <c r="D29" s="159"/>
      <c r="E29" s="159"/>
      <c r="F29" s="358"/>
      <c r="G29" s="359">
        <v>1</v>
      </c>
      <c r="H29" s="358">
        <v>2</v>
      </c>
      <c r="I29" s="214">
        <f t="shared" si="0"/>
        <v>3</v>
      </c>
      <c r="J29" s="219"/>
      <c r="K29" s="396">
        <v>6</v>
      </c>
      <c r="L29" s="55">
        <f t="shared" si="5"/>
        <v>-3</v>
      </c>
      <c r="M29" s="360">
        <v>7</v>
      </c>
      <c r="N29" s="360">
        <v>2</v>
      </c>
      <c r="O29" s="214">
        <f t="shared" si="1"/>
        <v>9</v>
      </c>
      <c r="P29" s="396">
        <v>9</v>
      </c>
      <c r="Q29" s="55">
        <f t="shared" si="2"/>
        <v>0</v>
      </c>
      <c r="R29" s="217"/>
      <c r="S29" s="217"/>
      <c r="T29" s="217"/>
      <c r="U29" s="335">
        <f t="shared" si="6"/>
        <v>0</v>
      </c>
      <c r="V29" s="358"/>
      <c r="W29" s="55">
        <f t="shared" si="4"/>
        <v>0</v>
      </c>
      <c r="X29" s="56"/>
      <c r="Y29" s="56"/>
      <c r="Z29" s="222"/>
    </row>
    <row r="30" spans="1:30" ht="15" customHeight="1">
      <c r="A30" s="160">
        <v>15</v>
      </c>
      <c r="B30" s="163" t="s">
        <v>532</v>
      </c>
      <c r="C30" s="159"/>
      <c r="D30" s="159"/>
      <c r="E30" s="159"/>
      <c r="F30" s="358"/>
      <c r="G30" s="359"/>
      <c r="H30" s="358"/>
      <c r="I30" s="214">
        <f t="shared" si="0"/>
        <v>0</v>
      </c>
      <c r="J30" s="219"/>
      <c r="K30" s="396"/>
      <c r="L30" s="55">
        <f t="shared" si="5"/>
        <v>0</v>
      </c>
      <c r="M30" s="360"/>
      <c r="N30" s="360"/>
      <c r="O30" s="214">
        <f t="shared" si="1"/>
        <v>0</v>
      </c>
      <c r="P30" s="396"/>
      <c r="Q30" s="55">
        <f t="shared" si="2"/>
        <v>0</v>
      </c>
      <c r="R30" s="217"/>
      <c r="S30" s="217"/>
      <c r="T30" s="217"/>
      <c r="U30" s="335">
        <f t="shared" si="6"/>
        <v>0</v>
      </c>
      <c r="V30" s="220"/>
      <c r="W30" s="55">
        <f t="shared" si="4"/>
        <v>0</v>
      </c>
      <c r="X30" s="56"/>
      <c r="Y30" s="56"/>
      <c r="Z30" s="222"/>
    </row>
    <row r="31" spans="1:30" ht="15" customHeight="1">
      <c r="A31" s="160">
        <v>16</v>
      </c>
      <c r="B31" s="687" t="s">
        <v>562</v>
      </c>
      <c r="C31" s="687"/>
      <c r="D31" s="687"/>
      <c r="E31" s="687"/>
      <c r="F31" s="358"/>
      <c r="G31" s="359"/>
      <c r="H31" s="358">
        <v>1</v>
      </c>
      <c r="I31" s="214">
        <f t="shared" si="0"/>
        <v>1</v>
      </c>
      <c r="J31" s="219"/>
      <c r="K31" s="396">
        <v>1</v>
      </c>
      <c r="L31" s="55">
        <f t="shared" si="5"/>
        <v>0</v>
      </c>
      <c r="M31" s="360"/>
      <c r="N31" s="360">
        <v>1</v>
      </c>
      <c r="O31" s="214">
        <f t="shared" si="1"/>
        <v>1</v>
      </c>
      <c r="P31" s="396">
        <v>1</v>
      </c>
      <c r="Q31" s="55">
        <f t="shared" si="2"/>
        <v>0</v>
      </c>
      <c r="R31" s="217"/>
      <c r="S31" s="217"/>
      <c r="T31" s="217"/>
      <c r="U31" s="214">
        <f t="shared" si="6"/>
        <v>0</v>
      </c>
      <c r="V31" s="220"/>
      <c r="W31" s="55">
        <f t="shared" si="4"/>
        <v>0</v>
      </c>
      <c r="X31" s="56"/>
      <c r="Y31" s="56"/>
      <c r="Z31" s="222"/>
    </row>
    <row r="32" spans="1:30" ht="15" customHeight="1">
      <c r="A32" s="161" t="s">
        <v>291</v>
      </c>
      <c r="B32" s="694" t="s">
        <v>563</v>
      </c>
      <c r="C32" s="146" t="s">
        <v>533</v>
      </c>
      <c r="D32" s="146"/>
      <c r="E32" s="146"/>
      <c r="F32" s="358"/>
      <c r="G32" s="359"/>
      <c r="H32" s="358"/>
      <c r="I32" s="214">
        <f t="shared" si="0"/>
        <v>0</v>
      </c>
      <c r="J32" s="219"/>
      <c r="K32" s="396"/>
      <c r="L32" s="55">
        <f t="shared" si="5"/>
        <v>0</v>
      </c>
      <c r="M32" s="360"/>
      <c r="N32" s="360"/>
      <c r="O32" s="214">
        <f t="shared" si="1"/>
        <v>0</v>
      </c>
      <c r="P32" s="396"/>
      <c r="Q32" s="55">
        <f t="shared" si="2"/>
        <v>0</v>
      </c>
      <c r="R32" s="217"/>
      <c r="S32" s="217"/>
      <c r="T32" s="217"/>
      <c r="U32" s="214">
        <f t="shared" si="6"/>
        <v>0</v>
      </c>
      <c r="V32" s="220"/>
      <c r="W32" s="55">
        <f t="shared" si="4"/>
        <v>0</v>
      </c>
      <c r="X32" s="56"/>
      <c r="Y32" s="56"/>
      <c r="Z32" s="222"/>
    </row>
    <row r="33" spans="1:26" ht="15" customHeight="1">
      <c r="A33" s="161" t="s">
        <v>292</v>
      </c>
      <c r="B33" s="694"/>
      <c r="C33" s="688" t="s">
        <v>527</v>
      </c>
      <c r="D33" s="688"/>
      <c r="E33" s="688"/>
      <c r="F33" s="358"/>
      <c r="G33" s="359"/>
      <c r="H33" s="358"/>
      <c r="I33" s="214">
        <f t="shared" si="0"/>
        <v>0</v>
      </c>
      <c r="J33" s="219"/>
      <c r="K33" s="396"/>
      <c r="L33" s="55">
        <f t="shared" si="5"/>
        <v>0</v>
      </c>
      <c r="M33" s="360"/>
      <c r="N33" s="360"/>
      <c r="O33" s="214">
        <f t="shared" si="1"/>
        <v>0</v>
      </c>
      <c r="P33" s="396"/>
      <c r="Q33" s="55">
        <f t="shared" si="2"/>
        <v>0</v>
      </c>
      <c r="R33" s="217"/>
      <c r="S33" s="217"/>
      <c r="T33" s="217"/>
      <c r="U33" s="214">
        <f t="shared" si="6"/>
        <v>0</v>
      </c>
      <c r="V33" s="220"/>
      <c r="W33" s="55">
        <f t="shared" si="4"/>
        <v>0</v>
      </c>
      <c r="X33" s="56"/>
      <c r="Y33" s="56"/>
      <c r="Z33" s="222"/>
    </row>
    <row r="34" spans="1:26" ht="15" customHeight="1">
      <c r="A34" s="161" t="s">
        <v>293</v>
      </c>
      <c r="B34" s="694"/>
      <c r="C34" s="688" t="s">
        <v>528</v>
      </c>
      <c r="D34" s="688"/>
      <c r="E34" s="688"/>
      <c r="F34" s="358"/>
      <c r="G34" s="359"/>
      <c r="H34" s="358"/>
      <c r="I34" s="214">
        <f t="shared" si="0"/>
        <v>0</v>
      </c>
      <c r="J34" s="219"/>
      <c r="K34" s="396"/>
      <c r="L34" s="55">
        <f t="shared" si="5"/>
        <v>0</v>
      </c>
      <c r="M34" s="360"/>
      <c r="N34" s="360"/>
      <c r="O34" s="214">
        <f t="shared" si="1"/>
        <v>0</v>
      </c>
      <c r="P34" s="396"/>
      <c r="Q34" s="55">
        <f t="shared" si="2"/>
        <v>0</v>
      </c>
      <c r="R34" s="217"/>
      <c r="S34" s="217"/>
      <c r="T34" s="217"/>
      <c r="U34" s="214">
        <f t="shared" si="6"/>
        <v>0</v>
      </c>
      <c r="V34" s="220"/>
      <c r="W34" s="55">
        <f t="shared" si="4"/>
        <v>0</v>
      </c>
      <c r="X34" s="56"/>
      <c r="Y34" s="56"/>
      <c r="Z34" s="222"/>
    </row>
    <row r="35" spans="1:26" ht="15" customHeight="1">
      <c r="A35" s="161" t="s">
        <v>294</v>
      </c>
      <c r="B35" s="694"/>
      <c r="C35" s="688" t="s">
        <v>529</v>
      </c>
      <c r="D35" s="688"/>
      <c r="E35" s="688"/>
      <c r="F35" s="358"/>
      <c r="G35" s="359"/>
      <c r="H35" s="358"/>
      <c r="I35" s="214">
        <f t="shared" si="0"/>
        <v>0</v>
      </c>
      <c r="J35" s="219"/>
      <c r="K35" s="358"/>
      <c r="L35" s="55">
        <f t="shared" si="5"/>
        <v>0</v>
      </c>
      <c r="M35" s="360"/>
      <c r="N35" s="360"/>
      <c r="O35" s="214">
        <f t="shared" si="1"/>
        <v>0</v>
      </c>
      <c r="P35" s="358"/>
      <c r="Q35" s="55">
        <f t="shared" si="2"/>
        <v>0</v>
      </c>
      <c r="R35" s="217"/>
      <c r="S35" s="217"/>
      <c r="T35" s="217"/>
      <c r="U35" s="214">
        <f t="shared" si="6"/>
        <v>0</v>
      </c>
      <c r="V35" s="220"/>
      <c r="W35" s="55">
        <f t="shared" si="4"/>
        <v>0</v>
      </c>
      <c r="X35" s="56"/>
      <c r="Y35" s="56"/>
      <c r="Z35" s="222"/>
    </row>
    <row r="36" spans="1:26" ht="15" customHeight="1">
      <c r="A36" s="708" t="s">
        <v>501</v>
      </c>
      <c r="B36" s="709"/>
      <c r="C36" s="709"/>
      <c r="D36" s="709"/>
      <c r="E36" s="710"/>
      <c r="F36" s="228">
        <f t="shared" ref="F36:Z36" si="7">SUM(F7:F35)</f>
        <v>4</v>
      </c>
      <c r="G36" s="229">
        <f t="shared" si="7"/>
        <v>6</v>
      </c>
      <c r="H36" s="230">
        <f t="shared" si="7"/>
        <v>30</v>
      </c>
      <c r="I36" s="230">
        <f t="shared" si="7"/>
        <v>40</v>
      </c>
      <c r="J36" s="230">
        <f t="shared" si="7"/>
        <v>2</v>
      </c>
      <c r="K36" s="325">
        <f t="shared" si="7"/>
        <v>50</v>
      </c>
      <c r="L36" s="231">
        <f t="shared" si="7"/>
        <v>-8</v>
      </c>
      <c r="M36" s="230">
        <f t="shared" si="7"/>
        <v>50</v>
      </c>
      <c r="N36" s="230">
        <f t="shared" si="7"/>
        <v>20</v>
      </c>
      <c r="O36" s="230">
        <f t="shared" si="7"/>
        <v>70</v>
      </c>
      <c r="P36" s="325">
        <f t="shared" si="7"/>
        <v>72</v>
      </c>
      <c r="Q36" s="231">
        <f t="shared" si="7"/>
        <v>-2</v>
      </c>
      <c r="R36" s="230">
        <f t="shared" si="7"/>
        <v>0</v>
      </c>
      <c r="S36" s="230">
        <f t="shared" si="7"/>
        <v>0</v>
      </c>
      <c r="T36" s="230">
        <f t="shared" si="7"/>
        <v>3</v>
      </c>
      <c r="U36" s="230">
        <f t="shared" si="7"/>
        <v>3</v>
      </c>
      <c r="V36" s="325">
        <f t="shared" si="7"/>
        <v>6</v>
      </c>
      <c r="W36" s="231">
        <f t="shared" si="7"/>
        <v>-3</v>
      </c>
      <c r="X36" s="230">
        <f t="shared" si="7"/>
        <v>0</v>
      </c>
      <c r="Y36" s="230">
        <f t="shared" si="7"/>
        <v>0</v>
      </c>
      <c r="Z36" s="230">
        <f t="shared" si="7"/>
        <v>0</v>
      </c>
    </row>
    <row r="37" spans="1:26" ht="27" customHeight="1">
      <c r="A37" s="706" t="s">
        <v>564</v>
      </c>
      <c r="B37" s="707"/>
      <c r="C37" s="707"/>
      <c r="D37" s="707"/>
      <c r="E37" s="707"/>
      <c r="F37" s="707"/>
      <c r="G37" s="707"/>
      <c r="H37" s="707"/>
      <c r="I37" s="707"/>
      <c r="J37" s="707"/>
      <c r="K37" s="707"/>
      <c r="L37" s="707"/>
      <c r="M37" s="707"/>
      <c r="N37" s="707"/>
      <c r="O37" s="707"/>
      <c r="P37" s="707"/>
      <c r="Q37" s="707"/>
      <c r="R37" s="707"/>
      <c r="S37" s="707"/>
      <c r="T37" s="707"/>
      <c r="U37" s="707"/>
      <c r="V37" s="707"/>
      <c r="W37" s="707"/>
      <c r="X37" s="707"/>
      <c r="Y37" s="707"/>
      <c r="Z37" s="707"/>
    </row>
    <row r="38" spans="1:26" ht="13.9" customHeight="1">
      <c r="A38" s="140" t="s">
        <v>295</v>
      </c>
      <c r="B38" s="140"/>
      <c r="C38" s="140"/>
      <c r="D38" s="140"/>
      <c r="E38" s="140"/>
      <c r="F38" s="147"/>
      <c r="G38" s="140"/>
      <c r="H38" s="140"/>
      <c r="I38" s="140"/>
      <c r="J38" s="140"/>
      <c r="K38" s="140"/>
      <c r="L38" s="140"/>
    </row>
    <row r="39" spans="1:26" ht="16.899999999999999" customHeight="1">
      <c r="C39" s="158"/>
      <c r="F39" s="140"/>
    </row>
    <row r="40" spans="1:26" ht="33" customHeight="1">
      <c r="F40" s="140"/>
    </row>
    <row r="41" spans="1:26" ht="33" customHeight="1">
      <c r="F41" s="140"/>
    </row>
    <row r="42" spans="1:26" ht="33" customHeight="1">
      <c r="F42" s="140"/>
    </row>
  </sheetData>
  <sheetProtection formatCells="0" formatColumns="0" formatRows="0" insertColumns="0" insertRows="0"/>
  <mergeCells count="41">
    <mergeCell ref="A37:Z37"/>
    <mergeCell ref="C24:E24"/>
    <mergeCell ref="A36:E36"/>
    <mergeCell ref="B25:E25"/>
    <mergeCell ref="B26:E26"/>
    <mergeCell ref="C35:E35"/>
    <mergeCell ref="C33:E33"/>
    <mergeCell ref="C34:E34"/>
    <mergeCell ref="B32:B35"/>
    <mergeCell ref="B31:E31"/>
    <mergeCell ref="B27:C27"/>
    <mergeCell ref="B8:E8"/>
    <mergeCell ref="B12:E12"/>
    <mergeCell ref="B9:E9"/>
    <mergeCell ref="C20:E20"/>
    <mergeCell ref="C22:E22"/>
    <mergeCell ref="A1:Z1"/>
    <mergeCell ref="A4:A6"/>
    <mergeCell ref="B4:E6"/>
    <mergeCell ref="F4:W4"/>
    <mergeCell ref="X4:Z5"/>
    <mergeCell ref="R5:W5"/>
    <mergeCell ref="M5:Q5"/>
    <mergeCell ref="A2:N2"/>
    <mergeCell ref="L5:L6"/>
    <mergeCell ref="B7:E7"/>
    <mergeCell ref="B17:E17"/>
    <mergeCell ref="C19:E19"/>
    <mergeCell ref="B10:E10"/>
    <mergeCell ref="K5:K6"/>
    <mergeCell ref="J5:J6"/>
    <mergeCell ref="F5:I5"/>
    <mergeCell ref="C18:E18"/>
    <mergeCell ref="B18:B24"/>
    <mergeCell ref="C23:E23"/>
    <mergeCell ref="B11:E11"/>
    <mergeCell ref="C21:E21"/>
    <mergeCell ref="B15:E15"/>
    <mergeCell ref="B13:E13"/>
    <mergeCell ref="B14:E14"/>
    <mergeCell ref="B16:E16"/>
  </mergeCells>
  <phoneticPr fontId="28" type="noConversion"/>
  <printOptions horizontalCentered="1"/>
  <pageMargins left="0.23622047244094491" right="0.23622047244094491" top="0.23622047244094491" bottom="0.23622047244094491" header="0.51181102362204722" footer="0.51181102362204722"/>
  <pageSetup paperSize="9" scale="81" orientation="landscape" r:id="rId1"/>
  <headerFooter alignWithMargins="0"/>
  <colBreaks count="1" manualBreakCount="1">
    <brk id="26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activeCell="R9" sqref="R9"/>
    </sheetView>
  </sheetViews>
  <sheetFormatPr defaultColWidth="9.140625" defaultRowHeight="12.75"/>
  <cols>
    <col min="1" max="1" width="23.140625" style="62" customWidth="1"/>
    <col min="2" max="2" width="6.5703125" style="62" bestFit="1" customWidth="1"/>
    <col min="3" max="3" width="7.42578125" style="62" customWidth="1"/>
    <col min="4" max="4" width="6.7109375" style="62" customWidth="1"/>
    <col min="5" max="5" width="6.28515625" style="62" bestFit="1" customWidth="1"/>
    <col min="6" max="6" width="8.28515625" style="62" customWidth="1"/>
    <col min="7" max="7" width="6.28515625" style="62" bestFit="1" customWidth="1"/>
    <col min="8" max="8" width="8" style="62" customWidth="1"/>
    <col min="9" max="9" width="7.5703125" style="62" customWidth="1"/>
    <col min="10" max="10" width="7.5703125" style="62" bestFit="1" customWidth="1"/>
    <col min="11" max="11" width="7.7109375" style="62" customWidth="1"/>
    <col min="12" max="12" width="7" style="62" customWidth="1"/>
    <col min="13" max="13" width="6.42578125" style="62" customWidth="1"/>
    <col min="14" max="14" width="7" style="62" customWidth="1"/>
    <col min="15" max="15" width="8" style="62" customWidth="1"/>
    <col min="16" max="16" width="7.85546875" style="62" customWidth="1"/>
    <col min="17" max="16384" width="9.140625" style="62"/>
  </cols>
  <sheetData>
    <row r="1" spans="1:16" ht="16.5" customHeight="1">
      <c r="A1" s="61" t="s">
        <v>1613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15" customHeight="1">
      <c r="A2" s="49" t="s">
        <v>1343</v>
      </c>
      <c r="C2" s="68"/>
      <c r="D2" s="100"/>
      <c r="E2" s="100"/>
      <c r="F2" s="100"/>
      <c r="G2" s="100"/>
      <c r="J2" s="63"/>
      <c r="K2" s="63"/>
      <c r="M2" s="64"/>
    </row>
    <row r="3" spans="1:16" ht="16.5" customHeight="1">
      <c r="A3" s="65"/>
      <c r="B3" s="65"/>
      <c r="C3" s="65"/>
      <c r="D3" s="65"/>
      <c r="E3" s="65"/>
      <c r="F3" s="66"/>
      <c r="J3" s="67"/>
      <c r="K3" s="67"/>
      <c r="L3" s="67"/>
      <c r="P3" s="64" t="s">
        <v>597</v>
      </c>
    </row>
    <row r="4" spans="1:16" ht="18.75" customHeight="1">
      <c r="A4" s="713" t="s">
        <v>641</v>
      </c>
      <c r="B4" s="715" t="s">
        <v>288</v>
      </c>
      <c r="C4" s="696"/>
      <c r="D4" s="696"/>
      <c r="E4" s="716"/>
      <c r="F4" s="717"/>
      <c r="G4" s="718"/>
      <c r="H4" s="719"/>
      <c r="I4" s="719"/>
      <c r="J4" s="719"/>
      <c r="K4" s="719"/>
      <c r="L4" s="719"/>
      <c r="M4" s="719"/>
      <c r="N4" s="692" t="s">
        <v>289</v>
      </c>
      <c r="O4" s="692"/>
      <c r="P4" s="692"/>
    </row>
    <row r="5" spans="1:16" ht="22.5" customHeight="1">
      <c r="A5" s="714"/>
      <c r="B5" s="720" t="s">
        <v>566</v>
      </c>
      <c r="C5" s="721"/>
      <c r="D5" s="721"/>
      <c r="E5" s="722"/>
      <c r="F5" s="723" t="s">
        <v>509</v>
      </c>
      <c r="G5" s="720" t="s">
        <v>556</v>
      </c>
      <c r="H5" s="724" t="s">
        <v>296</v>
      </c>
      <c r="I5" s="724" t="s">
        <v>297</v>
      </c>
      <c r="J5" s="723" t="s">
        <v>509</v>
      </c>
      <c r="K5" s="723"/>
      <c r="L5" s="724" t="s">
        <v>272</v>
      </c>
      <c r="M5" s="724" t="s">
        <v>273</v>
      </c>
      <c r="N5" s="692"/>
      <c r="O5" s="692"/>
      <c r="P5" s="692"/>
    </row>
    <row r="6" spans="1:16" ht="56.25">
      <c r="A6" s="714"/>
      <c r="B6" s="120" t="s">
        <v>566</v>
      </c>
      <c r="C6" s="164" t="s">
        <v>290</v>
      </c>
      <c r="D6" s="164" t="s">
        <v>507</v>
      </c>
      <c r="E6" s="121" t="s">
        <v>508</v>
      </c>
      <c r="F6" s="723"/>
      <c r="G6" s="720"/>
      <c r="H6" s="724"/>
      <c r="I6" s="724"/>
      <c r="J6" s="321" t="s">
        <v>296</v>
      </c>
      <c r="K6" s="321" t="s">
        <v>297</v>
      </c>
      <c r="L6" s="724"/>
      <c r="M6" s="724"/>
      <c r="N6" s="164" t="s">
        <v>566</v>
      </c>
      <c r="O6" s="164" t="s">
        <v>296</v>
      </c>
      <c r="P6" s="164" t="s">
        <v>297</v>
      </c>
    </row>
    <row r="7" spans="1:16" ht="25.15" customHeight="1">
      <c r="A7" s="244" t="s">
        <v>567</v>
      </c>
      <c r="B7" s="361"/>
      <c r="C7" s="362"/>
      <c r="D7" s="361"/>
      <c r="E7" s="308">
        <f>SUM(B7:D7)</f>
        <v>0</v>
      </c>
      <c r="F7" s="399"/>
      <c r="G7" s="309">
        <f>E7-F7</f>
        <v>0</v>
      </c>
      <c r="H7" s="361"/>
      <c r="I7" s="361"/>
      <c r="J7" s="363"/>
      <c r="K7" s="363"/>
      <c r="L7" s="310">
        <f>H7-J7</f>
        <v>0</v>
      </c>
      <c r="M7" s="310">
        <f>I7-K7</f>
        <v>0</v>
      </c>
      <c r="N7" s="311"/>
      <c r="O7" s="311"/>
      <c r="P7" s="312"/>
    </row>
    <row r="8" spans="1:16" ht="25.15" customHeight="1">
      <c r="A8" s="244" t="s">
        <v>535</v>
      </c>
      <c r="B8" s="361">
        <v>1</v>
      </c>
      <c r="C8" s="362"/>
      <c r="D8" s="361"/>
      <c r="E8" s="308">
        <f t="shared" ref="E8:E15" si="0">SUM(B8:D8)</f>
        <v>1</v>
      </c>
      <c r="F8" s="399">
        <v>1</v>
      </c>
      <c r="G8" s="309">
        <f t="shared" ref="G8:G14" si="1">E8-F8</f>
        <v>0</v>
      </c>
      <c r="H8" s="361"/>
      <c r="I8" s="361"/>
      <c r="J8" s="400">
        <v>1</v>
      </c>
      <c r="K8" s="400">
        <v>2</v>
      </c>
      <c r="L8" s="310">
        <f t="shared" ref="L8:L14" si="2">H8-J8</f>
        <v>-1</v>
      </c>
      <c r="M8" s="334">
        <f t="shared" ref="M8:M14" si="3">I8-K8</f>
        <v>-2</v>
      </c>
      <c r="N8" s="311"/>
      <c r="O8" s="311"/>
      <c r="P8" s="312"/>
    </row>
    <row r="9" spans="1:16" ht="25.15" customHeight="1">
      <c r="A9" s="244" t="s">
        <v>642</v>
      </c>
      <c r="B9" s="361">
        <v>6</v>
      </c>
      <c r="C9" s="362"/>
      <c r="D9" s="361">
        <v>1</v>
      </c>
      <c r="E9" s="308">
        <f t="shared" si="0"/>
        <v>7</v>
      </c>
      <c r="F9" s="399">
        <v>8</v>
      </c>
      <c r="G9" s="309">
        <f t="shared" si="1"/>
        <v>-1</v>
      </c>
      <c r="H9" s="361">
        <v>7</v>
      </c>
      <c r="I9" s="361"/>
      <c r="J9" s="400">
        <v>8</v>
      </c>
      <c r="K9" s="400">
        <v>2</v>
      </c>
      <c r="L9" s="310">
        <f t="shared" si="2"/>
        <v>-1</v>
      </c>
      <c r="M9" s="334">
        <f t="shared" si="3"/>
        <v>-2</v>
      </c>
      <c r="N9" s="311"/>
      <c r="O9" s="311"/>
      <c r="P9" s="312"/>
    </row>
    <row r="10" spans="1:16" ht="25.5" customHeight="1">
      <c r="A10" s="244" t="s">
        <v>536</v>
      </c>
      <c r="B10" s="361"/>
      <c r="C10" s="362"/>
      <c r="D10" s="361">
        <v>1</v>
      </c>
      <c r="E10" s="308">
        <f t="shared" si="0"/>
        <v>1</v>
      </c>
      <c r="F10" s="399">
        <v>1</v>
      </c>
      <c r="G10" s="309">
        <f t="shared" si="1"/>
        <v>0</v>
      </c>
      <c r="H10" s="361">
        <v>1</v>
      </c>
      <c r="I10" s="361"/>
      <c r="J10" s="400">
        <v>1</v>
      </c>
      <c r="K10" s="400">
        <v>2</v>
      </c>
      <c r="L10" s="310">
        <f t="shared" si="2"/>
        <v>0</v>
      </c>
      <c r="M10" s="334">
        <f t="shared" si="3"/>
        <v>-2</v>
      </c>
      <c r="N10" s="311"/>
      <c r="O10" s="311"/>
      <c r="P10" s="312"/>
    </row>
    <row r="11" spans="1:16" ht="25.15" customHeight="1">
      <c r="A11" s="244" t="s">
        <v>276</v>
      </c>
      <c r="B11" s="361"/>
      <c r="C11" s="362"/>
      <c r="D11" s="361">
        <v>1</v>
      </c>
      <c r="E11" s="308">
        <f t="shared" si="0"/>
        <v>1</v>
      </c>
      <c r="F11" s="399">
        <v>1</v>
      </c>
      <c r="G11" s="309">
        <f t="shared" si="1"/>
        <v>0</v>
      </c>
      <c r="H11" s="361">
        <v>1</v>
      </c>
      <c r="I11" s="361">
        <v>2</v>
      </c>
      <c r="J11" s="400">
        <v>1</v>
      </c>
      <c r="K11" s="400"/>
      <c r="L11" s="310">
        <f t="shared" si="2"/>
        <v>0</v>
      </c>
      <c r="M11" s="334">
        <f t="shared" si="3"/>
        <v>2</v>
      </c>
      <c r="N11" s="311"/>
      <c r="O11" s="311"/>
      <c r="P11" s="312"/>
    </row>
    <row r="12" spans="1:16" ht="25.15" customHeight="1">
      <c r="A12" s="244" t="s">
        <v>643</v>
      </c>
      <c r="B12" s="361"/>
      <c r="C12" s="362"/>
      <c r="D12" s="361">
        <v>1</v>
      </c>
      <c r="E12" s="308">
        <f t="shared" si="0"/>
        <v>1</v>
      </c>
      <c r="F12" s="399">
        <v>1</v>
      </c>
      <c r="G12" s="309">
        <f t="shared" si="1"/>
        <v>0</v>
      </c>
      <c r="H12" s="361">
        <v>1</v>
      </c>
      <c r="I12" s="361"/>
      <c r="J12" s="400">
        <v>1</v>
      </c>
      <c r="K12" s="400"/>
      <c r="L12" s="310">
        <f t="shared" si="2"/>
        <v>0</v>
      </c>
      <c r="M12" s="334">
        <f t="shared" si="3"/>
        <v>0</v>
      </c>
      <c r="N12" s="311"/>
      <c r="O12" s="311"/>
      <c r="P12" s="312"/>
    </row>
    <row r="13" spans="1:16" ht="25.15" customHeight="1">
      <c r="A13" s="244" t="s">
        <v>537</v>
      </c>
      <c r="B13" s="361"/>
      <c r="C13" s="362"/>
      <c r="D13" s="361">
        <v>1</v>
      </c>
      <c r="E13" s="308">
        <f t="shared" si="0"/>
        <v>1</v>
      </c>
      <c r="F13" s="399">
        <v>1</v>
      </c>
      <c r="G13" s="309">
        <f t="shared" si="1"/>
        <v>0</v>
      </c>
      <c r="H13" s="361">
        <v>1</v>
      </c>
      <c r="I13" s="361"/>
      <c r="J13" s="400">
        <v>1</v>
      </c>
      <c r="K13" s="400"/>
      <c r="L13" s="310">
        <f t="shared" si="2"/>
        <v>0</v>
      </c>
      <c r="M13" s="334">
        <f t="shared" si="3"/>
        <v>0</v>
      </c>
      <c r="N13" s="311"/>
      <c r="O13" s="311"/>
      <c r="P13" s="312"/>
    </row>
    <row r="14" spans="1:16" ht="25.15" customHeight="1">
      <c r="A14" s="313" t="s">
        <v>522</v>
      </c>
      <c r="B14" s="361"/>
      <c r="C14" s="362"/>
      <c r="D14" s="361"/>
      <c r="E14" s="308">
        <f t="shared" si="0"/>
        <v>0</v>
      </c>
      <c r="F14" s="399"/>
      <c r="G14" s="309">
        <f t="shared" si="1"/>
        <v>0</v>
      </c>
      <c r="H14" s="361">
        <v>1</v>
      </c>
      <c r="I14" s="361"/>
      <c r="J14" s="400">
        <v>1</v>
      </c>
      <c r="K14" s="400"/>
      <c r="L14" s="310">
        <f t="shared" si="2"/>
        <v>0</v>
      </c>
      <c r="M14" s="334">
        <f t="shared" si="3"/>
        <v>0</v>
      </c>
      <c r="N14" s="311"/>
      <c r="O14" s="311"/>
      <c r="P14" s="312"/>
    </row>
    <row r="15" spans="1:16" ht="19.149999999999999" customHeight="1">
      <c r="A15" s="314" t="s">
        <v>553</v>
      </c>
      <c r="B15" s="315">
        <f>SUM(B7:B14)</f>
        <v>7</v>
      </c>
      <c r="C15" s="316">
        <f>SUM(C7:C14)</f>
        <v>0</v>
      </c>
      <c r="D15" s="316">
        <f>SUM(D7:D14)</f>
        <v>5</v>
      </c>
      <c r="E15" s="317">
        <f t="shared" si="0"/>
        <v>12</v>
      </c>
      <c r="F15" s="320">
        <f t="shared" ref="F15:P15" si="4">SUM(F7:F14)</f>
        <v>13</v>
      </c>
      <c r="G15" s="318">
        <f t="shared" si="4"/>
        <v>-1</v>
      </c>
      <c r="H15" s="316">
        <f t="shared" si="4"/>
        <v>12</v>
      </c>
      <c r="I15" s="316">
        <f t="shared" si="4"/>
        <v>2</v>
      </c>
      <c r="J15" s="320">
        <f t="shared" si="4"/>
        <v>14</v>
      </c>
      <c r="K15" s="320">
        <f t="shared" si="4"/>
        <v>6</v>
      </c>
      <c r="L15" s="319">
        <f t="shared" si="4"/>
        <v>-2</v>
      </c>
      <c r="M15" s="319">
        <f t="shared" si="4"/>
        <v>-4</v>
      </c>
      <c r="N15" s="316">
        <f t="shared" si="4"/>
        <v>0</v>
      </c>
      <c r="O15" s="316">
        <f t="shared" si="4"/>
        <v>0</v>
      </c>
      <c r="P15" s="316">
        <f t="shared" si="4"/>
        <v>0</v>
      </c>
    </row>
    <row r="16" spans="1:16">
      <c r="E16" s="68"/>
      <c r="F16" s="68"/>
      <c r="G16" s="68"/>
    </row>
    <row r="17" spans="5:7">
      <c r="E17" s="68"/>
      <c r="F17" s="68"/>
      <c r="G17" s="68"/>
    </row>
    <row r="18" spans="5:7">
      <c r="E18" s="69"/>
      <c r="F18" s="69"/>
      <c r="G18" s="69"/>
    </row>
    <row r="19" spans="5:7">
      <c r="E19" s="69"/>
      <c r="F19" s="69"/>
      <c r="G19" s="69"/>
    </row>
    <row r="20" spans="5:7">
      <c r="E20" s="69"/>
      <c r="F20" s="69"/>
      <c r="G20" s="69"/>
    </row>
    <row r="21" spans="5:7">
      <c r="E21" s="69"/>
      <c r="F21" s="69"/>
      <c r="G21" s="69"/>
    </row>
    <row r="22" spans="5:7">
      <c r="E22" s="69"/>
      <c r="F22" s="69"/>
      <c r="G22" s="69"/>
    </row>
    <row r="23" spans="5:7">
      <c r="E23" s="69"/>
      <c r="F23" s="69"/>
      <c r="G23" s="69"/>
    </row>
    <row r="24" spans="5:7">
      <c r="E24" s="69"/>
      <c r="F24" s="69"/>
      <c r="G24" s="69"/>
    </row>
    <row r="25" spans="5:7">
      <c r="E25" s="69"/>
      <c r="F25" s="69"/>
      <c r="G25" s="69"/>
    </row>
    <row r="26" spans="5:7">
      <c r="E26" s="69"/>
      <c r="F26" s="69"/>
      <c r="G26" s="69"/>
    </row>
    <row r="27" spans="5:7">
      <c r="E27" s="69"/>
      <c r="F27" s="69"/>
      <c r="G27" s="69"/>
    </row>
    <row r="28" spans="5:7">
      <c r="E28" s="69"/>
      <c r="F28" s="69"/>
      <c r="G28" s="69"/>
    </row>
    <row r="29" spans="5:7">
      <c r="E29" s="69"/>
      <c r="F29" s="69"/>
      <c r="G29" s="69"/>
    </row>
    <row r="30" spans="5:7">
      <c r="E30" s="68"/>
      <c r="F30" s="68"/>
      <c r="G30" s="68"/>
    </row>
    <row r="31" spans="5:7">
      <c r="E31" s="68"/>
      <c r="F31" s="68"/>
      <c r="G31" s="68"/>
    </row>
    <row r="32" spans="5:7">
      <c r="E32" s="68"/>
      <c r="F32" s="68"/>
      <c r="G32" s="68"/>
    </row>
    <row r="33" spans="5:7">
      <c r="E33" s="68"/>
      <c r="F33" s="68"/>
      <c r="G33" s="68"/>
    </row>
    <row r="34" spans="5:7">
      <c r="E34" s="68"/>
      <c r="F34" s="68"/>
      <c r="G34" s="68"/>
    </row>
    <row r="35" spans="5:7">
      <c r="E35" s="68"/>
      <c r="F35" s="68"/>
      <c r="G35" s="68"/>
    </row>
    <row r="36" spans="5:7">
      <c r="E36" s="68"/>
      <c r="F36" s="68"/>
      <c r="G36" s="68"/>
    </row>
    <row r="37" spans="5:7">
      <c r="E37" s="68"/>
      <c r="F37" s="68"/>
      <c r="G37" s="68"/>
    </row>
    <row r="38" spans="5:7">
      <c r="E38" s="68"/>
      <c r="F38" s="68"/>
      <c r="G38" s="68"/>
    </row>
    <row r="39" spans="5:7">
      <c r="E39" s="68"/>
      <c r="F39" s="68"/>
      <c r="G39" s="68"/>
    </row>
    <row r="40" spans="5:7">
      <c r="E40" s="68"/>
      <c r="F40" s="68"/>
      <c r="G40" s="68"/>
    </row>
    <row r="41" spans="5:7">
      <c r="E41" s="68"/>
      <c r="F41" s="68"/>
      <c r="G41" s="68"/>
    </row>
    <row r="42" spans="5:7">
      <c r="E42" s="68"/>
      <c r="F42" s="68"/>
      <c r="G42" s="68"/>
    </row>
    <row r="43" spans="5:7">
      <c r="E43" s="68"/>
      <c r="F43" s="68"/>
      <c r="G43" s="68"/>
    </row>
    <row r="44" spans="5:7">
      <c r="E44" s="68"/>
      <c r="F44" s="68"/>
      <c r="G44" s="68"/>
    </row>
    <row r="45" spans="5:7">
      <c r="E45" s="68"/>
      <c r="F45" s="68"/>
      <c r="G45" s="68"/>
    </row>
    <row r="46" spans="5:7">
      <c r="E46" s="68"/>
      <c r="F46" s="68"/>
      <c r="G46" s="68"/>
    </row>
    <row r="47" spans="5:7">
      <c r="E47" s="68"/>
      <c r="F47" s="68"/>
      <c r="G47" s="68"/>
    </row>
  </sheetData>
  <sheetProtection formatCells="0" formatColumns="0" formatRows="0" insertColumns="0" insertRows="0"/>
  <mergeCells count="11">
    <mergeCell ref="A4:A6"/>
    <mergeCell ref="B4:M4"/>
    <mergeCell ref="N4:P5"/>
    <mergeCell ref="B5:E5"/>
    <mergeCell ref="F5:F6"/>
    <mergeCell ref="G5:G6"/>
    <mergeCell ref="H5:H6"/>
    <mergeCell ref="I5:I6"/>
    <mergeCell ref="J5:K5"/>
    <mergeCell ref="L5:L6"/>
    <mergeCell ref="M5:M6"/>
  </mergeCells>
  <phoneticPr fontId="2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N47"/>
  <sheetViews>
    <sheetView zoomScaleNormal="100" workbookViewId="0">
      <selection activeCell="A2" sqref="A2"/>
    </sheetView>
  </sheetViews>
  <sheetFormatPr defaultColWidth="9.140625" defaultRowHeight="12.75"/>
  <cols>
    <col min="1" max="1" width="19.140625" style="60" customWidth="1"/>
    <col min="2" max="2" width="9.28515625" style="60" customWidth="1"/>
    <col min="3" max="3" width="10.28515625" style="60" customWidth="1"/>
    <col min="4" max="4" width="8.7109375" style="60" customWidth="1"/>
    <col min="5" max="5" width="7.85546875" style="60" customWidth="1"/>
    <col min="6" max="6" width="7.42578125" style="60" customWidth="1"/>
    <col min="7" max="7" width="8.85546875" style="60" customWidth="1"/>
    <col min="8" max="8" width="8.28515625" style="60" customWidth="1"/>
    <col min="9" max="9" width="7" style="60" bestFit="1" customWidth="1"/>
    <col min="10" max="10" width="8.7109375" style="60" customWidth="1"/>
    <col min="11" max="12" width="8.28515625" style="60" customWidth="1"/>
    <col min="13" max="13" width="8.140625" style="91" customWidth="1"/>
    <col min="14" max="14" width="9.42578125" style="62" customWidth="1"/>
    <col min="15" max="16384" width="9.140625" style="62"/>
  </cols>
  <sheetData>
    <row r="1" spans="1:14">
      <c r="A1" s="61" t="s">
        <v>1485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8" customHeight="1">
      <c r="A2" s="49"/>
      <c r="B2" s="100"/>
      <c r="C2" s="100"/>
      <c r="D2" s="100"/>
      <c r="E2" s="100"/>
      <c r="F2" s="100"/>
      <c r="G2" s="100"/>
      <c r="H2" s="89"/>
      <c r="I2" s="89"/>
      <c r="J2" s="89"/>
      <c r="K2" s="89"/>
      <c r="L2" s="89"/>
      <c r="M2" s="89"/>
    </row>
    <row r="3" spans="1:14" ht="13.5" customHeight="1">
      <c r="F3" s="90"/>
      <c r="N3" s="64" t="s">
        <v>598</v>
      </c>
    </row>
    <row r="4" spans="1:14" ht="12.75" customHeight="1">
      <c r="A4" s="726" t="s">
        <v>599</v>
      </c>
      <c r="B4" s="726" t="s">
        <v>661</v>
      </c>
      <c r="C4" s="726" t="s">
        <v>662</v>
      </c>
      <c r="D4" s="726"/>
      <c r="E4" s="728"/>
      <c r="F4" s="729"/>
      <c r="G4" s="730"/>
      <c r="H4" s="727"/>
      <c r="I4" s="727"/>
      <c r="J4" s="727"/>
      <c r="K4" s="727"/>
      <c r="L4" s="727"/>
      <c r="M4" s="727"/>
      <c r="N4" s="727"/>
    </row>
    <row r="5" spans="1:14" ht="12.75" customHeight="1">
      <c r="A5" s="727"/>
      <c r="B5" s="727"/>
      <c r="C5" s="727" t="s">
        <v>663</v>
      </c>
      <c r="D5" s="727"/>
      <c r="E5" s="731"/>
      <c r="F5" s="727"/>
      <c r="G5" s="730"/>
      <c r="H5" s="727"/>
      <c r="I5" s="727" t="s">
        <v>664</v>
      </c>
      <c r="J5" s="727"/>
      <c r="K5" s="727"/>
      <c r="L5" s="727"/>
      <c r="M5" s="727"/>
      <c r="N5" s="727"/>
    </row>
    <row r="6" spans="1:14" ht="96">
      <c r="A6" s="727"/>
      <c r="B6" s="727"/>
      <c r="C6" s="165" t="s">
        <v>665</v>
      </c>
      <c r="D6" s="165" t="s">
        <v>509</v>
      </c>
      <c r="E6" s="167" t="s">
        <v>556</v>
      </c>
      <c r="F6" s="165" t="s">
        <v>666</v>
      </c>
      <c r="G6" s="166" t="s">
        <v>509</v>
      </c>
      <c r="H6" s="245" t="s">
        <v>556</v>
      </c>
      <c r="I6" s="165" t="s">
        <v>667</v>
      </c>
      <c r="J6" s="165" t="s">
        <v>509</v>
      </c>
      <c r="K6" s="165" t="s">
        <v>534</v>
      </c>
      <c r="L6" s="165" t="s">
        <v>0</v>
      </c>
      <c r="M6" s="165" t="s">
        <v>509</v>
      </c>
      <c r="N6" s="245" t="s">
        <v>556</v>
      </c>
    </row>
    <row r="7" spans="1:14">
      <c r="A7" s="9"/>
      <c r="B7" s="9"/>
      <c r="C7" s="92"/>
      <c r="D7" s="88"/>
      <c r="E7" s="93">
        <f t="shared" ref="E7:E27" si="0">C7-D7</f>
        <v>0</v>
      </c>
      <c r="F7" s="92"/>
      <c r="G7" s="94"/>
      <c r="H7" s="95">
        <f t="shared" ref="H7:H27" si="1">F7-G7</f>
        <v>0</v>
      </c>
      <c r="I7" s="96"/>
      <c r="J7" s="88"/>
      <c r="K7" s="95">
        <f t="shared" ref="K7:K27" si="2">I7-J7</f>
        <v>0</v>
      </c>
      <c r="L7" s="96"/>
      <c r="M7" s="88"/>
      <c r="N7" s="95">
        <f t="shared" ref="N7:N27" si="3">L7-M7</f>
        <v>0</v>
      </c>
    </row>
    <row r="8" spans="1:14">
      <c r="A8" s="9"/>
      <c r="B8" s="9"/>
      <c r="C8" s="92"/>
      <c r="D8" s="88"/>
      <c r="E8" s="93">
        <f t="shared" si="0"/>
        <v>0</v>
      </c>
      <c r="F8" s="92"/>
      <c r="G8" s="94"/>
      <c r="H8" s="95">
        <f t="shared" si="1"/>
        <v>0</v>
      </c>
      <c r="I8" s="96"/>
      <c r="J8" s="88"/>
      <c r="K8" s="95">
        <f t="shared" si="2"/>
        <v>0</v>
      </c>
      <c r="L8" s="96"/>
      <c r="M8" s="88"/>
      <c r="N8" s="95">
        <f t="shared" si="3"/>
        <v>0</v>
      </c>
    </row>
    <row r="9" spans="1:14">
      <c r="A9" s="9"/>
      <c r="B9" s="9"/>
      <c r="C9" s="92"/>
      <c r="D9" s="88"/>
      <c r="E9" s="93">
        <f t="shared" si="0"/>
        <v>0</v>
      </c>
      <c r="F9" s="92"/>
      <c r="G9" s="94"/>
      <c r="H9" s="95">
        <f t="shared" si="1"/>
        <v>0</v>
      </c>
      <c r="I9" s="96"/>
      <c r="J9" s="88"/>
      <c r="K9" s="95">
        <f t="shared" si="2"/>
        <v>0</v>
      </c>
      <c r="L9" s="96"/>
      <c r="M9" s="88"/>
      <c r="N9" s="95">
        <f t="shared" si="3"/>
        <v>0</v>
      </c>
    </row>
    <row r="10" spans="1:14" ht="25.5" customHeight="1">
      <c r="A10" s="9"/>
      <c r="B10" s="9"/>
      <c r="C10" s="92"/>
      <c r="D10" s="88"/>
      <c r="E10" s="93">
        <f t="shared" si="0"/>
        <v>0</v>
      </c>
      <c r="F10" s="92"/>
      <c r="G10" s="94"/>
      <c r="H10" s="95">
        <f t="shared" si="1"/>
        <v>0</v>
      </c>
      <c r="I10" s="96"/>
      <c r="J10" s="88"/>
      <c r="K10" s="95">
        <f t="shared" si="2"/>
        <v>0</v>
      </c>
      <c r="L10" s="96"/>
      <c r="M10" s="88"/>
      <c r="N10" s="95">
        <f t="shared" si="3"/>
        <v>0</v>
      </c>
    </row>
    <row r="11" spans="1:14">
      <c r="A11" s="9"/>
      <c r="B11" s="9"/>
      <c r="C11" s="92"/>
      <c r="D11" s="88"/>
      <c r="E11" s="93">
        <f t="shared" si="0"/>
        <v>0</v>
      </c>
      <c r="F11" s="92"/>
      <c r="G11" s="94"/>
      <c r="H11" s="95">
        <f t="shared" si="1"/>
        <v>0</v>
      </c>
      <c r="I11" s="96"/>
      <c r="J11" s="88"/>
      <c r="K11" s="95">
        <f t="shared" si="2"/>
        <v>0</v>
      </c>
      <c r="L11" s="96"/>
      <c r="M11" s="88"/>
      <c r="N11" s="95">
        <f t="shared" si="3"/>
        <v>0</v>
      </c>
    </row>
    <row r="12" spans="1:14">
      <c r="A12" s="9"/>
      <c r="B12" s="9"/>
      <c r="C12" s="92"/>
      <c r="D12" s="88"/>
      <c r="E12" s="93">
        <f t="shared" si="0"/>
        <v>0</v>
      </c>
      <c r="F12" s="92"/>
      <c r="G12" s="94"/>
      <c r="H12" s="95">
        <f t="shared" si="1"/>
        <v>0</v>
      </c>
      <c r="I12" s="96"/>
      <c r="J12" s="88"/>
      <c r="K12" s="95">
        <f t="shared" si="2"/>
        <v>0</v>
      </c>
      <c r="L12" s="96"/>
      <c r="M12" s="88"/>
      <c r="N12" s="95">
        <f t="shared" si="3"/>
        <v>0</v>
      </c>
    </row>
    <row r="13" spans="1:14">
      <c r="A13" s="9"/>
      <c r="B13" s="9"/>
      <c r="C13" s="92"/>
      <c r="D13" s="88"/>
      <c r="E13" s="93">
        <f t="shared" si="0"/>
        <v>0</v>
      </c>
      <c r="F13" s="92"/>
      <c r="G13" s="94"/>
      <c r="H13" s="95">
        <f t="shared" si="1"/>
        <v>0</v>
      </c>
      <c r="I13" s="96"/>
      <c r="J13" s="88"/>
      <c r="K13" s="95">
        <f t="shared" si="2"/>
        <v>0</v>
      </c>
      <c r="L13" s="96"/>
      <c r="M13" s="88"/>
      <c r="N13" s="95">
        <f t="shared" si="3"/>
        <v>0</v>
      </c>
    </row>
    <row r="14" spans="1:14">
      <c r="A14" s="9"/>
      <c r="B14" s="9"/>
      <c r="C14" s="92"/>
      <c r="D14" s="88"/>
      <c r="E14" s="93">
        <f t="shared" si="0"/>
        <v>0</v>
      </c>
      <c r="F14" s="92"/>
      <c r="G14" s="94"/>
      <c r="H14" s="95">
        <f t="shared" si="1"/>
        <v>0</v>
      </c>
      <c r="I14" s="96"/>
      <c r="J14" s="88"/>
      <c r="K14" s="95">
        <f t="shared" si="2"/>
        <v>0</v>
      </c>
      <c r="L14" s="96"/>
      <c r="M14" s="88"/>
      <c r="N14" s="95">
        <f t="shared" si="3"/>
        <v>0</v>
      </c>
    </row>
    <row r="15" spans="1:14">
      <c r="A15" s="9"/>
      <c r="B15" s="9"/>
      <c r="C15" s="92"/>
      <c r="D15" s="88"/>
      <c r="E15" s="93">
        <f t="shared" si="0"/>
        <v>0</v>
      </c>
      <c r="F15" s="92"/>
      <c r="G15" s="94"/>
      <c r="H15" s="95">
        <f t="shared" si="1"/>
        <v>0</v>
      </c>
      <c r="I15" s="96"/>
      <c r="J15" s="88"/>
      <c r="K15" s="95">
        <f t="shared" si="2"/>
        <v>0</v>
      </c>
      <c r="L15" s="96"/>
      <c r="M15" s="88"/>
      <c r="N15" s="95">
        <f t="shared" si="3"/>
        <v>0</v>
      </c>
    </row>
    <row r="16" spans="1:14">
      <c r="A16" s="9"/>
      <c r="B16" s="9"/>
      <c r="C16" s="92"/>
      <c r="D16" s="88"/>
      <c r="E16" s="93">
        <f t="shared" si="0"/>
        <v>0</v>
      </c>
      <c r="F16" s="92"/>
      <c r="G16" s="94"/>
      <c r="H16" s="95">
        <f t="shared" si="1"/>
        <v>0</v>
      </c>
      <c r="I16" s="96"/>
      <c r="J16" s="88"/>
      <c r="K16" s="95">
        <f t="shared" si="2"/>
        <v>0</v>
      </c>
      <c r="L16" s="96"/>
      <c r="M16" s="88"/>
      <c r="N16" s="95">
        <f t="shared" si="3"/>
        <v>0</v>
      </c>
    </row>
    <row r="17" spans="1:14">
      <c r="A17" s="9"/>
      <c r="B17" s="9"/>
      <c r="C17" s="92"/>
      <c r="D17" s="88"/>
      <c r="E17" s="93">
        <f t="shared" si="0"/>
        <v>0</v>
      </c>
      <c r="F17" s="92"/>
      <c r="G17" s="94"/>
      <c r="H17" s="95">
        <f t="shared" si="1"/>
        <v>0</v>
      </c>
      <c r="I17" s="96"/>
      <c r="J17" s="88"/>
      <c r="K17" s="95">
        <f t="shared" si="2"/>
        <v>0</v>
      </c>
      <c r="L17" s="96"/>
      <c r="M17" s="88"/>
      <c r="N17" s="95">
        <f t="shared" si="3"/>
        <v>0</v>
      </c>
    </row>
    <row r="18" spans="1:14">
      <c r="A18" s="9"/>
      <c r="B18" s="9"/>
      <c r="C18" s="92"/>
      <c r="D18" s="88"/>
      <c r="E18" s="97">
        <f t="shared" si="0"/>
        <v>0</v>
      </c>
      <c r="F18" s="96"/>
      <c r="G18" s="94"/>
      <c r="H18" s="95">
        <f t="shared" si="1"/>
        <v>0</v>
      </c>
      <c r="I18" s="96"/>
      <c r="J18" s="88"/>
      <c r="K18" s="95">
        <f t="shared" si="2"/>
        <v>0</v>
      </c>
      <c r="L18" s="96"/>
      <c r="M18" s="88"/>
      <c r="N18" s="95">
        <f t="shared" si="3"/>
        <v>0</v>
      </c>
    </row>
    <row r="19" spans="1:14">
      <c r="A19" s="9"/>
      <c r="B19" s="9"/>
      <c r="C19" s="92"/>
      <c r="D19" s="88"/>
      <c r="E19" s="93">
        <f t="shared" si="0"/>
        <v>0</v>
      </c>
      <c r="F19" s="92"/>
      <c r="G19" s="94"/>
      <c r="H19" s="95">
        <f t="shared" si="1"/>
        <v>0</v>
      </c>
      <c r="I19" s="96"/>
      <c r="J19" s="88"/>
      <c r="K19" s="95">
        <f t="shared" si="2"/>
        <v>0</v>
      </c>
      <c r="L19" s="96"/>
      <c r="M19" s="88"/>
      <c r="N19" s="95">
        <f t="shared" si="3"/>
        <v>0</v>
      </c>
    </row>
    <row r="20" spans="1:14">
      <c r="A20" s="9"/>
      <c r="B20" s="9"/>
      <c r="C20" s="92"/>
      <c r="D20" s="88"/>
      <c r="E20" s="93">
        <f t="shared" si="0"/>
        <v>0</v>
      </c>
      <c r="F20" s="92"/>
      <c r="G20" s="94"/>
      <c r="H20" s="95">
        <f t="shared" si="1"/>
        <v>0</v>
      </c>
      <c r="I20" s="96"/>
      <c r="J20" s="88"/>
      <c r="K20" s="95">
        <f t="shared" si="2"/>
        <v>0</v>
      </c>
      <c r="L20" s="96"/>
      <c r="M20" s="88"/>
      <c r="N20" s="95">
        <f t="shared" si="3"/>
        <v>0</v>
      </c>
    </row>
    <row r="21" spans="1:14">
      <c r="A21" s="9"/>
      <c r="B21" s="9"/>
      <c r="C21" s="92"/>
      <c r="D21" s="88"/>
      <c r="E21" s="93">
        <f t="shared" si="0"/>
        <v>0</v>
      </c>
      <c r="F21" s="92"/>
      <c r="G21" s="94"/>
      <c r="H21" s="95">
        <f t="shared" si="1"/>
        <v>0</v>
      </c>
      <c r="I21" s="96"/>
      <c r="J21" s="88"/>
      <c r="K21" s="95">
        <f t="shared" si="2"/>
        <v>0</v>
      </c>
      <c r="L21" s="96"/>
      <c r="M21" s="88"/>
      <c r="N21" s="95">
        <f t="shared" si="3"/>
        <v>0</v>
      </c>
    </row>
    <row r="22" spans="1:14">
      <c r="A22" s="9"/>
      <c r="B22" s="9"/>
      <c r="C22" s="92"/>
      <c r="D22" s="88"/>
      <c r="E22" s="93">
        <f t="shared" si="0"/>
        <v>0</v>
      </c>
      <c r="F22" s="92"/>
      <c r="G22" s="94"/>
      <c r="H22" s="95">
        <f t="shared" si="1"/>
        <v>0</v>
      </c>
      <c r="I22" s="96"/>
      <c r="J22" s="88"/>
      <c r="K22" s="95">
        <f t="shared" si="2"/>
        <v>0</v>
      </c>
      <c r="L22" s="96"/>
      <c r="M22" s="88"/>
      <c r="N22" s="95">
        <f t="shared" si="3"/>
        <v>0</v>
      </c>
    </row>
    <row r="23" spans="1:14">
      <c r="A23" s="9"/>
      <c r="B23" s="9"/>
      <c r="C23" s="92"/>
      <c r="D23" s="88"/>
      <c r="E23" s="93">
        <f t="shared" si="0"/>
        <v>0</v>
      </c>
      <c r="F23" s="92"/>
      <c r="G23" s="94"/>
      <c r="H23" s="95">
        <f t="shared" si="1"/>
        <v>0</v>
      </c>
      <c r="I23" s="96"/>
      <c r="J23" s="88"/>
      <c r="K23" s="95">
        <f t="shared" si="2"/>
        <v>0</v>
      </c>
      <c r="L23" s="96"/>
      <c r="M23" s="88"/>
      <c r="N23" s="95">
        <f t="shared" si="3"/>
        <v>0</v>
      </c>
    </row>
    <row r="24" spans="1:14">
      <c r="A24" s="9"/>
      <c r="B24" s="9"/>
      <c r="C24" s="92"/>
      <c r="D24" s="88"/>
      <c r="E24" s="93">
        <f t="shared" si="0"/>
        <v>0</v>
      </c>
      <c r="F24" s="92"/>
      <c r="G24" s="94"/>
      <c r="H24" s="95">
        <f t="shared" si="1"/>
        <v>0</v>
      </c>
      <c r="I24" s="96"/>
      <c r="J24" s="88"/>
      <c r="K24" s="95">
        <f t="shared" si="2"/>
        <v>0</v>
      </c>
      <c r="L24" s="96"/>
      <c r="M24" s="88"/>
      <c r="N24" s="95">
        <f t="shared" si="3"/>
        <v>0</v>
      </c>
    </row>
    <row r="25" spans="1:14">
      <c r="A25" s="9"/>
      <c r="B25" s="9"/>
      <c r="C25" s="92"/>
      <c r="D25" s="88"/>
      <c r="E25" s="93">
        <f t="shared" si="0"/>
        <v>0</v>
      </c>
      <c r="F25" s="92"/>
      <c r="G25" s="94"/>
      <c r="H25" s="95">
        <f t="shared" si="1"/>
        <v>0</v>
      </c>
      <c r="I25" s="96"/>
      <c r="J25" s="88"/>
      <c r="K25" s="95">
        <f t="shared" si="2"/>
        <v>0</v>
      </c>
      <c r="L25" s="96"/>
      <c r="M25" s="88"/>
      <c r="N25" s="95">
        <f t="shared" si="3"/>
        <v>0</v>
      </c>
    </row>
    <row r="26" spans="1:14">
      <c r="A26" s="9"/>
      <c r="B26" s="9"/>
      <c r="C26" s="92"/>
      <c r="D26" s="88"/>
      <c r="E26" s="93">
        <f t="shared" si="0"/>
        <v>0</v>
      </c>
      <c r="F26" s="92"/>
      <c r="G26" s="94"/>
      <c r="H26" s="95">
        <f t="shared" si="1"/>
        <v>0</v>
      </c>
      <c r="I26" s="96"/>
      <c r="J26" s="88"/>
      <c r="K26" s="95">
        <f t="shared" si="2"/>
        <v>0</v>
      </c>
      <c r="L26" s="96"/>
      <c r="M26" s="88"/>
      <c r="N26" s="95">
        <f t="shared" si="3"/>
        <v>0</v>
      </c>
    </row>
    <row r="27" spans="1:14">
      <c r="A27" s="9"/>
      <c r="B27" s="9"/>
      <c r="C27" s="92"/>
      <c r="D27" s="88"/>
      <c r="E27" s="93">
        <f t="shared" si="0"/>
        <v>0</v>
      </c>
      <c r="F27" s="92"/>
      <c r="G27" s="94"/>
      <c r="H27" s="95">
        <f t="shared" si="1"/>
        <v>0</v>
      </c>
      <c r="I27" s="96"/>
      <c r="J27" s="88"/>
      <c r="K27" s="95">
        <f t="shared" si="2"/>
        <v>0</v>
      </c>
      <c r="L27" s="96"/>
      <c r="M27" s="88"/>
      <c r="N27" s="95">
        <f t="shared" si="3"/>
        <v>0</v>
      </c>
    </row>
    <row r="28" spans="1:14">
      <c r="A28" s="101" t="s">
        <v>501</v>
      </c>
      <c r="B28" s="98"/>
      <c r="C28" s="130">
        <f t="shared" ref="C28:N28" si="4">SUM(C7:C27)</f>
        <v>0</v>
      </c>
      <c r="D28" s="131">
        <f t="shared" si="4"/>
        <v>0</v>
      </c>
      <c r="E28" s="132">
        <f t="shared" si="4"/>
        <v>0</v>
      </c>
      <c r="F28" s="133">
        <f t="shared" si="4"/>
        <v>0</v>
      </c>
      <c r="G28" s="134">
        <f t="shared" si="4"/>
        <v>0</v>
      </c>
      <c r="H28" s="135">
        <f t="shared" si="4"/>
        <v>0</v>
      </c>
      <c r="I28" s="133">
        <f t="shared" si="4"/>
        <v>0</v>
      </c>
      <c r="J28" s="131">
        <f t="shared" si="4"/>
        <v>0</v>
      </c>
      <c r="K28" s="135">
        <f t="shared" si="4"/>
        <v>0</v>
      </c>
      <c r="L28" s="133">
        <f t="shared" si="4"/>
        <v>0</v>
      </c>
      <c r="M28" s="131">
        <f t="shared" si="4"/>
        <v>0</v>
      </c>
      <c r="N28" s="135">
        <f t="shared" si="4"/>
        <v>0</v>
      </c>
    </row>
    <row r="29" spans="1:14">
      <c r="F29" s="99"/>
    </row>
    <row r="30" spans="1:14">
      <c r="F30" s="99"/>
    </row>
    <row r="31" spans="1:14">
      <c r="F31" s="99"/>
      <c r="K31" s="725" t="s">
        <v>565</v>
      </c>
      <c r="L31" s="725"/>
      <c r="M31" s="725"/>
      <c r="N31" s="725"/>
    </row>
    <row r="32" spans="1:14">
      <c r="F32" s="99"/>
    </row>
    <row r="33" spans="6:6">
      <c r="F33" s="99"/>
    </row>
    <row r="34" spans="6:6">
      <c r="F34" s="99"/>
    </row>
    <row r="35" spans="6:6">
      <c r="F35" s="99"/>
    </row>
    <row r="36" spans="6:6">
      <c r="F36" s="99"/>
    </row>
    <row r="37" spans="6:6">
      <c r="F37" s="99"/>
    </row>
    <row r="38" spans="6:6">
      <c r="F38" s="99"/>
    </row>
    <row r="39" spans="6:6">
      <c r="F39" s="99"/>
    </row>
    <row r="40" spans="6:6">
      <c r="F40" s="99"/>
    </row>
    <row r="41" spans="6:6">
      <c r="F41" s="99"/>
    </row>
    <row r="42" spans="6:6">
      <c r="F42" s="99"/>
    </row>
    <row r="43" spans="6:6">
      <c r="F43" s="99"/>
    </row>
    <row r="44" spans="6:6">
      <c r="F44" s="99"/>
    </row>
    <row r="45" spans="6:6">
      <c r="F45" s="99"/>
    </row>
    <row r="46" spans="6:6">
      <c r="F46" s="99"/>
    </row>
    <row r="47" spans="6:6">
      <c r="F47" s="99"/>
    </row>
  </sheetData>
  <sheetProtection formatCells="0" formatColumns="0" formatRows="0" insertColumns="0" insertRows="0"/>
  <mergeCells count="6">
    <mergeCell ref="K31:N31"/>
    <mergeCell ref="A4:A6"/>
    <mergeCell ref="B4:B6"/>
    <mergeCell ref="C4:N4"/>
    <mergeCell ref="C5:H5"/>
    <mergeCell ref="I5:N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7" zoomScaleNormal="100" workbookViewId="0">
      <selection activeCell="M12" sqref="M12"/>
    </sheetView>
  </sheetViews>
  <sheetFormatPr defaultColWidth="9.140625" defaultRowHeight="12.75"/>
  <cols>
    <col min="1" max="1" width="25.28515625" style="48" customWidth="1"/>
    <col min="2" max="2" width="7.7109375" style="50" customWidth="1"/>
    <col min="3" max="3" width="8.7109375" style="50" customWidth="1"/>
    <col min="4" max="5" width="7.7109375" style="50" customWidth="1"/>
    <col min="6" max="6" width="8.5703125" style="128" customWidth="1"/>
    <col min="7" max="8" width="7.7109375" style="50" customWidth="1"/>
    <col min="9" max="9" width="8.85546875" style="50" customWidth="1"/>
    <col min="10" max="10" width="7.7109375" style="50" customWidth="1"/>
    <col min="11" max="13" width="7.7109375" style="48" customWidth="1"/>
    <col min="14" max="16384" width="9.140625" style="48"/>
  </cols>
  <sheetData>
    <row r="1" spans="1:13">
      <c r="A1" s="735" t="s">
        <v>1614</v>
      </c>
      <c r="B1" s="735"/>
      <c r="C1" s="735"/>
      <c r="D1" s="735"/>
      <c r="E1" s="735"/>
      <c r="F1" s="735"/>
      <c r="G1" s="735"/>
      <c r="H1" s="735"/>
      <c r="I1" s="735"/>
      <c r="J1" s="735"/>
    </row>
    <row r="2" spans="1:13">
      <c r="A2" s="705" t="s">
        <v>1343</v>
      </c>
      <c r="B2" s="705"/>
      <c r="C2" s="705"/>
      <c r="D2" s="705"/>
      <c r="E2" s="705"/>
      <c r="F2" s="705"/>
      <c r="G2" s="705"/>
      <c r="H2" s="705"/>
      <c r="I2" s="705"/>
    </row>
    <row r="3" spans="1:13">
      <c r="F3" s="51"/>
    </row>
    <row r="4" spans="1:13" ht="54" customHeight="1">
      <c r="A4" s="70" t="s">
        <v>568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3">
      <c r="A5" s="52"/>
      <c r="F5" s="51"/>
      <c r="M5" s="53"/>
    </row>
    <row r="6" spans="1:13" ht="13.5" thickBot="1">
      <c r="F6" s="51"/>
      <c r="M6" s="53" t="s">
        <v>303</v>
      </c>
    </row>
    <row r="7" spans="1:13" ht="54" customHeight="1">
      <c r="A7" s="736" t="s">
        <v>569</v>
      </c>
      <c r="B7" s="738" t="s">
        <v>288</v>
      </c>
      <c r="C7" s="738"/>
      <c r="D7" s="738"/>
      <c r="E7" s="739"/>
      <c r="F7" s="738"/>
      <c r="G7" s="740"/>
      <c r="H7" s="738"/>
      <c r="I7" s="738"/>
      <c r="J7" s="738"/>
      <c r="K7" s="738" t="s">
        <v>289</v>
      </c>
      <c r="L7" s="738"/>
      <c r="M7" s="741"/>
    </row>
    <row r="8" spans="1:13" ht="50.45" customHeight="1">
      <c r="A8" s="737"/>
      <c r="B8" s="232" t="s">
        <v>570</v>
      </c>
      <c r="C8" s="322" t="s">
        <v>509</v>
      </c>
      <c r="D8" s="232" t="s">
        <v>534</v>
      </c>
      <c r="E8" s="233" t="s">
        <v>571</v>
      </c>
      <c r="F8" s="322" t="s">
        <v>509</v>
      </c>
      <c r="G8" s="234" t="s">
        <v>534</v>
      </c>
      <c r="H8" s="232" t="s">
        <v>298</v>
      </c>
      <c r="I8" s="322" t="s">
        <v>509</v>
      </c>
      <c r="J8" s="235" t="s">
        <v>534</v>
      </c>
      <c r="K8" s="232" t="s">
        <v>570</v>
      </c>
      <c r="L8" s="232" t="s">
        <v>573</v>
      </c>
      <c r="M8" s="236" t="s">
        <v>574</v>
      </c>
    </row>
    <row r="9" spans="1:13" ht="25.15" customHeight="1">
      <c r="A9" s="364" t="s">
        <v>603</v>
      </c>
      <c r="B9" s="359"/>
      <c r="C9" s="359"/>
      <c r="D9" s="288">
        <f>B9-C9</f>
        <v>0</v>
      </c>
      <c r="E9" s="289"/>
      <c r="F9" s="290"/>
      <c r="G9" s="291">
        <f t="shared" ref="G9:G19" si="0">E9-F9</f>
        <v>0</v>
      </c>
      <c r="H9" s="289"/>
      <c r="I9" s="292"/>
      <c r="J9" s="288">
        <f>H9-I9</f>
        <v>0</v>
      </c>
      <c r="K9" s="293"/>
      <c r="L9" s="294"/>
      <c r="M9" s="295"/>
    </row>
    <row r="10" spans="1:13" ht="25.5" customHeight="1">
      <c r="A10" s="365" t="s">
        <v>572</v>
      </c>
      <c r="B10" s="359"/>
      <c r="C10" s="359"/>
      <c r="D10" s="288">
        <f t="shared" ref="D10:D17" si="1">B10-C10</f>
        <v>0</v>
      </c>
      <c r="E10" s="289"/>
      <c r="F10" s="290"/>
      <c r="G10" s="291">
        <f t="shared" si="0"/>
        <v>0</v>
      </c>
      <c r="H10" s="289"/>
      <c r="I10" s="292"/>
      <c r="J10" s="288">
        <f t="shared" ref="J10:J18" si="2">H10-I10</f>
        <v>0</v>
      </c>
      <c r="K10" s="293"/>
      <c r="L10" s="294"/>
      <c r="M10" s="295"/>
    </row>
    <row r="11" spans="1:13" ht="25.15" customHeight="1">
      <c r="A11" s="365" t="s">
        <v>1361</v>
      </c>
      <c r="B11" s="359">
        <v>4</v>
      </c>
      <c r="C11" s="398">
        <v>3</v>
      </c>
      <c r="D11" s="288">
        <f t="shared" si="1"/>
        <v>1</v>
      </c>
      <c r="E11" s="289"/>
      <c r="F11" s="290"/>
      <c r="G11" s="291">
        <f t="shared" si="0"/>
        <v>0</v>
      </c>
      <c r="H11" s="289"/>
      <c r="I11" s="292"/>
      <c r="J11" s="288">
        <f t="shared" si="2"/>
        <v>0</v>
      </c>
      <c r="K11" s="293"/>
      <c r="L11" s="294"/>
      <c r="M11" s="295"/>
    </row>
    <row r="12" spans="1:13" ht="25.15" customHeight="1">
      <c r="A12" s="365" t="s">
        <v>1362</v>
      </c>
      <c r="B12" s="359">
        <v>6</v>
      </c>
      <c r="C12" s="398">
        <v>5</v>
      </c>
      <c r="D12" s="288">
        <f t="shared" si="1"/>
        <v>1</v>
      </c>
      <c r="E12" s="367"/>
      <c r="F12" s="368"/>
      <c r="G12" s="291">
        <f t="shared" si="0"/>
        <v>0</v>
      </c>
      <c r="H12" s="293"/>
      <c r="I12" s="299"/>
      <c r="J12" s="288">
        <f t="shared" si="2"/>
        <v>0</v>
      </c>
      <c r="K12" s="293"/>
      <c r="L12" s="294"/>
      <c r="M12" s="295"/>
    </row>
    <row r="13" spans="1:13" ht="25.15" customHeight="1">
      <c r="A13" s="365" t="s">
        <v>1363</v>
      </c>
      <c r="B13" s="359"/>
      <c r="C13" s="398"/>
      <c r="D13" s="288">
        <f t="shared" si="1"/>
        <v>0</v>
      </c>
      <c r="E13" s="367">
        <v>11</v>
      </c>
      <c r="F13" s="401">
        <v>19</v>
      </c>
      <c r="G13" s="291">
        <f t="shared" si="0"/>
        <v>-8</v>
      </c>
      <c r="H13" s="293"/>
      <c r="I13" s="299"/>
      <c r="J13" s="288">
        <f t="shared" si="2"/>
        <v>0</v>
      </c>
      <c r="K13" s="293"/>
      <c r="L13" s="294"/>
      <c r="M13" s="295"/>
    </row>
    <row r="14" spans="1:13" ht="25.15" customHeight="1">
      <c r="A14" s="365" t="s">
        <v>1364</v>
      </c>
      <c r="B14" s="359"/>
      <c r="C14" s="398">
        <v>2</v>
      </c>
      <c r="D14" s="288">
        <f t="shared" si="1"/>
        <v>-2</v>
      </c>
      <c r="E14" s="367"/>
      <c r="F14" s="401">
        <v>2</v>
      </c>
      <c r="G14" s="291">
        <f t="shared" si="0"/>
        <v>-2</v>
      </c>
      <c r="H14" s="293"/>
      <c r="I14" s="299"/>
      <c r="J14" s="288">
        <f t="shared" si="2"/>
        <v>0</v>
      </c>
      <c r="K14" s="293"/>
      <c r="L14" s="294"/>
      <c r="M14" s="295"/>
    </row>
    <row r="15" spans="1:13" ht="25.15" customHeight="1">
      <c r="A15" s="366" t="s">
        <v>1365</v>
      </c>
      <c r="B15" s="359"/>
      <c r="C15" s="398"/>
      <c r="D15" s="288">
        <f t="shared" si="1"/>
        <v>0</v>
      </c>
      <c r="E15" s="367">
        <v>2</v>
      </c>
      <c r="F15" s="401"/>
      <c r="G15" s="291">
        <f t="shared" si="0"/>
        <v>2</v>
      </c>
      <c r="H15" s="293"/>
      <c r="I15" s="299"/>
      <c r="J15" s="288">
        <f t="shared" si="2"/>
        <v>0</v>
      </c>
      <c r="K15" s="293"/>
      <c r="L15" s="294"/>
      <c r="M15" s="295"/>
    </row>
    <row r="16" spans="1:13" ht="25.15" customHeight="1">
      <c r="A16" s="57"/>
      <c r="B16" s="296"/>
      <c r="C16" s="323"/>
      <c r="D16" s="288">
        <f t="shared" si="1"/>
        <v>0</v>
      </c>
      <c r="E16" s="367"/>
      <c r="F16" s="401"/>
      <c r="G16" s="291">
        <f t="shared" si="0"/>
        <v>0</v>
      </c>
      <c r="H16" s="293"/>
      <c r="I16" s="299"/>
      <c r="J16" s="288">
        <f t="shared" si="2"/>
        <v>0</v>
      </c>
      <c r="K16" s="293"/>
      <c r="L16" s="294"/>
      <c r="M16" s="295"/>
    </row>
    <row r="17" spans="1:13" ht="25.15" customHeight="1">
      <c r="A17" s="57"/>
      <c r="B17" s="296"/>
      <c r="C17" s="323"/>
      <c r="D17" s="288">
        <f t="shared" si="1"/>
        <v>0</v>
      </c>
      <c r="E17" s="297"/>
      <c r="F17" s="300"/>
      <c r="G17" s="291">
        <f t="shared" si="0"/>
        <v>0</v>
      </c>
      <c r="H17" s="293"/>
      <c r="I17" s="299"/>
      <c r="J17" s="288">
        <f t="shared" si="2"/>
        <v>0</v>
      </c>
      <c r="K17" s="293"/>
      <c r="L17" s="294"/>
      <c r="M17" s="295"/>
    </row>
    <row r="18" spans="1:13" s="58" customFormat="1" ht="25.15" customHeight="1">
      <c r="A18" s="301"/>
      <c r="B18" s="296"/>
      <c r="C18" s="323"/>
      <c r="D18" s="288">
        <f>B18-C18</f>
        <v>0</v>
      </c>
      <c r="E18" s="302"/>
      <c r="F18" s="298"/>
      <c r="G18" s="291">
        <f t="shared" si="0"/>
        <v>0</v>
      </c>
      <c r="H18" s="293"/>
      <c r="I18" s="299"/>
      <c r="J18" s="288">
        <f t="shared" si="2"/>
        <v>0</v>
      </c>
      <c r="K18" s="293"/>
      <c r="L18" s="294"/>
      <c r="M18" s="295"/>
    </row>
    <row r="19" spans="1:13" s="58" customFormat="1" ht="25.15" customHeight="1" thickBot="1">
      <c r="A19" s="102" t="s">
        <v>501</v>
      </c>
      <c r="B19" s="303">
        <f>SUM(B9:B18)</f>
        <v>10</v>
      </c>
      <c r="C19" s="324">
        <f>SUM(C9:C18)</f>
        <v>10</v>
      </c>
      <c r="D19" s="304">
        <f>B19-C19</f>
        <v>0</v>
      </c>
      <c r="E19" s="305">
        <f>SUM(E9:E18)</f>
        <v>13</v>
      </c>
      <c r="F19" s="324">
        <f>SUM(F9:F18)</f>
        <v>21</v>
      </c>
      <c r="G19" s="306">
        <f t="shared" si="0"/>
        <v>-8</v>
      </c>
      <c r="H19" s="303">
        <f>SUM(H9:H18)</f>
        <v>0</v>
      </c>
      <c r="I19" s="324">
        <f>SUM(I9:I18)</f>
        <v>0</v>
      </c>
      <c r="J19" s="304">
        <f>H19-I19</f>
        <v>0</v>
      </c>
      <c r="K19" s="303">
        <f>SUM(K9:K18)</f>
        <v>0</v>
      </c>
      <c r="L19" s="303">
        <f>SUM(L9:L18)</f>
        <v>0</v>
      </c>
      <c r="M19" s="307">
        <f>SUM(M9:M18)</f>
        <v>0</v>
      </c>
    </row>
    <row r="20" spans="1:13">
      <c r="A20" s="732"/>
      <c r="B20" s="732"/>
      <c r="C20" s="732"/>
      <c r="D20" s="732"/>
      <c r="E20" s="732"/>
      <c r="F20" s="733"/>
      <c r="G20" s="732"/>
      <c r="H20" s="732"/>
      <c r="I20" s="732"/>
      <c r="J20" s="732"/>
      <c r="K20" s="732"/>
      <c r="L20" s="732"/>
      <c r="M20" s="732"/>
    </row>
    <row r="21" spans="1:13">
      <c r="A21" s="59"/>
      <c r="C21" s="125"/>
      <c r="F21" s="126"/>
      <c r="G21" s="127"/>
      <c r="K21" s="59"/>
      <c r="L21" s="59"/>
      <c r="M21" s="59"/>
    </row>
    <row r="22" spans="1:13">
      <c r="F22" s="126"/>
      <c r="G22" s="127"/>
      <c r="K22" s="734"/>
      <c r="L22" s="734"/>
      <c r="M22" s="734"/>
    </row>
    <row r="23" spans="1:13">
      <c r="F23" s="126"/>
      <c r="G23" s="127"/>
    </row>
    <row r="24" spans="1:13">
      <c r="F24" s="126"/>
      <c r="G24" s="127"/>
    </row>
    <row r="25" spans="1:13">
      <c r="F25" s="126"/>
      <c r="G25" s="127"/>
    </row>
    <row r="26" spans="1:13">
      <c r="F26" s="126"/>
      <c r="G26" s="127"/>
    </row>
    <row r="27" spans="1:13">
      <c r="F27" s="126"/>
      <c r="G27" s="127"/>
    </row>
    <row r="28" spans="1:13">
      <c r="F28" s="126"/>
      <c r="G28" s="127"/>
    </row>
    <row r="29" spans="1:13">
      <c r="F29" s="126"/>
      <c r="G29" s="127"/>
    </row>
    <row r="30" spans="1:13">
      <c r="F30" s="126"/>
      <c r="G30" s="127"/>
    </row>
    <row r="31" spans="1:13">
      <c r="F31" s="126"/>
      <c r="G31" s="127"/>
    </row>
    <row r="32" spans="1:13">
      <c r="F32" s="126"/>
      <c r="G32" s="127"/>
    </row>
    <row r="33" spans="6:7">
      <c r="F33" s="126"/>
      <c r="G33" s="127"/>
    </row>
    <row r="34" spans="6:7">
      <c r="F34" s="126"/>
      <c r="G34" s="127"/>
    </row>
    <row r="35" spans="6:7">
      <c r="F35" s="126"/>
      <c r="G35" s="127"/>
    </row>
    <row r="36" spans="6:7">
      <c r="F36" s="126"/>
      <c r="G36" s="127"/>
    </row>
    <row r="37" spans="6:7">
      <c r="F37" s="126"/>
      <c r="G37" s="127"/>
    </row>
    <row r="38" spans="6:7">
      <c r="F38" s="126"/>
      <c r="G38" s="127"/>
    </row>
    <row r="39" spans="6:7">
      <c r="F39" s="126"/>
      <c r="G39" s="127"/>
    </row>
    <row r="40" spans="6:7">
      <c r="F40" s="126"/>
      <c r="G40" s="127"/>
    </row>
    <row r="41" spans="6:7">
      <c r="F41" s="126"/>
      <c r="G41" s="127"/>
    </row>
    <row r="42" spans="6:7">
      <c r="F42" s="126"/>
      <c r="G42" s="127"/>
    </row>
    <row r="43" spans="6:7">
      <c r="F43" s="126"/>
      <c r="G43" s="127"/>
    </row>
    <row r="44" spans="6:7">
      <c r="F44" s="126"/>
      <c r="G44" s="127"/>
    </row>
    <row r="45" spans="6:7">
      <c r="F45" s="126"/>
      <c r="G45" s="127"/>
    </row>
    <row r="46" spans="6:7">
      <c r="F46" s="126"/>
      <c r="G46" s="127"/>
    </row>
    <row r="47" spans="6:7">
      <c r="F47" s="126"/>
      <c r="G47" s="127"/>
    </row>
    <row r="48" spans="6:7">
      <c r="F48" s="126"/>
      <c r="G48" s="127"/>
    </row>
  </sheetData>
  <sheetProtection formatCells="0" formatColumns="0" formatRows="0" insertColumns="0" insertRows="0"/>
  <mergeCells count="7">
    <mergeCell ref="A20:M20"/>
    <mergeCell ref="K22:M22"/>
    <mergeCell ref="A1:J1"/>
    <mergeCell ref="A7:A8"/>
    <mergeCell ref="B7:J7"/>
    <mergeCell ref="K7:M7"/>
    <mergeCell ref="A2:I2"/>
  </mergeCells>
  <phoneticPr fontId="28" type="noConversion"/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00" workbookViewId="0">
      <selection activeCell="P14" sqref="P14"/>
    </sheetView>
  </sheetViews>
  <sheetFormatPr defaultColWidth="9.140625" defaultRowHeight="12.75"/>
  <cols>
    <col min="1" max="1" width="47.28515625" style="42" customWidth="1"/>
    <col min="2" max="2" width="14.85546875" style="42" customWidth="1"/>
    <col min="3" max="3" width="10.42578125" style="42" customWidth="1"/>
    <col min="4" max="5" width="9.140625" style="42"/>
    <col min="6" max="6" width="12.85546875" style="42" customWidth="1"/>
    <col min="7" max="16384" width="9.140625" style="42"/>
  </cols>
  <sheetData>
    <row r="1" spans="1:11">
      <c r="A1" s="49" t="s">
        <v>1343</v>
      </c>
      <c r="B1" s="87"/>
      <c r="C1" s="87"/>
      <c r="D1" s="87"/>
      <c r="E1" s="87"/>
    </row>
    <row r="2" spans="1:11">
      <c r="B2" s="43"/>
      <c r="C2" s="43"/>
      <c r="D2" s="43"/>
      <c r="E2" s="43"/>
      <c r="F2" s="44"/>
    </row>
    <row r="3" spans="1:11">
      <c r="B3" s="43"/>
      <c r="C3" s="43"/>
      <c r="D3" s="43"/>
      <c r="E3" s="43"/>
      <c r="F3" s="44"/>
    </row>
    <row r="4" spans="1:11">
      <c r="A4" s="114" t="s">
        <v>1615</v>
      </c>
      <c r="B4" s="44"/>
      <c r="C4" s="44"/>
      <c r="D4" s="44"/>
      <c r="E4" s="44"/>
      <c r="F4" s="44"/>
    </row>
    <row r="5" spans="1:11" ht="13.5" thickBot="1">
      <c r="A5" s="45"/>
      <c r="B5" s="45"/>
      <c r="C5" s="45"/>
      <c r="D5" s="45"/>
      <c r="E5" s="45"/>
      <c r="F5" s="44"/>
      <c r="G5" s="45"/>
      <c r="H5" s="45"/>
      <c r="I5" s="45"/>
      <c r="J5" s="45"/>
      <c r="K5" s="46" t="s">
        <v>304</v>
      </c>
    </row>
    <row r="6" spans="1:11" ht="191.25">
      <c r="A6" s="275"/>
      <c r="B6" s="276" t="s">
        <v>299</v>
      </c>
      <c r="C6" s="276" t="s">
        <v>509</v>
      </c>
      <c r="D6" s="276" t="s">
        <v>556</v>
      </c>
      <c r="E6" s="276" t="s">
        <v>300</v>
      </c>
      <c r="F6" s="276" t="s">
        <v>301</v>
      </c>
      <c r="G6" s="277" t="s">
        <v>302</v>
      </c>
      <c r="H6" s="278" t="s">
        <v>308</v>
      </c>
      <c r="I6" s="278" t="s">
        <v>309</v>
      </c>
      <c r="J6" s="279" t="s">
        <v>1339</v>
      </c>
      <c r="K6" s="280" t="s">
        <v>1340</v>
      </c>
    </row>
    <row r="7" spans="1:11" ht="9.75" customHeight="1">
      <c r="A7" s="281"/>
      <c r="B7" s="272"/>
      <c r="C7" s="272"/>
      <c r="D7" s="272"/>
      <c r="E7" s="272"/>
      <c r="F7" s="272"/>
      <c r="G7" s="272"/>
      <c r="H7" s="272"/>
      <c r="I7" s="272"/>
      <c r="J7" s="273"/>
      <c r="K7" s="282"/>
    </row>
    <row r="8" spans="1:11">
      <c r="A8" s="281" t="s">
        <v>604</v>
      </c>
      <c r="B8" s="272">
        <f>'ЗДР.РАД. И САРАД.'!I36</f>
        <v>40</v>
      </c>
      <c r="C8" s="272">
        <f>'ЗДР.РАД. И САРАД.'!K36-'ЗДР.РАД. И САРАД.'!J17</f>
        <v>48</v>
      </c>
      <c r="D8" s="272">
        <f>B8-C8</f>
        <v>-8</v>
      </c>
      <c r="E8" s="272"/>
      <c r="F8" s="272">
        <f>'ЗДР.РАД. И САРАД.'!X36</f>
        <v>0</v>
      </c>
      <c r="G8" s="272">
        <f>SUM(B8,E8,F8)</f>
        <v>40</v>
      </c>
      <c r="H8" s="272"/>
      <c r="I8" s="674">
        <v>3</v>
      </c>
      <c r="J8" s="674">
        <v>3</v>
      </c>
      <c r="K8" s="282">
        <f>SUM(B8,J8)</f>
        <v>43</v>
      </c>
    </row>
    <row r="9" spans="1:11">
      <c r="A9" s="281" t="s">
        <v>605</v>
      </c>
      <c r="B9" s="333">
        <f>СТОМАТОЛОГИЈА!E15</f>
        <v>12</v>
      </c>
      <c r="C9" s="272">
        <f>СТОМАТОЛОГИЈА!F15</f>
        <v>13</v>
      </c>
      <c r="D9" s="272">
        <f>B9-C9</f>
        <v>-1</v>
      </c>
      <c r="E9" s="272"/>
      <c r="F9" s="272">
        <f>СТОМАТОЛОГИЈА!N15</f>
        <v>0</v>
      </c>
      <c r="G9" s="272">
        <f t="shared" ref="G9:G18" si="0">SUM(B9,E9,F9)</f>
        <v>12</v>
      </c>
      <c r="H9" s="272"/>
      <c r="I9" s="674"/>
      <c r="J9" s="674"/>
      <c r="K9" s="282">
        <f t="shared" ref="K9:K18" si="1">SUM(B9,J9)</f>
        <v>12</v>
      </c>
    </row>
    <row r="10" spans="1:11" ht="25.5" customHeight="1">
      <c r="A10" s="281" t="s">
        <v>606</v>
      </c>
      <c r="B10" s="333">
        <f>'ЗДР.РАД. И САРАД.'!J36</f>
        <v>2</v>
      </c>
      <c r="C10" s="272">
        <f>'ЗДР.РАД. И САРАД.'!K17-'ЗДР.РАД. И САРАД.'!I17</f>
        <v>2</v>
      </c>
      <c r="D10" s="272">
        <f t="shared" ref="D10:D18" si="2">B10-C10</f>
        <v>0</v>
      </c>
      <c r="E10" s="272">
        <f>АПОТЕКА!C28</f>
        <v>0</v>
      </c>
      <c r="F10" s="272"/>
      <c r="G10" s="272">
        <f t="shared" si="0"/>
        <v>2</v>
      </c>
      <c r="H10" s="272"/>
      <c r="I10" s="674"/>
      <c r="J10" s="674"/>
      <c r="K10" s="282">
        <f t="shared" si="1"/>
        <v>2</v>
      </c>
    </row>
    <row r="11" spans="1:11">
      <c r="A11" s="281" t="s">
        <v>607</v>
      </c>
      <c r="B11" s="272">
        <f>'ЗДР.РАД. И САРАД.'!O36</f>
        <v>70</v>
      </c>
      <c r="C11" s="272">
        <f>'ЗДР.РАД. И САРАД.'!P36</f>
        <v>72</v>
      </c>
      <c r="D11" s="272">
        <f t="shared" si="2"/>
        <v>-2</v>
      </c>
      <c r="E11" s="272"/>
      <c r="F11" s="272">
        <f>'ЗДР.РАД. И САРАД.'!Y36</f>
        <v>0</v>
      </c>
      <c r="G11" s="272">
        <f t="shared" si="0"/>
        <v>70</v>
      </c>
      <c r="H11" s="272"/>
      <c r="I11" s="674">
        <v>1</v>
      </c>
      <c r="J11" s="674">
        <v>1</v>
      </c>
      <c r="K11" s="282">
        <f t="shared" si="1"/>
        <v>71</v>
      </c>
    </row>
    <row r="12" spans="1:11">
      <c r="A12" s="281" t="s">
        <v>274</v>
      </c>
      <c r="B12" s="272">
        <f>СТОМАТОЛОГИЈА!H15</f>
        <v>12</v>
      </c>
      <c r="C12" s="272">
        <f>СТОМАТОЛОГИЈА!J15</f>
        <v>14</v>
      </c>
      <c r="D12" s="272">
        <f t="shared" si="2"/>
        <v>-2</v>
      </c>
      <c r="E12" s="272"/>
      <c r="F12" s="272">
        <f>СТОМАТОЛОГИЈА!O15</f>
        <v>0</v>
      </c>
      <c r="G12" s="272">
        <f t="shared" si="0"/>
        <v>12</v>
      </c>
      <c r="H12" s="272"/>
      <c r="I12" s="674"/>
      <c r="J12" s="674"/>
      <c r="K12" s="282">
        <f t="shared" si="1"/>
        <v>12</v>
      </c>
    </row>
    <row r="13" spans="1:11">
      <c r="A13" s="281" t="s">
        <v>275</v>
      </c>
      <c r="B13" s="272">
        <f>СТОМАТОЛОГИЈА!I15</f>
        <v>2</v>
      </c>
      <c r="C13" s="272">
        <f>СТОМАТОЛОГИЈА!K15</f>
        <v>6</v>
      </c>
      <c r="D13" s="272">
        <f t="shared" si="2"/>
        <v>-4</v>
      </c>
      <c r="E13" s="272"/>
      <c r="F13" s="272">
        <f>СТОМАТОЛОГИЈА!P15</f>
        <v>0</v>
      </c>
      <c r="G13" s="272">
        <f t="shared" si="0"/>
        <v>2</v>
      </c>
      <c r="H13" s="272"/>
      <c r="I13" s="674"/>
      <c r="J13" s="674"/>
      <c r="K13" s="282">
        <f t="shared" si="1"/>
        <v>2</v>
      </c>
    </row>
    <row r="14" spans="1:11">
      <c r="A14" s="281" t="s">
        <v>608</v>
      </c>
      <c r="B14" s="272"/>
      <c r="C14" s="272"/>
      <c r="D14" s="272">
        <f t="shared" si="2"/>
        <v>0</v>
      </c>
      <c r="E14" s="272">
        <f>АПОТЕКА!F28</f>
        <v>0</v>
      </c>
      <c r="F14" s="272"/>
      <c r="G14" s="272">
        <f t="shared" si="0"/>
        <v>0</v>
      </c>
      <c r="H14" s="272"/>
      <c r="I14" s="674"/>
      <c r="J14" s="674"/>
      <c r="K14" s="282">
        <f t="shared" si="1"/>
        <v>0</v>
      </c>
    </row>
    <row r="15" spans="1:11">
      <c r="A15" s="281" t="s">
        <v>609</v>
      </c>
      <c r="B15" s="272">
        <f>'ЗДР.РАД. И САРАД.'!U36</f>
        <v>3</v>
      </c>
      <c r="C15" s="272">
        <f>'ЗДР.РАД. И САРАД.'!V36</f>
        <v>6</v>
      </c>
      <c r="D15" s="272">
        <f t="shared" si="2"/>
        <v>-3</v>
      </c>
      <c r="E15" s="272"/>
      <c r="F15" s="272">
        <f>'ЗДР.РАД. И САРАД.'!Z36</f>
        <v>0</v>
      </c>
      <c r="G15" s="272">
        <f t="shared" si="0"/>
        <v>3</v>
      </c>
      <c r="H15" s="272"/>
      <c r="I15" s="674"/>
      <c r="J15" s="674"/>
      <c r="K15" s="282">
        <f t="shared" si="1"/>
        <v>3</v>
      </c>
    </row>
    <row r="16" spans="1:11">
      <c r="A16" s="281" t="s">
        <v>610</v>
      </c>
      <c r="B16" s="272">
        <f>НЕМЕД.РАДНИЦИ!B19</f>
        <v>10</v>
      </c>
      <c r="C16" s="272">
        <f>НЕМЕД.РАДНИЦИ!C19</f>
        <v>10</v>
      </c>
      <c r="D16" s="272">
        <f t="shared" si="2"/>
        <v>0</v>
      </c>
      <c r="E16" s="272">
        <f>АПОТЕКА!I28</f>
        <v>0</v>
      </c>
      <c r="F16" s="272">
        <f>НЕМЕД.РАДНИЦИ!K19</f>
        <v>0</v>
      </c>
      <c r="G16" s="272">
        <f t="shared" si="0"/>
        <v>10</v>
      </c>
      <c r="H16" s="272"/>
      <c r="I16" s="674">
        <v>1</v>
      </c>
      <c r="J16" s="674"/>
      <c r="K16" s="282">
        <f t="shared" si="1"/>
        <v>10</v>
      </c>
    </row>
    <row r="17" spans="1:11" ht="13.5" thickBot="1">
      <c r="A17" s="283" t="s">
        <v>611</v>
      </c>
      <c r="B17" s="274">
        <f>НЕМЕД.РАДНИЦИ!E19+НЕМЕД.РАДНИЦИ!H19</f>
        <v>13</v>
      </c>
      <c r="C17" s="274">
        <f>НЕМЕД.РАДНИЦИ!F19+НЕМЕД.РАДНИЦИ!I19</f>
        <v>21</v>
      </c>
      <c r="D17" s="274">
        <f t="shared" si="2"/>
        <v>-8</v>
      </c>
      <c r="E17" s="274">
        <f>АПОТЕКА!L28</f>
        <v>0</v>
      </c>
      <c r="F17" s="274">
        <f>НЕМЕД.РАДНИЦИ!L19+НЕМЕД.РАДНИЦИ!M19</f>
        <v>0</v>
      </c>
      <c r="G17" s="274">
        <f t="shared" si="0"/>
        <v>13</v>
      </c>
      <c r="H17" s="274"/>
      <c r="I17" s="675">
        <v>2</v>
      </c>
      <c r="J17" s="675">
        <v>2</v>
      </c>
      <c r="K17" s="284">
        <f t="shared" si="1"/>
        <v>15</v>
      </c>
    </row>
    <row r="18" spans="1:11" ht="25.5" customHeight="1" thickTop="1" thickBot="1">
      <c r="A18" s="285" t="s">
        <v>501</v>
      </c>
      <c r="B18" s="286">
        <f>SUM(B8:B17)</f>
        <v>164</v>
      </c>
      <c r="C18" s="286">
        <f>SUM(C8:C17)</f>
        <v>192</v>
      </c>
      <c r="D18" s="286">
        <f t="shared" si="2"/>
        <v>-28</v>
      </c>
      <c r="E18" s="286">
        <f>SUM(E8:E17)</f>
        <v>0</v>
      </c>
      <c r="F18" s="286">
        <f>SUM(F8:F17)</f>
        <v>0</v>
      </c>
      <c r="G18" s="286">
        <f t="shared" si="0"/>
        <v>164</v>
      </c>
      <c r="H18" s="286">
        <f>SUM(H8:H17)</f>
        <v>0</v>
      </c>
      <c r="I18" s="676">
        <f>SUM(I8:I17)</f>
        <v>7</v>
      </c>
      <c r="J18" s="677">
        <f>SUM(J8:J17)</f>
        <v>6</v>
      </c>
      <c r="K18" s="287">
        <f t="shared" si="1"/>
        <v>170</v>
      </c>
    </row>
    <row r="19" spans="1:11">
      <c r="A19" s="47"/>
      <c r="B19" s="47"/>
      <c r="C19" s="47"/>
      <c r="D19" s="47"/>
      <c r="E19" s="44"/>
      <c r="F19" s="44"/>
      <c r="G19" s="44"/>
    </row>
    <row r="20" spans="1:11">
      <c r="A20" s="47"/>
      <c r="B20" s="47"/>
      <c r="C20" s="47"/>
      <c r="D20" s="47"/>
      <c r="E20" s="44"/>
      <c r="F20" s="44"/>
      <c r="G20" s="44"/>
    </row>
    <row r="21" spans="1:11">
      <c r="A21" s="47"/>
      <c r="B21" s="47"/>
      <c r="C21" s="47"/>
      <c r="D21" s="47"/>
      <c r="E21" s="44"/>
      <c r="F21" s="44"/>
      <c r="G21" s="44"/>
    </row>
    <row r="22" spans="1:11">
      <c r="A22" s="47"/>
      <c r="B22" s="47"/>
      <c r="C22" s="47"/>
      <c r="D22" s="47"/>
      <c r="E22" s="44"/>
      <c r="F22" s="44"/>
      <c r="G22" s="44"/>
    </row>
    <row r="23" spans="1:11">
      <c r="A23" s="47"/>
      <c r="B23" s="47"/>
      <c r="C23" s="47"/>
      <c r="D23" s="47"/>
      <c r="E23" s="44"/>
      <c r="F23" s="44"/>
      <c r="G23" s="44"/>
    </row>
    <row r="24" spans="1:11">
      <c r="A24" s="47"/>
      <c r="B24" s="47"/>
      <c r="C24" s="47"/>
      <c r="D24" s="47"/>
      <c r="E24" s="44"/>
      <c r="F24" s="44"/>
      <c r="G24" s="44"/>
    </row>
    <row r="25" spans="1:11">
      <c r="A25" s="47"/>
      <c r="B25" s="47"/>
      <c r="C25" s="47"/>
      <c r="D25" s="47"/>
      <c r="E25" s="44"/>
      <c r="F25" s="44"/>
      <c r="G25" s="44"/>
    </row>
    <row r="26" spans="1:11">
      <c r="A26" s="47"/>
      <c r="B26" s="47"/>
      <c r="C26" s="47"/>
      <c r="D26" s="47"/>
      <c r="E26" s="44"/>
      <c r="F26" s="44"/>
      <c r="G26" s="44"/>
    </row>
    <row r="27" spans="1:11">
      <c r="A27" s="47"/>
      <c r="B27" s="47"/>
      <c r="C27" s="47"/>
      <c r="D27" s="47"/>
      <c r="E27" s="44"/>
      <c r="F27" s="44"/>
      <c r="G27" s="44"/>
    </row>
    <row r="28" spans="1:11">
      <c r="E28" s="44"/>
      <c r="F28" s="44"/>
      <c r="G28" s="44"/>
    </row>
    <row r="29" spans="1:11">
      <c r="E29" s="44"/>
      <c r="F29" s="44"/>
      <c r="G29" s="44"/>
    </row>
    <row r="30" spans="1:11">
      <c r="E30" s="44"/>
      <c r="F30" s="44"/>
      <c r="G30" s="44"/>
    </row>
    <row r="31" spans="1:11">
      <c r="E31" s="44"/>
      <c r="F31" s="44"/>
      <c r="G31" s="44"/>
    </row>
    <row r="32" spans="1:11">
      <c r="E32" s="44"/>
      <c r="F32" s="44"/>
      <c r="G32" s="44"/>
    </row>
    <row r="33" spans="5:7">
      <c r="E33" s="44"/>
      <c r="F33" s="44"/>
      <c r="G33" s="44"/>
    </row>
    <row r="34" spans="5:7">
      <c r="E34" s="44"/>
      <c r="F34" s="44"/>
      <c r="G34" s="44"/>
    </row>
    <row r="35" spans="5:7">
      <c r="E35" s="44"/>
      <c r="F35" s="44"/>
      <c r="G35" s="44"/>
    </row>
    <row r="36" spans="5:7">
      <c r="E36" s="44"/>
      <c r="F36" s="44"/>
      <c r="G36" s="44"/>
    </row>
    <row r="37" spans="5:7">
      <c r="E37" s="44"/>
      <c r="F37" s="44"/>
      <c r="G37" s="44"/>
    </row>
    <row r="38" spans="5:7">
      <c r="E38" s="44"/>
      <c r="F38" s="44"/>
      <c r="G38" s="44"/>
    </row>
    <row r="39" spans="5:7">
      <c r="E39" s="44"/>
      <c r="F39" s="44"/>
      <c r="G39" s="44"/>
    </row>
    <row r="40" spans="5:7">
      <c r="E40" s="44"/>
      <c r="F40" s="44"/>
      <c r="G40" s="44"/>
    </row>
    <row r="41" spans="5:7">
      <c r="E41" s="44"/>
      <c r="F41" s="44"/>
      <c r="G41" s="44"/>
    </row>
    <row r="42" spans="5:7">
      <c r="E42" s="44"/>
      <c r="F42" s="44"/>
      <c r="G42" s="44"/>
    </row>
    <row r="43" spans="5:7">
      <c r="E43" s="44"/>
      <c r="F43" s="44"/>
      <c r="G43" s="44"/>
    </row>
    <row r="44" spans="5:7">
      <c r="E44" s="44"/>
      <c r="F44" s="44"/>
      <c r="G44" s="44"/>
    </row>
    <row r="45" spans="5:7">
      <c r="E45" s="44"/>
      <c r="F45" s="44"/>
      <c r="G45" s="44"/>
    </row>
    <row r="46" spans="5:7">
      <c r="E46" s="44"/>
      <c r="F46" s="44"/>
      <c r="G46" s="44"/>
    </row>
    <row r="47" spans="5:7">
      <c r="E47" s="44"/>
      <c r="F47" s="44"/>
      <c r="G47" s="44"/>
    </row>
    <row r="48" spans="5:7">
      <c r="E48" s="44"/>
      <c r="F48" s="44"/>
      <c r="G48" s="44"/>
    </row>
    <row r="49" spans="5:7">
      <c r="E49" s="44"/>
      <c r="F49" s="44"/>
      <c r="G49" s="44"/>
    </row>
    <row r="50" spans="5:7">
      <c r="E50" s="44"/>
      <c r="F50" s="44"/>
      <c r="G50" s="44"/>
    </row>
    <row r="51" spans="5:7">
      <c r="E51" s="44"/>
      <c r="F51" s="44"/>
      <c r="G51" s="44"/>
    </row>
    <row r="52" spans="5:7">
      <c r="E52" s="44"/>
      <c r="F52" s="44"/>
      <c r="G52" s="44"/>
    </row>
    <row r="53" spans="5:7">
      <c r="E53" s="44"/>
      <c r="F53" s="44"/>
      <c r="G53" s="44"/>
    </row>
    <row r="54" spans="5:7">
      <c r="E54" s="44"/>
      <c r="F54" s="44"/>
      <c r="G54" s="44"/>
    </row>
    <row r="55" spans="5:7">
      <c r="E55" s="44"/>
      <c r="F55" s="44"/>
      <c r="G55" s="44"/>
    </row>
    <row r="56" spans="5:7">
      <c r="E56" s="44"/>
      <c r="F56" s="44"/>
      <c r="G56" s="44"/>
    </row>
    <row r="57" spans="5:7">
      <c r="E57" s="44"/>
      <c r="F57" s="44"/>
      <c r="G57" s="44"/>
    </row>
    <row r="58" spans="5:7">
      <c r="E58" s="44"/>
      <c r="F58" s="44"/>
      <c r="G58" s="44"/>
    </row>
    <row r="59" spans="5:7">
      <c r="E59" s="44"/>
      <c r="F59" s="44"/>
      <c r="G59" s="44"/>
    </row>
    <row r="60" spans="5:7">
      <c r="E60" s="44"/>
      <c r="F60" s="44"/>
      <c r="G60" s="44"/>
    </row>
    <row r="61" spans="5:7">
      <c r="E61" s="44"/>
      <c r="F61" s="44"/>
      <c r="G61" s="44"/>
    </row>
    <row r="62" spans="5:7">
      <c r="E62" s="44"/>
      <c r="F62" s="44"/>
      <c r="G62" s="44"/>
    </row>
  </sheetData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40" zoomScaleNormal="100" workbookViewId="0">
      <selection activeCell="A15" sqref="A15"/>
    </sheetView>
  </sheetViews>
  <sheetFormatPr defaultColWidth="9.140625" defaultRowHeight="12.75"/>
  <cols>
    <col min="1" max="1" width="8.7109375" style="568" customWidth="1"/>
    <col min="2" max="2" width="9.28515625" style="568" customWidth="1"/>
    <col min="3" max="3" width="51" style="568" customWidth="1"/>
    <col min="4" max="4" width="11.140625" style="568" customWidth="1"/>
    <col min="5" max="5" width="10.28515625" style="568" customWidth="1"/>
    <col min="6" max="16384" width="9.140625" style="568"/>
  </cols>
  <sheetData>
    <row r="1" spans="1:7">
      <c r="A1" s="565" t="s">
        <v>540</v>
      </c>
      <c r="B1" s="566"/>
      <c r="C1" s="446"/>
      <c r="D1" s="567"/>
      <c r="E1" s="567"/>
    </row>
    <row r="2" spans="1:7" ht="13.5" thickBot="1">
      <c r="A2" s="565"/>
      <c r="B2" s="569"/>
      <c r="C2" s="446"/>
      <c r="D2" s="1"/>
      <c r="F2" s="12" t="s">
        <v>454</v>
      </c>
    </row>
    <row r="3" spans="1:7" ht="65.25" customHeight="1">
      <c r="A3" s="19" t="s">
        <v>617</v>
      </c>
      <c r="B3" s="17" t="s">
        <v>618</v>
      </c>
      <c r="C3" s="570" t="s">
        <v>360</v>
      </c>
      <c r="D3" s="536" t="s">
        <v>1616</v>
      </c>
      <c r="E3" s="537" t="s">
        <v>1484</v>
      </c>
      <c r="F3" s="571" t="s">
        <v>686</v>
      </c>
    </row>
    <row r="4" spans="1:7" ht="20.100000000000001" customHeight="1">
      <c r="A4" s="572"/>
      <c r="B4" s="573"/>
      <c r="C4" s="574" t="s">
        <v>685</v>
      </c>
      <c r="D4" s="547">
        <f>D5+D7+D8+D9+D10+D11+D12+D13+D14+D17+D18+D19+D20+D23</f>
        <v>4192</v>
      </c>
      <c r="E4" s="547">
        <f>E5+E7+E8+E9+E10+E11+E12+E13+E14+E17+E18+E19+E20+E23</f>
        <v>8934</v>
      </c>
      <c r="F4" s="545">
        <f>D4/E4*100</f>
        <v>46.921871502126706</v>
      </c>
    </row>
    <row r="5" spans="1:7" ht="20.100000000000001" customHeight="1">
      <c r="A5" s="168" t="s">
        <v>335</v>
      </c>
      <c r="B5" s="169"/>
      <c r="C5" s="171" t="s">
        <v>590</v>
      </c>
      <c r="D5" s="172">
        <v>581</v>
      </c>
      <c r="E5" s="172">
        <v>5000</v>
      </c>
      <c r="F5" s="545">
        <f t="shared" ref="F5:F58" si="0">D5/E5*100</f>
        <v>11.62</v>
      </c>
    </row>
    <row r="6" spans="1:7" ht="29.25" customHeight="1">
      <c r="A6" s="14">
        <v>1300047</v>
      </c>
      <c r="B6" s="22"/>
      <c r="C6" s="575" t="s">
        <v>708</v>
      </c>
      <c r="D6" s="172"/>
      <c r="E6" s="172"/>
      <c r="F6" s="545" t="e">
        <f t="shared" si="0"/>
        <v>#DIV/0!</v>
      </c>
      <c r="G6" s="1"/>
    </row>
    <row r="7" spans="1:7" ht="29.25" customHeight="1">
      <c r="A7" s="14">
        <v>1300029</v>
      </c>
      <c r="B7" s="22"/>
      <c r="C7" s="23" t="s">
        <v>701</v>
      </c>
      <c r="D7" s="172"/>
      <c r="E7" s="172"/>
      <c r="F7" s="545" t="e">
        <f t="shared" si="0"/>
        <v>#DIV/0!</v>
      </c>
      <c r="G7" s="1"/>
    </row>
    <row r="8" spans="1:7" ht="29.25" customHeight="1">
      <c r="A8" s="14">
        <v>1300044</v>
      </c>
      <c r="B8" s="22"/>
      <c r="C8" s="23" t="s">
        <v>712</v>
      </c>
      <c r="D8" s="172"/>
      <c r="E8" s="172"/>
      <c r="F8" s="545" t="e">
        <f t="shared" si="0"/>
        <v>#DIV/0!</v>
      </c>
      <c r="G8" s="1"/>
    </row>
    <row r="9" spans="1:7" ht="29.25" customHeight="1">
      <c r="A9" s="14">
        <v>2200127</v>
      </c>
      <c r="B9" s="22"/>
      <c r="C9" s="23" t="s">
        <v>737</v>
      </c>
      <c r="D9" s="172"/>
      <c r="E9" s="172"/>
      <c r="F9" s="545" t="e">
        <f t="shared" si="0"/>
        <v>#DIV/0!</v>
      </c>
      <c r="G9" s="1"/>
    </row>
    <row r="10" spans="1:7" ht="37.15" customHeight="1">
      <c r="A10" s="14">
        <v>1300046</v>
      </c>
      <c r="B10" s="22"/>
      <c r="C10" s="23" t="s">
        <v>709</v>
      </c>
      <c r="D10" s="172"/>
      <c r="E10" s="576"/>
      <c r="F10" s="545" t="e">
        <f t="shared" si="0"/>
        <v>#DIV/0!</v>
      </c>
      <c r="G10" s="1"/>
    </row>
    <row r="11" spans="1:7" ht="31.15" customHeight="1">
      <c r="A11" s="14">
        <v>2200131</v>
      </c>
      <c r="B11" s="22"/>
      <c r="C11" s="15" t="s">
        <v>1354</v>
      </c>
      <c r="D11" s="172"/>
      <c r="E11" s="172"/>
      <c r="F11" s="545" t="e">
        <f t="shared" si="0"/>
        <v>#DIV/0!</v>
      </c>
      <c r="G11" s="1"/>
    </row>
    <row r="12" spans="1:7" ht="24" customHeight="1">
      <c r="A12" s="168" t="s">
        <v>336</v>
      </c>
      <c r="B12" s="169"/>
      <c r="C12" s="171" t="s">
        <v>467</v>
      </c>
      <c r="D12" s="172">
        <v>3259</v>
      </c>
      <c r="E12" s="172">
        <v>3000</v>
      </c>
      <c r="F12" s="545">
        <f t="shared" si="0"/>
        <v>108.63333333333334</v>
      </c>
    </row>
    <row r="13" spans="1:7" ht="24" customHeight="1">
      <c r="A13" s="14">
        <v>1300040</v>
      </c>
      <c r="B13" s="22"/>
      <c r="C13" s="15" t="s">
        <v>705</v>
      </c>
      <c r="D13" s="172">
        <v>137</v>
      </c>
      <c r="E13" s="172">
        <v>535</v>
      </c>
      <c r="F13" s="545">
        <f t="shared" si="0"/>
        <v>25.607476635514022</v>
      </c>
    </row>
    <row r="14" spans="1:7" ht="20.100000000000001" customHeight="1">
      <c r="A14" s="503" t="s">
        <v>337</v>
      </c>
      <c r="B14" s="577"/>
      <c r="C14" s="505" t="s">
        <v>638</v>
      </c>
      <c r="D14" s="450">
        <f>D15+D16</f>
        <v>33</v>
      </c>
      <c r="E14" s="450">
        <f>E15+E16</f>
        <v>80</v>
      </c>
      <c r="F14" s="545">
        <f t="shared" si="0"/>
        <v>41.25</v>
      </c>
    </row>
    <row r="15" spans="1:7" ht="20.100000000000001" customHeight="1">
      <c r="A15" s="168">
        <v>1300037</v>
      </c>
      <c r="B15" s="169" t="s">
        <v>588</v>
      </c>
      <c r="C15" s="171" t="s">
        <v>366</v>
      </c>
      <c r="D15" s="172">
        <v>26</v>
      </c>
      <c r="E15" s="172">
        <v>60</v>
      </c>
      <c r="F15" s="545">
        <f t="shared" si="0"/>
        <v>43.333333333333336</v>
      </c>
    </row>
    <row r="16" spans="1:7" ht="25.5" customHeight="1">
      <c r="A16" s="168">
        <v>1300037</v>
      </c>
      <c r="B16" s="169" t="s">
        <v>581</v>
      </c>
      <c r="C16" s="171" t="s">
        <v>367</v>
      </c>
      <c r="D16" s="172">
        <v>7</v>
      </c>
      <c r="E16" s="172">
        <v>20</v>
      </c>
      <c r="F16" s="545">
        <f t="shared" si="0"/>
        <v>35</v>
      </c>
    </row>
    <row r="17" spans="1:8" ht="20.100000000000001" customHeight="1">
      <c r="A17" s="168" t="s">
        <v>339</v>
      </c>
      <c r="B17" s="169"/>
      <c r="C17" s="578" t="s">
        <v>338</v>
      </c>
      <c r="D17" s="172">
        <v>126</v>
      </c>
      <c r="E17" s="172">
        <v>180</v>
      </c>
      <c r="F17" s="545">
        <f t="shared" si="0"/>
        <v>70</v>
      </c>
      <c r="G17" s="1"/>
    </row>
    <row r="18" spans="1:8" ht="35.25" customHeight="1">
      <c r="A18" s="168">
        <v>1300038</v>
      </c>
      <c r="B18" s="169"/>
      <c r="C18" s="171" t="s">
        <v>702</v>
      </c>
      <c r="D18" s="172"/>
      <c r="E18" s="172">
        <v>20</v>
      </c>
      <c r="F18" s="545">
        <f t="shared" si="0"/>
        <v>0</v>
      </c>
      <c r="G18" s="1"/>
    </row>
    <row r="19" spans="1:8" ht="39" customHeight="1">
      <c r="A19" s="168">
        <v>1300039</v>
      </c>
      <c r="B19" s="169"/>
      <c r="C19" s="171" t="s">
        <v>703</v>
      </c>
      <c r="D19" s="172">
        <v>2</v>
      </c>
      <c r="E19" s="172">
        <v>17</v>
      </c>
      <c r="F19" s="545">
        <f t="shared" si="0"/>
        <v>11.76470588235294</v>
      </c>
      <c r="G19" s="1"/>
    </row>
    <row r="20" spans="1:8" ht="20.100000000000001" customHeight="1">
      <c r="A20" s="503">
        <v>1300169</v>
      </c>
      <c r="B20" s="504"/>
      <c r="C20" s="505" t="s">
        <v>639</v>
      </c>
      <c r="D20" s="450">
        <f>D21+D22</f>
        <v>1</v>
      </c>
      <c r="E20" s="450">
        <f>E21+E22</f>
        <v>2</v>
      </c>
      <c r="F20" s="545">
        <f t="shared" si="0"/>
        <v>50</v>
      </c>
    </row>
    <row r="21" spans="1:8" ht="20.100000000000001" customHeight="1">
      <c r="A21" s="168">
        <v>1300169</v>
      </c>
      <c r="B21" s="169" t="s">
        <v>581</v>
      </c>
      <c r="C21" s="171" t="s">
        <v>368</v>
      </c>
      <c r="D21" s="172">
        <v>1</v>
      </c>
      <c r="E21" s="172">
        <v>2</v>
      </c>
      <c r="F21" s="545">
        <f t="shared" si="0"/>
        <v>50</v>
      </c>
    </row>
    <row r="22" spans="1:8" ht="20.100000000000001" customHeight="1">
      <c r="A22" s="168">
        <v>1300169</v>
      </c>
      <c r="B22" s="169" t="s">
        <v>589</v>
      </c>
      <c r="C22" s="171" t="s">
        <v>369</v>
      </c>
      <c r="D22" s="172"/>
      <c r="E22" s="172"/>
      <c r="F22" s="545" t="e">
        <f t="shared" si="0"/>
        <v>#DIV/0!</v>
      </c>
    </row>
    <row r="23" spans="1:8" ht="20.100000000000001" customHeight="1">
      <c r="A23" s="168">
        <v>1300041</v>
      </c>
      <c r="B23" s="169"/>
      <c r="C23" s="171" t="s">
        <v>704</v>
      </c>
      <c r="D23" s="172">
        <v>53</v>
      </c>
      <c r="E23" s="172">
        <v>100</v>
      </c>
      <c r="F23" s="545">
        <f t="shared" si="0"/>
        <v>53</v>
      </c>
      <c r="G23" s="568" t="s">
        <v>1553</v>
      </c>
    </row>
    <row r="24" spans="1:8" ht="20.100000000000001" customHeight="1">
      <c r="A24" s="579"/>
      <c r="B24" s="580"/>
      <c r="C24" s="574" t="s">
        <v>582</v>
      </c>
      <c r="D24" s="547">
        <f>SUM(D25:D32)</f>
        <v>7774</v>
      </c>
      <c r="E24" s="547">
        <f>SUM(E25:E32)</f>
        <v>13169</v>
      </c>
      <c r="F24" s="545">
        <f t="shared" si="0"/>
        <v>59.032576505429411</v>
      </c>
    </row>
    <row r="25" spans="1:8" ht="20.100000000000001" customHeight="1">
      <c r="A25" s="168" t="s">
        <v>344</v>
      </c>
      <c r="B25" s="169"/>
      <c r="C25" s="170" t="s">
        <v>343</v>
      </c>
      <c r="D25" s="172">
        <v>4161</v>
      </c>
      <c r="E25" s="172">
        <v>5338</v>
      </c>
      <c r="F25" s="545">
        <f t="shared" si="0"/>
        <v>77.950543274634697</v>
      </c>
    </row>
    <row r="26" spans="1:8" ht="20.100000000000001" customHeight="1">
      <c r="A26" s="168" t="s">
        <v>345</v>
      </c>
      <c r="B26" s="169"/>
      <c r="C26" s="170" t="s">
        <v>365</v>
      </c>
      <c r="D26" s="172">
        <v>542</v>
      </c>
      <c r="E26" s="172">
        <v>1000</v>
      </c>
      <c r="F26" s="545">
        <f t="shared" si="0"/>
        <v>54.2</v>
      </c>
    </row>
    <row r="27" spans="1:8" ht="27" customHeight="1">
      <c r="A27" s="168">
        <v>1300185</v>
      </c>
      <c r="B27" s="169"/>
      <c r="C27" s="170" t="s">
        <v>640</v>
      </c>
      <c r="D27" s="543">
        <v>41</v>
      </c>
      <c r="E27" s="543">
        <v>280</v>
      </c>
      <c r="F27" s="545">
        <f t="shared" si="0"/>
        <v>14.642857142857144</v>
      </c>
    </row>
    <row r="28" spans="1:8" ht="24.75" customHeight="1">
      <c r="A28" s="168">
        <v>1000017</v>
      </c>
      <c r="B28" s="169"/>
      <c r="C28" s="170" t="s">
        <v>370</v>
      </c>
      <c r="D28" s="172">
        <v>575</v>
      </c>
      <c r="E28" s="172">
        <v>1500</v>
      </c>
      <c r="F28" s="545">
        <f t="shared" si="0"/>
        <v>38.333333333333336</v>
      </c>
    </row>
    <row r="29" spans="1:8" ht="24.75" customHeight="1">
      <c r="A29" s="168">
        <v>1200055</v>
      </c>
      <c r="B29" s="169"/>
      <c r="C29" s="170" t="s">
        <v>698</v>
      </c>
      <c r="D29" s="172"/>
      <c r="E29" s="172">
        <v>1</v>
      </c>
      <c r="F29" s="545">
        <f t="shared" si="0"/>
        <v>0</v>
      </c>
    </row>
    <row r="30" spans="1:8" ht="20.100000000000001" customHeight="1">
      <c r="A30" s="168">
        <v>1200056</v>
      </c>
      <c r="B30" s="169"/>
      <c r="C30" s="170" t="s">
        <v>699</v>
      </c>
      <c r="D30" s="172">
        <v>1600</v>
      </c>
      <c r="E30" s="172">
        <v>3000</v>
      </c>
      <c r="F30" s="545">
        <f t="shared" si="0"/>
        <v>53.333333333333336</v>
      </c>
    </row>
    <row r="31" spans="1:8" ht="20.100000000000001" customHeight="1">
      <c r="A31" s="168">
        <v>1300042</v>
      </c>
      <c r="B31" s="169"/>
      <c r="C31" s="170" t="s">
        <v>706</v>
      </c>
      <c r="D31" s="172">
        <v>758</v>
      </c>
      <c r="E31" s="172">
        <v>1800</v>
      </c>
      <c r="F31" s="545">
        <f t="shared" si="0"/>
        <v>42.111111111111107</v>
      </c>
    </row>
    <row r="32" spans="1:8" ht="24" customHeight="1">
      <c r="A32" s="168">
        <v>1300043</v>
      </c>
      <c r="B32" s="169"/>
      <c r="C32" s="170" t="s">
        <v>707</v>
      </c>
      <c r="D32" s="172">
        <v>97</v>
      </c>
      <c r="E32" s="172">
        <v>250</v>
      </c>
      <c r="F32" s="545">
        <f t="shared" si="0"/>
        <v>38.800000000000004</v>
      </c>
      <c r="G32" s="742" t="s">
        <v>1554</v>
      </c>
      <c r="H32" s="743"/>
    </row>
    <row r="33" spans="1:8" ht="18" customHeight="1">
      <c r="A33" s="579" t="s">
        <v>670</v>
      </c>
      <c r="B33" s="580"/>
      <c r="C33" s="581" t="s">
        <v>438</v>
      </c>
      <c r="D33" s="547">
        <f>SUM(D34:D47)</f>
        <v>4735</v>
      </c>
      <c r="E33" s="547">
        <f>SUM(E34:E47)</f>
        <v>10528</v>
      </c>
      <c r="F33" s="545">
        <f t="shared" si="0"/>
        <v>44.975303951367778</v>
      </c>
      <c r="G33" s="582">
        <f>D33+D6</f>
        <v>4735</v>
      </c>
      <c r="H33" s="582">
        <f>E33+E6</f>
        <v>10528</v>
      </c>
    </row>
    <row r="34" spans="1:8" ht="28.5" customHeight="1">
      <c r="A34" s="168">
        <v>1300136</v>
      </c>
      <c r="B34" s="583"/>
      <c r="C34" s="170" t="s">
        <v>645</v>
      </c>
      <c r="D34" s="172">
        <v>1477</v>
      </c>
      <c r="E34" s="172">
        <v>3600</v>
      </c>
      <c r="F34" s="545">
        <f t="shared" si="0"/>
        <v>41.027777777777779</v>
      </c>
    </row>
    <row r="35" spans="1:8" ht="18" customHeight="1">
      <c r="A35" s="168" t="s">
        <v>341</v>
      </c>
      <c r="B35" s="169"/>
      <c r="C35" s="171" t="s">
        <v>340</v>
      </c>
      <c r="D35" s="172"/>
      <c r="E35" s="172"/>
      <c r="F35" s="545" t="e">
        <f t="shared" si="0"/>
        <v>#DIV/0!</v>
      </c>
    </row>
    <row r="36" spans="1:8" ht="18" customHeight="1">
      <c r="A36" s="584" t="s">
        <v>286</v>
      </c>
      <c r="B36" s="169"/>
      <c r="C36" s="585" t="s">
        <v>287</v>
      </c>
      <c r="D36" s="172">
        <v>2401</v>
      </c>
      <c r="E36" s="172">
        <v>5500</v>
      </c>
      <c r="F36" s="545">
        <f t="shared" si="0"/>
        <v>43.654545454545456</v>
      </c>
    </row>
    <row r="37" spans="1:8" ht="25.5" customHeight="1">
      <c r="A37" s="168" t="s">
        <v>346</v>
      </c>
      <c r="B37" s="169"/>
      <c r="C37" s="171" t="s">
        <v>468</v>
      </c>
      <c r="D37" s="172"/>
      <c r="E37" s="172"/>
      <c r="F37" s="545" t="e">
        <f t="shared" si="0"/>
        <v>#DIV/0!</v>
      </c>
    </row>
    <row r="38" spans="1:8" ht="25.5" customHeight="1">
      <c r="A38" s="168" t="s">
        <v>347</v>
      </c>
      <c r="B38" s="169"/>
      <c r="C38" s="171" t="s">
        <v>469</v>
      </c>
      <c r="D38" s="172">
        <v>599</v>
      </c>
      <c r="E38" s="172">
        <v>1210</v>
      </c>
      <c r="F38" s="545">
        <f t="shared" si="0"/>
        <v>49.504132231404959</v>
      </c>
    </row>
    <row r="39" spans="1:8" ht="25.5" customHeight="1">
      <c r="A39" s="168" t="s">
        <v>350</v>
      </c>
      <c r="B39" s="169"/>
      <c r="C39" s="171" t="s">
        <v>470</v>
      </c>
      <c r="D39" s="172">
        <v>18</v>
      </c>
      <c r="E39" s="172">
        <v>125</v>
      </c>
      <c r="F39" s="545">
        <f t="shared" si="0"/>
        <v>14.399999999999999</v>
      </c>
    </row>
    <row r="40" spans="1:8" ht="25.5" customHeight="1">
      <c r="A40" s="168" t="s">
        <v>351</v>
      </c>
      <c r="B40" s="169"/>
      <c r="C40" s="171" t="s">
        <v>471</v>
      </c>
      <c r="D40" s="172">
        <v>1</v>
      </c>
      <c r="E40" s="172">
        <v>4</v>
      </c>
      <c r="F40" s="545">
        <f t="shared" si="0"/>
        <v>25</v>
      </c>
    </row>
    <row r="41" spans="1:8" ht="25.5" customHeight="1">
      <c r="A41" s="168">
        <v>1300129</v>
      </c>
      <c r="B41" s="169"/>
      <c r="C41" s="171" t="s">
        <v>710</v>
      </c>
      <c r="D41" s="172"/>
      <c r="E41" s="172">
        <v>4</v>
      </c>
      <c r="F41" s="545">
        <f t="shared" si="0"/>
        <v>0</v>
      </c>
      <c r="G41" s="1"/>
    </row>
    <row r="42" spans="1:8" ht="25.5" customHeight="1">
      <c r="A42" s="168">
        <v>1300130</v>
      </c>
      <c r="B42" s="169"/>
      <c r="C42" s="171" t="s">
        <v>711</v>
      </c>
      <c r="D42" s="172">
        <v>1</v>
      </c>
      <c r="E42" s="172"/>
      <c r="F42" s="545" t="e">
        <f t="shared" si="0"/>
        <v>#DIV/0!</v>
      </c>
    </row>
    <row r="43" spans="1:8" ht="20.100000000000001" customHeight="1">
      <c r="A43" s="168" t="s">
        <v>329</v>
      </c>
      <c r="B43" s="169"/>
      <c r="C43" s="171" t="s">
        <v>465</v>
      </c>
      <c r="D43" s="172">
        <v>4</v>
      </c>
      <c r="E43" s="172">
        <v>15</v>
      </c>
      <c r="F43" s="545">
        <f t="shared" si="0"/>
        <v>26.666666666666668</v>
      </c>
    </row>
    <row r="44" spans="1:8" ht="20.100000000000001" customHeight="1">
      <c r="A44" s="168" t="s">
        <v>330</v>
      </c>
      <c r="B44" s="169"/>
      <c r="C44" s="171" t="s">
        <v>466</v>
      </c>
      <c r="D44" s="172"/>
      <c r="E44" s="172"/>
      <c r="F44" s="545" t="e">
        <f t="shared" si="0"/>
        <v>#DIV/0!</v>
      </c>
    </row>
    <row r="45" spans="1:8" ht="28.5" customHeight="1">
      <c r="A45" s="168">
        <v>1000132</v>
      </c>
      <c r="B45" s="169"/>
      <c r="C45" s="170" t="s">
        <v>554</v>
      </c>
      <c r="D45" s="172"/>
      <c r="E45" s="172"/>
      <c r="F45" s="545" t="e">
        <f t="shared" si="0"/>
        <v>#DIV/0!</v>
      </c>
    </row>
    <row r="46" spans="1:8" ht="28.5" customHeight="1">
      <c r="A46" s="14">
        <v>1200057</v>
      </c>
      <c r="B46" s="22"/>
      <c r="C46" s="15" t="s">
        <v>700</v>
      </c>
      <c r="D46" s="172">
        <v>234</v>
      </c>
      <c r="E46" s="172">
        <v>70</v>
      </c>
      <c r="F46" s="545">
        <f t="shared" si="0"/>
        <v>334.28571428571428</v>
      </c>
    </row>
    <row r="47" spans="1:8" ht="25.5" customHeight="1">
      <c r="A47" s="168" t="s">
        <v>352</v>
      </c>
      <c r="B47" s="169"/>
      <c r="C47" s="171" t="s">
        <v>472</v>
      </c>
      <c r="D47" s="172"/>
      <c r="E47" s="172"/>
      <c r="F47" s="545" t="e">
        <f t="shared" si="0"/>
        <v>#DIV/0!</v>
      </c>
    </row>
    <row r="48" spans="1:8" ht="20.100000000000001" customHeight="1">
      <c r="A48" s="579"/>
      <c r="B48" s="580"/>
      <c r="C48" s="581" t="s">
        <v>374</v>
      </c>
      <c r="D48" s="547">
        <f>D49+D50+D51</f>
        <v>1408</v>
      </c>
      <c r="E48" s="547">
        <f>E49+E50+E51</f>
        <v>2713</v>
      </c>
      <c r="F48" s="545">
        <f t="shared" si="0"/>
        <v>51.898267600442317</v>
      </c>
    </row>
    <row r="49" spans="1:6" ht="20.100000000000001" customHeight="1">
      <c r="A49" s="586">
        <v>1000215</v>
      </c>
      <c r="B49" s="587"/>
      <c r="C49" s="588" t="s">
        <v>363</v>
      </c>
      <c r="D49" s="589">
        <v>1382</v>
      </c>
      <c r="E49" s="590">
        <v>2623</v>
      </c>
      <c r="F49" s="545">
        <f t="shared" si="0"/>
        <v>52.687762104460546</v>
      </c>
    </row>
    <row r="50" spans="1:6" ht="30" customHeight="1">
      <c r="A50" s="168" t="s">
        <v>285</v>
      </c>
      <c r="B50" s="169" t="s">
        <v>260</v>
      </c>
      <c r="C50" s="170" t="s">
        <v>261</v>
      </c>
      <c r="D50" s="589"/>
      <c r="E50" s="589"/>
      <c r="F50" s="545" t="e">
        <f t="shared" si="0"/>
        <v>#DIV/0!</v>
      </c>
    </row>
    <row r="51" spans="1:6" ht="20.100000000000001" customHeight="1">
      <c r="A51" s="503">
        <v>1000207</v>
      </c>
      <c r="B51" s="591"/>
      <c r="C51" s="592" t="s">
        <v>364</v>
      </c>
      <c r="D51" s="450">
        <f>SUM(D52:D53)</f>
        <v>26</v>
      </c>
      <c r="E51" s="450">
        <f>SUM(E52:E53)</f>
        <v>90</v>
      </c>
      <c r="F51" s="545">
        <f t="shared" si="0"/>
        <v>28.888888888888886</v>
      </c>
    </row>
    <row r="52" spans="1:6" ht="20.100000000000001" customHeight="1">
      <c r="A52" s="593">
        <v>1000207</v>
      </c>
      <c r="B52" s="594" t="s">
        <v>581</v>
      </c>
      <c r="C52" s="171" t="s">
        <v>372</v>
      </c>
      <c r="D52" s="173">
        <v>11</v>
      </c>
      <c r="E52" s="173">
        <v>60</v>
      </c>
      <c r="F52" s="545">
        <f t="shared" si="0"/>
        <v>18.333333333333332</v>
      </c>
    </row>
    <row r="53" spans="1:6" ht="27.75" customHeight="1">
      <c r="A53" s="593">
        <v>1000207</v>
      </c>
      <c r="B53" s="594" t="s">
        <v>577</v>
      </c>
      <c r="C53" s="171" t="s">
        <v>373</v>
      </c>
      <c r="D53" s="173">
        <v>15</v>
      </c>
      <c r="E53" s="173">
        <v>30</v>
      </c>
      <c r="F53" s="545">
        <f t="shared" si="0"/>
        <v>50</v>
      </c>
    </row>
    <row r="54" spans="1:6" ht="27.75" customHeight="1">
      <c r="A54" s="595"/>
      <c r="B54" s="596"/>
      <c r="C54" s="597" t="s">
        <v>1486</v>
      </c>
      <c r="D54" s="450">
        <v>26</v>
      </c>
      <c r="E54" s="450">
        <v>72</v>
      </c>
      <c r="F54" s="545">
        <f t="shared" si="0"/>
        <v>36.111111111111107</v>
      </c>
    </row>
    <row r="55" spans="1:6">
      <c r="A55" s="598"/>
      <c r="B55" s="599"/>
      <c r="C55" s="501" t="s">
        <v>591</v>
      </c>
      <c r="D55" s="600">
        <v>11</v>
      </c>
      <c r="E55" s="450">
        <v>20</v>
      </c>
      <c r="F55" s="545">
        <f t="shared" si="0"/>
        <v>55.000000000000007</v>
      </c>
    </row>
    <row r="56" spans="1:6">
      <c r="A56" s="598"/>
      <c r="B56" s="601"/>
      <c r="C56" s="501" t="s">
        <v>684</v>
      </c>
      <c r="D56" s="600"/>
      <c r="E56" s="450"/>
      <c r="F56" s="545" t="e">
        <f t="shared" si="0"/>
        <v>#DIV/0!</v>
      </c>
    </row>
    <row r="57" spans="1:6" ht="24" customHeight="1">
      <c r="A57" s="602"/>
      <c r="B57" s="603"/>
      <c r="C57" s="530" t="s">
        <v>713</v>
      </c>
      <c r="D57" s="604"/>
      <c r="E57" s="531"/>
      <c r="F57" s="545" t="e">
        <f t="shared" si="0"/>
        <v>#DIV/0!</v>
      </c>
    </row>
    <row r="58" spans="1:6" ht="24" customHeight="1">
      <c r="A58" s="744" t="s">
        <v>1487</v>
      </c>
      <c r="B58" s="745"/>
      <c r="C58" s="746"/>
      <c r="D58" s="172">
        <v>12131</v>
      </c>
      <c r="E58" s="173">
        <v>21000</v>
      </c>
      <c r="F58" s="545">
        <f t="shared" si="0"/>
        <v>57.766666666666666</v>
      </c>
    </row>
  </sheetData>
  <mergeCells count="2">
    <mergeCell ref="G32:H32"/>
    <mergeCell ref="A58:C5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14</vt:i4>
      </vt:variant>
    </vt:vector>
  </HeadingPairs>
  <TitlesOfParts>
    <vt:vector size="37" baseType="lpstr">
      <vt:lpstr>НАСЛОВ</vt:lpstr>
      <vt:lpstr>Садржај</vt:lpstr>
      <vt:lpstr>ДЕМОГРАФИЈА</vt:lpstr>
      <vt:lpstr>ЗДР.РАД. И САРАД.</vt:lpstr>
      <vt:lpstr>СТОМАТОЛОГИЈА</vt:lpstr>
      <vt:lpstr>АПОТЕКА</vt:lpstr>
      <vt:lpstr>НЕМЕД.РАДНИЦИ</vt:lpstr>
      <vt:lpstr>ЗБИРНО КАДРОВИ</vt:lpstr>
      <vt:lpstr>Zene</vt:lpstr>
      <vt:lpstr>Stud</vt:lpstr>
      <vt:lpstr>Lab</vt:lpstr>
      <vt:lpstr>RtgUz</vt:lpstr>
      <vt:lpstr>Int</vt:lpstr>
      <vt:lpstr>Oftal</vt:lpstr>
      <vt:lpstr>Fizik</vt:lpstr>
      <vt:lpstr>Orl</vt:lpstr>
      <vt:lpstr>Psih</vt:lpstr>
      <vt:lpstr>Derm</vt:lpstr>
      <vt:lpstr>Stom 1</vt:lpstr>
      <vt:lpstr>Zbirna</vt:lpstr>
      <vt:lpstr>Збирне врсте услуга</vt:lpstr>
      <vt:lpstr>Prilog 5 RFZO usluga obelezje</vt:lpstr>
      <vt:lpstr>Prilog 6 RFZO atrubuti</vt:lpstr>
      <vt:lpstr>Derm!Print_Area</vt:lpstr>
      <vt:lpstr>Fizik!Print_Area</vt:lpstr>
      <vt:lpstr>Int!Print_Area</vt:lpstr>
      <vt:lpstr>Lab!Print_Area</vt:lpstr>
      <vt:lpstr>Oftal!Print_Area</vt:lpstr>
      <vt:lpstr>Orl!Print_Area</vt:lpstr>
      <vt:lpstr>RtgUz!Print_Area</vt:lpstr>
      <vt:lpstr>'Stom 1'!Print_Area</vt:lpstr>
      <vt:lpstr>Stud!Print_Area</vt:lpstr>
      <vt:lpstr>Zbirna!Print_Area</vt:lpstr>
      <vt:lpstr>Zene!Print_Area</vt:lpstr>
      <vt:lpstr>'ЗДР.РАД. И САРАД.'!Print_Area</vt:lpstr>
      <vt:lpstr>НЕМЕД.РАДНИЦИ!Print_Area</vt:lpstr>
      <vt:lpstr>Lab!Print_Titles</vt:lpstr>
    </vt:vector>
  </TitlesOfParts>
  <Company>IZZS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vuksa_ana</dc:creator>
  <cp:lastModifiedBy>Jasmina Stankovic</cp:lastModifiedBy>
  <cp:lastPrinted>2024-08-19T06:14:48Z</cp:lastPrinted>
  <dcterms:created xsi:type="dcterms:W3CDTF">2009-12-11T13:16:27Z</dcterms:created>
  <dcterms:modified xsi:type="dcterms:W3CDTF">2024-08-19T11:30:35Z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